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5260" windowHeight="8480" tabRatio="633" firstSheet="1" activeTab="4"/>
  </bookViews>
  <sheets>
    <sheet name="Premium Calculation" sheetId="1" r:id="rId1"/>
    <sheet name="Benefit Illustration" sheetId="2" r:id="rId2"/>
    <sheet name="Product Data and Calc" sheetId="3" r:id="rId3"/>
    <sheet name="GoDB Changes" sheetId="4" r:id="rId4"/>
    <sheet name="GoDB test case" sheetId="5" r:id="rId5"/>
  </sheets>
  <definedNames>
    <definedName name="_xlnm._FilterDatabase" localSheetId="2" hidden="1">'Product Data and Calc'!$A$2:$DI$2881</definedName>
    <definedName name="Age">'Premium Calculation'!$C$6</definedName>
    <definedName name="Base_Ann_Prem_For_DB_Yr2" localSheetId="2">'Product Data and Calc'!$U$8</definedName>
    <definedName name="Base_Prem" localSheetId="2">'Product Data and Calc'!$S$4</definedName>
    <definedName name="Basic_Prem_Yr1_Annualized">'Premium Calculation'!$D$35</definedName>
    <definedName name="Basic_Prem_Yr2_Annualized">'Premium Calculation'!$D$42</definedName>
    <definedName name="Basic_Premium_1">'Premium Calculation'!$D$32</definedName>
    <definedName name="Basic_Premium_2">'Premium Calculation'!$D$39</definedName>
    <definedName name="Benefit_Option">'Premium Calculation'!$C$8</definedName>
    <definedName name="Category">'Premium Calculation'!$C$10</definedName>
    <definedName name="Direct_Channel">'Premium Calculation'!$C$12</definedName>
    <definedName name="Direct_channel_discount" localSheetId="2">'Product Data and Calc'!$S$7</definedName>
    <definedName name="EM_PC">'Premium Calculation'!$C$20</definedName>
    <definedName name="EMR_Rate" localSheetId="2">'Product Data and Calc'!$S$12</definedName>
    <definedName name="EMR_Rating" localSheetId="2">'Product Data and Calc'!$S$11</definedName>
    <definedName name="EMR_TAB">'Product Data and Calc'!$A$1:$M$2881</definedName>
    <definedName name="Flat_Extra">'Premium Calculation'!$C$21</definedName>
    <definedName name="MMR_Extra">'Premium Calculation'!$C$29</definedName>
    <definedName name="Modal_Basic_Prem_Yr1" localSheetId="2">'Product Data and Calc'!$U$17</definedName>
    <definedName name="Modal_Basic_Prem_Yr2" localSheetId="2">'Product Data and Calc'!$U$18</definedName>
    <definedName name="Net_EMR_Rate" localSheetId="2">'Product Data and Calc'!$S$14</definedName>
    <definedName name="Net_EMR_rate_yr2" localSheetId="2">'Product Data and Calc'!$S$15</definedName>
    <definedName name="Net_Prem_Rate" localSheetId="2">'Product Data and Calc'!$S$13</definedName>
    <definedName name="Plan_Option">'Benefit Illustration'!$R$4</definedName>
    <definedName name="PPT">'Premium Calculation'!$C$16</definedName>
    <definedName name="Prem_after_direct_channel_discount" localSheetId="2">'Product Data and Calc'!$S$8</definedName>
    <definedName name="Prem_after_rebate" localSheetId="2">'Product Data and Calc'!$S$6</definedName>
    <definedName name="Prem_Mode">'Premium Calculation'!$C$9</definedName>
    <definedName name="PREM_RATE_TAB">'Product Data and Calc'!$AG$2:$AR$866</definedName>
    <definedName name="PT">'Premium Calculation'!$C$15</definedName>
    <definedName name="RC_ORIGINAL_SA">'Benefit Illustration'!$V$4</definedName>
    <definedName name="SA">'Premium Calculation'!$C$13</definedName>
    <definedName name="SA_by_1000_n_Modal_Factor" localSheetId="2">'Product Data and Calc'!$S$18</definedName>
    <definedName name="SA_Rebate" localSheetId="2">'Product Data and Calc'!$S$5</definedName>
    <definedName name="Sex">'Premium Calculation'!$C$7</definedName>
    <definedName name="SMOKER_STATUS">'Premium Calculation'!$G$5</definedName>
    <definedName name="ST_Indicator">'Premium Calculation'!$C$17</definedName>
    <definedName name="Staff_Case">'Premium Calculation'!$C$11</definedName>
    <definedName name="Staff_Discount" localSheetId="2">'Product Data and Calc'!$S$9</definedName>
    <definedName name="STax_1" localSheetId="2">'Premium Calculation'!$C$26</definedName>
    <definedName name="Stax_2" localSheetId="2">'Premium Calculation'!$C$27</definedName>
    <definedName name="Stax_Oasis_Yr1">'Premium Calculation'!$D$33</definedName>
    <definedName name="Stax_Oasis_Yr2">'Premium Calculation'!$D$40</definedName>
    <definedName name="Tot_Flat_Extra" localSheetId="2">'Product Data and Calc'!$S$10</definedName>
    <definedName name="Tot_Prem_Rate_Oasis_Yr1" localSheetId="2">'Product Data and Calc'!$T$16</definedName>
    <definedName name="Tot_Prem_Rate_Oasis_Yr2" localSheetId="2">'Product Data and Calc'!$T$17</definedName>
    <definedName name="Tot_Prem_Rate_Yr1" localSheetId="2">'Product Data and Calc'!$S$16</definedName>
    <definedName name="Tot_Prem_Rate_Yr2" localSheetId="2">'Product Data and Calc'!$S$17</definedName>
  </definedNames>
  <calcPr calcId="144525"/>
</workbook>
</file>

<file path=xl/sharedStrings.xml><?xml version="1.0" encoding="utf-8"?>
<sst xmlns="http://schemas.openxmlformats.org/spreadsheetml/2006/main" count="169">
  <si>
    <t>Enter the details in Cells coloured Green</t>
  </si>
  <si>
    <t>Output is in cells coloured Pink</t>
  </si>
  <si>
    <t>Input in Green Cells</t>
  </si>
  <si>
    <t>Input for Reverse Calculator</t>
  </si>
  <si>
    <t>Date Of Illustration</t>
  </si>
  <si>
    <t>Smoker Status</t>
  </si>
  <si>
    <t>NS</t>
  </si>
  <si>
    <t>&lt;&lt;&lt; Incase smoker status unknown, "NS" option to be selected</t>
  </si>
  <si>
    <t>Age Last Birthday as on Date of Commencement</t>
  </si>
  <si>
    <t>Sex</t>
  </si>
  <si>
    <t>M</t>
  </si>
  <si>
    <t>Benefit Option</t>
  </si>
  <si>
    <t>Death Cover</t>
  </si>
  <si>
    <t>Output for Reverse Calculator</t>
  </si>
  <si>
    <t>Mode</t>
  </si>
  <si>
    <t>Annual</t>
  </si>
  <si>
    <t>SA Out put for Reverse Calculator</t>
  </si>
  <si>
    <t>Category</t>
  </si>
  <si>
    <t>Staff Discount</t>
  </si>
  <si>
    <t>Non-Staff Customer</t>
  </si>
  <si>
    <t>Online Channel Sale</t>
  </si>
  <si>
    <t>Yes</t>
  </si>
  <si>
    <t>Sum Assured</t>
  </si>
  <si>
    <t xml:space="preserve">Policy Term </t>
  </si>
  <si>
    <t>Upto Age 60</t>
  </si>
  <si>
    <t>Policy Term for Calculation Purposes</t>
  </si>
  <si>
    <t>Premium Payment Term</t>
  </si>
  <si>
    <t>Orig. Installment Premium "Including" Service Tax ( Cell G6)</t>
  </si>
  <si>
    <t>Note:</t>
  </si>
  <si>
    <t>-Reverse Calculator will not work for Staff Cases</t>
  </si>
  <si>
    <t>Underwriting Extras</t>
  </si>
  <si>
    <t>-If the Service Tax depicted here is different from the actual, get the Reverse Calculator updated from Actuarial Team.</t>
  </si>
  <si>
    <t>Extra Mortality Rating</t>
  </si>
  <si>
    <t>Flat Extra</t>
  </si>
  <si>
    <t>Check for Premium basis Premium Calculator</t>
  </si>
  <si>
    <t>Year</t>
  </si>
  <si>
    <t>Service Tax</t>
  </si>
  <si>
    <t>Year 1</t>
  </si>
  <si>
    <t>Other Years</t>
  </si>
  <si>
    <t>First Year Modal Prem Calcs</t>
  </si>
  <si>
    <t>Ingenium</t>
  </si>
  <si>
    <t>Oasis</t>
  </si>
  <si>
    <t>Modal Premium (Basic Prem + Extra Prem, incl. Disc.)</t>
  </si>
  <si>
    <t>Serv. Tax</t>
  </si>
  <si>
    <t>Total Modal Premium</t>
  </si>
  <si>
    <t>Annualized Premium excl. Service Tax</t>
  </si>
  <si>
    <t>Subsequent Year Modal Prem Calcs</t>
  </si>
  <si>
    <t>If Cell D38 is not zero, please connect with the Pricing Team</t>
  </si>
  <si>
    <t>Canara HSBC Oriental Bank of Commerce Life Insurance Smart Suraksha Plan</t>
  </si>
  <si>
    <t>(UIN: 136N0--V01)</t>
  </si>
  <si>
    <t>(This shall form a part of the policy document)</t>
  </si>
  <si>
    <t>Reverse Calculator steps</t>
  </si>
  <si>
    <r>
      <rPr>
        <sz val="9"/>
        <color indexed="8"/>
        <rFont val="Calibri"/>
        <family val="2"/>
        <charset val="134"/>
      </rPr>
      <t>Dear</t>
    </r>
    <r>
      <rPr>
        <b/>
        <sz val="9"/>
        <color indexed="8"/>
        <rFont val="Calibri"/>
        <family val="2"/>
        <charset val="134"/>
      </rPr>
      <t xml:space="preserve"> &lt;Mr.&gt;/&lt; Ms.&gt; &lt;Customer name&gt;</t>
    </r>
    <r>
      <rPr>
        <sz val="9"/>
        <color indexed="8"/>
        <rFont val="Calibri"/>
        <family val="2"/>
        <charset val="134"/>
      </rPr>
      <t>,</t>
    </r>
  </si>
  <si>
    <t>Thank you for your interest in our Canara HSBC Oriental Bank of Commerce Life Insurance Smart Suraksha Plan. Based on the details provided by you, and as reproduced below, the premium quotation customized to your requirements is appended.</t>
  </si>
  <si>
    <t>Modal Factor Applicable</t>
  </si>
  <si>
    <t>Base Premium rate as per inputs</t>
  </si>
  <si>
    <t>Details of life to be assured:</t>
  </si>
  <si>
    <r>
      <rPr>
        <b/>
        <sz val="11"/>
        <color indexed="8"/>
        <rFont val="Calibri"/>
        <family val="2"/>
        <charset val="134"/>
      </rPr>
      <t>Date of quote:</t>
    </r>
    <r>
      <rPr>
        <sz val="11"/>
        <color indexed="8"/>
        <rFont val="Calibri"/>
        <family val="2"/>
        <charset val="134"/>
      </rPr>
      <t xml:space="preserve"> &lt; DD/MM/YYYY &gt;</t>
    </r>
  </si>
  <si>
    <t>Premium rate rated up after highest SA rebate (15) applicable</t>
  </si>
  <si>
    <t xml:space="preserve">Orig. Installment Premium (Rs.) </t>
  </si>
  <si>
    <t>SA backcalculate</t>
  </si>
  <si>
    <t xml:space="preserve">INCLUDING Service Tax </t>
  </si>
  <si>
    <r>
      <rPr>
        <b/>
        <sz val="9"/>
        <color indexed="8"/>
        <rFont val="Calibri"/>
        <family val="2"/>
        <charset val="134"/>
      </rPr>
      <t>Name:</t>
    </r>
    <r>
      <rPr>
        <sz val="9"/>
        <color indexed="8"/>
        <rFont val="Calibri"/>
        <family val="2"/>
        <charset val="134"/>
      </rPr>
      <t xml:space="preserve"> </t>
    </r>
  </si>
  <si>
    <t>&lt; First Name &gt; &lt; Surname &gt;</t>
  </si>
  <si>
    <t>Instalment premium (Rs.):</t>
  </si>
  <si>
    <t>Premium rate rated up after lower SA rebate (14) applicable</t>
  </si>
  <si>
    <t xml:space="preserve">EXCLUDING Service Tax </t>
  </si>
  <si>
    <r>
      <rPr>
        <b/>
        <sz val="9"/>
        <color indexed="8"/>
        <rFont val="Calibri"/>
        <family val="2"/>
        <charset val="134"/>
      </rPr>
      <t>Date of birth</t>
    </r>
    <r>
      <rPr>
        <sz val="9"/>
        <color indexed="8"/>
        <rFont val="Calibri"/>
        <family val="2"/>
        <charset val="134"/>
      </rPr>
      <t xml:space="preserve">: </t>
    </r>
  </si>
  <si>
    <t>Service Tax &amp; Cess as applicable (Rs.):</t>
  </si>
  <si>
    <t>SA backcalculated</t>
  </si>
  <si>
    <t xml:space="preserve">for Year 1: </t>
  </si>
  <si>
    <r>
      <rPr>
        <b/>
        <sz val="9"/>
        <color indexed="8"/>
        <rFont val="Calibri"/>
        <family val="2"/>
        <charset val="134"/>
      </rPr>
      <t>Gender:</t>
    </r>
    <r>
      <rPr>
        <sz val="9"/>
        <color indexed="8"/>
        <rFont val="Calibri"/>
        <family val="2"/>
        <charset val="134"/>
      </rPr>
      <t xml:space="preserve"> </t>
    </r>
  </si>
  <si>
    <t>Amount payable (Rs.):</t>
  </si>
  <si>
    <t>Premium rate rated up after No SA rebate (0) applicable</t>
  </si>
  <si>
    <t>Age:</t>
  </si>
  <si>
    <t xml:space="preserve">Total Amount payable for the year (Rs.)  </t>
  </si>
  <si>
    <t>&lt;&lt;Base Premium including taxes x frequency factor - Yearly: 1, Monthly:12&gt;&gt;</t>
  </si>
  <si>
    <t xml:space="preserve">Sum Assured (Rs.): </t>
  </si>
  <si>
    <t>Base Premium rate if SA is less than 50 lac - Aggregate Category</t>
  </si>
  <si>
    <r>
      <rPr>
        <b/>
        <sz val="9"/>
        <color indexed="8"/>
        <rFont val="Calibri"/>
        <family val="2"/>
        <charset val="134"/>
      </rPr>
      <t>Plan Option:</t>
    </r>
    <r>
      <rPr>
        <sz val="9"/>
        <color indexed="8"/>
        <rFont val="Calibri"/>
        <family val="2"/>
        <charset val="134"/>
      </rPr>
      <t xml:space="preserve"> </t>
    </r>
  </si>
  <si>
    <t>Premium rate rated up for EMR, Discount, etc.</t>
  </si>
  <si>
    <t>Death benefit</t>
  </si>
  <si>
    <t>Additional Accidental Death benefit (Accident Plus)</t>
  </si>
  <si>
    <t>Desired SA</t>
  </si>
  <si>
    <t>Final SA</t>
  </si>
  <si>
    <t>Accidental Total &amp; Permanent Disability benefit (Disability Plus)</t>
  </si>
  <si>
    <t>Premium Payment Frequency:</t>
  </si>
  <si>
    <t>Minimum Basic Sum Assured (per life)</t>
  </si>
  <si>
    <t>Policy Term (yrs):</t>
  </si>
  <si>
    <t>Agg</t>
  </si>
  <si>
    <t>S</t>
  </si>
  <si>
    <t>Premium Paying Term (yrs):</t>
  </si>
  <si>
    <t>Death+ADB</t>
  </si>
  <si>
    <t>Disclosures:</t>
  </si>
  <si>
    <t>Death+ADB+ATPD</t>
  </si>
  <si>
    <t>Canara HSBC OBC Life Insurance Smart Suraksha Plan is a traditional non-participating, regular premium payment life insurance contract.</t>
  </si>
  <si>
    <t>Tax Benefits under the plan will be as per the prevailing Income Tax laws and are subject to amendments from time to time. For tax related queries, contact your independent tax advisor</t>
  </si>
  <si>
    <t>Maximum Basic Sum Assured (per life)</t>
  </si>
  <si>
    <t>The above illustration takes into account currently applicable service tax &amp; cess, if applicable . However, the applicable taxes may change from time to time and premium payable will change accordingly.</t>
  </si>
  <si>
    <t>Disclaimers :</t>
  </si>
  <si>
    <t>As per BAUP</t>
  </si>
  <si>
    <t>Issuance of the policy and acceptance of the risk is completely at the discretion of the Canara HSBC Oriental Bank of Commerce Life Insurance Company Limited ("Company") and this premium quotation would in no way be tantamount to acceptance of risk by the Company.</t>
  </si>
  <si>
    <t>The above premium is for a healthy individual. Your application will be assessed as per board approved underwriting guidelines of the company. Basis underwriting, it may result in an extra premium to be paid, which shall be borne by you.</t>
  </si>
  <si>
    <t>For more details on risk factors, terms and conditions, please read sales brochure carefully before concluding a sale.</t>
  </si>
  <si>
    <t>The mentioned code is valid till next birthday or 30 days from the quote generation date whichever is earlier.</t>
  </si>
  <si>
    <t>For any further clarifications, please free to contact us at 1800-103-0003 or email us at customerservice@canarahsbclife.in or visit our website www.canarahsbclife.com.</t>
  </si>
  <si>
    <t>I……………..………..……………..(Name), have explained  the information with respect to the above to the proposer before entering into the contract.</t>
  </si>
  <si>
    <t xml:space="preserve">Marketing officials' Signature: </t>
  </si>
  <si>
    <t>Place:</t>
  </si>
  <si>
    <t>Date:</t>
  </si>
  <si>
    <t>I .............................................. (Name), having received the information with respect to the above, have understood the above statement before entering into the contract.</t>
  </si>
  <si>
    <t xml:space="preserve">Proposer's Signature: </t>
  </si>
  <si>
    <t>Code</t>
  </si>
  <si>
    <t>Options</t>
  </si>
  <si>
    <t>Age</t>
  </si>
  <si>
    <t>EMR</t>
  </si>
  <si>
    <t>Applicable Premium Rate Table</t>
  </si>
  <si>
    <t>Benefit option</t>
  </si>
  <si>
    <t>Policy Term</t>
  </si>
  <si>
    <t>Smoothed Rates (Death Cover + ADB + TPD)</t>
  </si>
  <si>
    <t>Applicable Premium Rates Table</t>
  </si>
  <si>
    <t>A</t>
  </si>
  <si>
    <t>Premium Calculation</t>
  </si>
  <si>
    <t>Age/Max maturity age</t>
  </si>
  <si>
    <t>Premium Mode</t>
  </si>
  <si>
    <t>Modal Loading</t>
  </si>
  <si>
    <t>Ingenium Logic</t>
  </si>
  <si>
    <t>Oasis Logic</t>
  </si>
  <si>
    <t>Premium Rate Per 100000,  Aggregate</t>
  </si>
  <si>
    <t>Premium Rate Per 100000,  Smoker</t>
  </si>
  <si>
    <t>Premium Rate Per 100000,  Non-Smoker</t>
  </si>
  <si>
    <t>Base Premium Rate</t>
  </si>
  <si>
    <t>Adjusted as per MOT requirement</t>
  </si>
  <si>
    <t>Monthly</t>
  </si>
  <si>
    <t>SA Rebate</t>
  </si>
  <si>
    <t>BP Rate less SA Rebate</t>
  </si>
  <si>
    <t>Direct Channel Discount</t>
  </si>
  <si>
    <t>BP Rate less Direct Ch Disc</t>
  </si>
  <si>
    <t>EMR Rating</t>
  </si>
  <si>
    <t>EMR Rate</t>
  </si>
  <si>
    <t>Basic Prem Rate (Yr1)</t>
  </si>
  <si>
    <t>Extra Prem Rate  (Yr1)</t>
  </si>
  <si>
    <t>Extra Prem Rate  (Yr2)</t>
  </si>
  <si>
    <t>Total Premium Rate_Yr1</t>
  </si>
  <si>
    <t>Total Premium Rate_Yr2</t>
  </si>
  <si>
    <t>SA/1000 * Modal_Factor</t>
  </si>
  <si>
    <t>Annualized Premium</t>
  </si>
  <si>
    <t>Smoothed Rates (Death Cover + ADB + TPD) (Female)</t>
  </si>
  <si>
    <t>F</t>
  </si>
  <si>
    <t>Updated Premium rates for Upto Age 60- for females</t>
  </si>
  <si>
    <t>Sheet</t>
  </si>
  <si>
    <t>Old Formulas</t>
  </si>
  <si>
    <t>New Formulas</t>
  </si>
  <si>
    <t>Product Data and calc</t>
  </si>
  <si>
    <t>TRUNC(Net_Prem_Rate+Net_EMR_Rate,2)*0+(Net_Prem_Rate+Net_EMR_Rate)</t>
  </si>
  <si>
    <t>ROUND(Net_Prem_Rate+Net_EMR_Rate,2)*0+(Net_Prem_Rate+Net_EMR_Rate)</t>
  </si>
  <si>
    <t>TRUNC(Prem_after_direct_channel_discount+Net_EMR_rate_yr2,2)*0+(Prem_after_direct_channel_discount+Net_EMR_rate_yr2)</t>
  </si>
  <si>
    <t>ROUND(Prem_after_direct_channel_discount+Net_EMR_rate_yr2,2)*0+(Prem_after_direct_channel_discount+Net_EMR_rate_yr2)</t>
  </si>
  <si>
    <t>Cell F6 formula contains + sign(=+)</t>
  </si>
  <si>
    <t>Removed + sign</t>
  </si>
  <si>
    <t>Cell H9 formula contains + sign(=+)</t>
  </si>
  <si>
    <t>INPUT</t>
  </si>
  <si>
    <t>TEST1</t>
  </si>
  <si>
    <t>TEST2</t>
  </si>
  <si>
    <t>TEST3</t>
  </si>
  <si>
    <t>Orig. Installment Premium "Excluding" Service Tax For yr1</t>
  </si>
  <si>
    <t>Upto age 60</t>
  </si>
  <si>
    <t>No</t>
  </si>
  <si>
    <t>OUTPUT</t>
  </si>
</sst>
</file>

<file path=xl/styles.xml><?xml version="1.0" encoding="utf-8"?>
<styleSheet xmlns="http://schemas.openxmlformats.org/spreadsheetml/2006/main">
  <numFmts count="12">
    <numFmt numFmtId="176" formatCode="_(* #,##0.00_);_(* \(#,##0.00\);_(* &quot;-&quot;??_);_(@_)"/>
    <numFmt numFmtId="42" formatCode="_-&quot;£&quot;* #,##0_-;\-&quot;£&quot;* #,##0_-;_-&quot;£&quot;* &quot;-&quot;_-;_-@_-"/>
    <numFmt numFmtId="44" formatCode="_-&quot;£&quot;* #,##0.00_-;\-&quot;£&quot;* #,##0.00_-;_-&quot;£&quot;* &quot;-&quot;??_-;_-@_-"/>
    <numFmt numFmtId="41" formatCode="_-* #,##0_-;\-* #,##0_-;_-* &quot;-&quot;_-;_-@_-"/>
    <numFmt numFmtId="177" formatCode="_(* #,##0_);_(* \(#,##0\);_(* &quot;-&quot;??_);_(@_)"/>
    <numFmt numFmtId="178" formatCode="0.0000"/>
    <numFmt numFmtId="179" formatCode="_(* #,##0.000_);_(* \(#,##0.000\);_(* &quot;-&quot;??_);_(@_)"/>
    <numFmt numFmtId="180" formatCode="_(* #,##0.0_);_(* \(#,##0.0\);_(* &quot;-&quot;??_);_(@_)"/>
    <numFmt numFmtId="181" formatCode="0.000"/>
    <numFmt numFmtId="182" formatCode="_(* #,##0_);_(* \(#,##0\);_(* &quot;-&quot;_);_(@_)"/>
    <numFmt numFmtId="183" formatCode="[$-409]d\-mmm\-yy;@"/>
    <numFmt numFmtId="184" formatCode="0.0"/>
  </numFmts>
  <fonts count="26">
    <font>
      <sz val="11"/>
      <color indexed="8"/>
      <name val="Calibri"/>
      <family val="2"/>
      <charset val="134"/>
    </font>
    <font>
      <sz val="10"/>
      <name val="Arial"/>
      <family val="2"/>
      <charset val="134"/>
    </font>
    <font>
      <sz val="12"/>
      <name val="Times New Roman"/>
      <charset val="134"/>
    </font>
    <font>
      <b/>
      <sz val="11"/>
      <color indexed="8"/>
      <name val="Calibri"/>
      <family val="2"/>
      <charset val="134"/>
    </font>
    <font>
      <b/>
      <sz val="10"/>
      <color indexed="8"/>
      <name val="Calibri"/>
      <family val="2"/>
      <charset val="134"/>
    </font>
    <font>
      <sz val="10"/>
      <color indexed="0"/>
      <name val="Helvetica"/>
      <family val="2"/>
      <charset val="134"/>
    </font>
    <font>
      <sz val="10"/>
      <color indexed="8"/>
      <name val="Calibri"/>
      <family val="2"/>
      <charset val="134"/>
    </font>
    <font>
      <sz val="11"/>
      <name val="Calibri"/>
      <family val="2"/>
      <charset val="134"/>
    </font>
    <font>
      <b/>
      <sz val="11"/>
      <name val="Calibri"/>
      <family val="2"/>
      <charset val="134"/>
    </font>
    <font>
      <sz val="9"/>
      <color indexed="8"/>
      <name val="Calibri"/>
      <family val="2"/>
      <charset val="134"/>
    </font>
    <font>
      <b/>
      <sz val="9"/>
      <color indexed="8"/>
      <name val="Calibri"/>
      <family val="2"/>
      <charset val="134"/>
    </font>
    <font>
      <sz val="9"/>
      <name val="Calibri"/>
      <family val="2"/>
      <charset val="134"/>
    </font>
    <font>
      <sz val="8"/>
      <color indexed="8"/>
      <name val="Calibri"/>
      <family val="2"/>
      <charset val="134"/>
    </font>
    <font>
      <b/>
      <sz val="8"/>
      <color indexed="8"/>
      <name val="Calibri"/>
      <family val="2"/>
      <charset val="134"/>
    </font>
    <font>
      <sz val="10"/>
      <color indexed="10"/>
      <name val="Calibri"/>
      <family val="2"/>
      <charset val="134"/>
    </font>
    <font>
      <b/>
      <u/>
      <sz val="10"/>
      <color indexed="8"/>
      <name val="Calibri"/>
      <family val="2"/>
      <charset val="134"/>
    </font>
    <font>
      <i/>
      <sz val="10"/>
      <color indexed="8"/>
      <name val="Calibri"/>
      <family val="2"/>
      <charset val="134"/>
    </font>
    <font>
      <b/>
      <i/>
      <sz val="10"/>
      <color indexed="8"/>
      <name val="Calibri"/>
      <family val="2"/>
      <charset val="134"/>
    </font>
    <font>
      <sz val="10"/>
      <name val="Calibri"/>
      <family val="2"/>
      <charset val="134"/>
    </font>
    <font>
      <i/>
      <sz val="10"/>
      <color indexed="10"/>
      <name val="Calibri"/>
      <family val="2"/>
      <charset val="134"/>
    </font>
    <font>
      <i/>
      <sz val="10"/>
      <name val="Calibri"/>
      <family val="2"/>
      <charset val="134"/>
    </font>
    <font>
      <b/>
      <sz val="10"/>
      <color indexed="10"/>
      <name val="Calibri"/>
      <family val="2"/>
      <charset val="134"/>
    </font>
    <font>
      <b/>
      <u/>
      <sz val="8"/>
      <color indexed="8"/>
      <name val="Calibri"/>
      <family val="2"/>
      <charset val="134"/>
    </font>
    <font>
      <b/>
      <sz val="12"/>
      <color indexed="10"/>
      <name val="Calibri"/>
      <family val="2"/>
      <charset val="134"/>
    </font>
    <font>
      <sz val="10"/>
      <color indexed="9"/>
      <name val="Calibri"/>
      <family val="2"/>
      <charset val="134"/>
    </font>
    <font>
      <u/>
      <sz val="10"/>
      <color indexed="8"/>
      <name val="Calibri"/>
      <family val="2"/>
      <charset val="134"/>
    </font>
  </fonts>
  <fills count="16">
    <fill>
      <patternFill patternType="none"/>
    </fill>
    <fill>
      <patternFill patternType="gray125"/>
    </fill>
    <fill>
      <patternFill patternType="solid">
        <fgColor indexed="23"/>
        <bgColor indexed="64"/>
      </patternFill>
    </fill>
    <fill>
      <patternFill patternType="solid">
        <fgColor indexed="11"/>
        <bgColor indexed="64"/>
      </patternFill>
    </fill>
    <fill>
      <patternFill patternType="solid">
        <fgColor indexed="10"/>
        <bgColor indexed="64"/>
      </patternFill>
    </fill>
    <fill>
      <patternFill patternType="solid">
        <fgColor indexed="9"/>
        <bgColor indexed="64"/>
      </patternFill>
    </fill>
    <fill>
      <patternFill patternType="solid">
        <fgColor indexed="46"/>
        <bgColor indexed="64"/>
      </patternFill>
    </fill>
    <fill>
      <patternFill patternType="solid">
        <fgColor indexed="42"/>
        <bgColor indexed="64"/>
      </patternFill>
    </fill>
    <fill>
      <patternFill patternType="solid">
        <fgColor indexed="13"/>
        <bgColor indexed="64"/>
      </patternFill>
    </fill>
    <fill>
      <patternFill patternType="solid">
        <fgColor indexed="51"/>
        <bgColor indexed="64"/>
      </patternFill>
    </fill>
    <fill>
      <patternFill patternType="solid">
        <fgColor indexed="43"/>
        <bgColor indexed="64"/>
      </patternFill>
    </fill>
    <fill>
      <patternFill patternType="solid">
        <fgColor indexed="31"/>
        <bgColor indexed="64"/>
      </patternFill>
    </fill>
    <fill>
      <patternFill patternType="solid">
        <fgColor indexed="44"/>
        <bgColor indexed="64"/>
      </patternFill>
    </fill>
    <fill>
      <patternFill patternType="solid">
        <fgColor indexed="22"/>
        <bgColor indexed="64"/>
      </patternFill>
    </fill>
    <fill>
      <patternFill patternType="solid">
        <fgColor indexed="11"/>
        <bgColor indexed="64"/>
      </patternFill>
    </fill>
    <fill>
      <patternFill patternType="solid">
        <fgColor indexed="29"/>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s>
  <cellStyleXfs count="9">
    <xf numFmtId="0" fontId="0" fillId="0" borderId="0">
      <alignment vertical="center"/>
    </xf>
    <xf numFmtId="176" fontId="2" fillId="0" borderId="0" applyFont="0" applyFill="0" applyBorder="0" applyAlignment="0" applyProtection="0">
      <alignment vertical="center"/>
    </xf>
    <xf numFmtId="0" fontId="0" fillId="0" borderId="0">
      <alignment vertical="center"/>
    </xf>
    <xf numFmtId="177" fontId="2" fillId="0" borderId="0" applyFont="0" applyFill="0" applyBorder="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9" fontId="0" fillId="0" borderId="0" applyFont="0" applyFill="0" applyBorder="0" applyAlignment="0" applyProtection="0">
      <alignment vertical="center"/>
    </xf>
    <xf numFmtId="42" fontId="2" fillId="0" borderId="0" applyFont="0" applyFill="0" applyBorder="0" applyAlignment="0" applyProtection="0">
      <alignment vertical="center"/>
    </xf>
    <xf numFmtId="0" fontId="1" fillId="0" borderId="0">
      <alignment vertical="center"/>
    </xf>
  </cellStyleXfs>
  <cellXfs count="302">
    <xf numFmtId="0" fontId="0" fillId="0" borderId="0" xfId="0" applyAlignment="1"/>
    <xf numFmtId="0" fontId="0" fillId="0" borderId="0" xfId="0" applyAlignment="1">
      <alignment vertical="center" wrapText="1"/>
    </xf>
    <xf numFmtId="0" fontId="0" fillId="2" borderId="0" xfId="0" applyFill="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horizontal="right" vertical="center" wrapText="1"/>
    </xf>
    <xf numFmtId="0" fontId="3" fillId="3" borderId="1" xfId="0" applyFont="1" applyFill="1" applyBorder="1" applyAlignment="1">
      <alignment vertical="center" wrapText="1"/>
    </xf>
    <xf numFmtId="0" fontId="0" fillId="0" borderId="1" xfId="0" applyBorder="1" applyAlignment="1">
      <alignment horizontal="right" vertical="center" wrapText="1"/>
    </xf>
    <xf numFmtId="0" fontId="4" fillId="3" borderId="1" xfId="0" applyFont="1" applyFill="1" applyBorder="1" applyAlignment="1" applyProtection="1">
      <alignment horizontal="left" vertical="center" wrapText="1"/>
    </xf>
    <xf numFmtId="0" fontId="3" fillId="2" borderId="2" xfId="0" applyFont="1" applyFill="1" applyBorder="1" applyAlignment="1">
      <alignment horizontal="center" vertical="center" wrapText="1"/>
    </xf>
    <xf numFmtId="0" fontId="0" fillId="4" borderId="3" xfId="0" applyFill="1" applyBorder="1" applyAlignment="1">
      <alignment vertical="center" wrapText="1"/>
    </xf>
    <xf numFmtId="3" fontId="5" fillId="0" borderId="1" xfId="0" applyNumberFormat="1" applyFont="1" applyBorder="1">
      <alignment vertical="center"/>
    </xf>
    <xf numFmtId="0" fontId="0" fillId="2" borderId="4" xfId="0" applyFill="1" applyBorder="1" applyAlignment="1">
      <alignment horizontal="center" vertical="center" wrapText="1"/>
    </xf>
    <xf numFmtId="0" fontId="0" fillId="4" borderId="3" xfId="0" applyFill="1" applyBorder="1" applyAlignment="1">
      <alignment vertical="center" wrapText="1"/>
    </xf>
    <xf numFmtId="4" fontId="5" fillId="0" borderId="1" xfId="0" applyNumberFormat="1" applyFont="1" applyBorder="1">
      <alignment vertical="center"/>
    </xf>
    <xf numFmtId="4" fontId="5" fillId="0" borderId="1" xfId="0" applyNumberFormat="1" applyFont="1" applyBorder="1" applyAlignment="1">
      <alignment vertical="center"/>
    </xf>
    <xf numFmtId="0" fontId="5" fillId="0" borderId="1" xfId="0" applyFont="1" applyBorder="1">
      <alignment vertical="center"/>
    </xf>
    <xf numFmtId="9" fontId="6" fillId="4" borderId="3" xfId="0" applyNumberFormat="1" applyFont="1" applyFill="1" applyBorder="1" applyAlignment="1" applyProtection="1">
      <alignment horizontal="left" vertical="center" wrapText="1"/>
    </xf>
    <xf numFmtId="0" fontId="3" fillId="0" borderId="0" xfId="0" applyFont="1" applyAlignment="1">
      <alignment vertical="center" wrapText="1"/>
    </xf>
    <xf numFmtId="0" fontId="7" fillId="0" borderId="0" xfId="0" applyFont="1" applyFill="1" applyBorder="1" applyAlignment="1">
      <alignment horizontal="center"/>
    </xf>
    <xf numFmtId="0" fontId="7" fillId="5" borderId="0" xfId="0" applyFont="1" applyFill="1" applyBorder="1" applyAlignment="1">
      <alignment horizontal="center"/>
    </xf>
    <xf numFmtId="0" fontId="7" fillId="5" borderId="0" xfId="0" applyFont="1" applyFill="1" applyBorder="1" applyAlignment="1"/>
    <xf numFmtId="0" fontId="7" fillId="0" borderId="0" xfId="0" applyFont="1" applyFill="1" applyBorder="1" applyAlignment="1"/>
    <xf numFmtId="0" fontId="3" fillId="6" borderId="5" xfId="0" applyFont="1" applyFill="1" applyBorder="1" applyAlignment="1">
      <alignment horizontal="center" vertical="center" wrapText="1"/>
    </xf>
    <xf numFmtId="0" fontId="7" fillId="0" borderId="1" xfId="0" applyFont="1" applyFill="1" applyBorder="1" applyAlignment="1"/>
    <xf numFmtId="0" fontId="0" fillId="0" borderId="1" xfId="0" applyFill="1" applyBorder="1" applyAlignment="1">
      <alignment horizontal="center"/>
    </xf>
    <xf numFmtId="9" fontId="0" fillId="0" borderId="1" xfId="6" applyFont="1" applyFill="1" applyBorder="1" applyAlignment="1">
      <alignment horizontal="center"/>
    </xf>
    <xf numFmtId="176" fontId="0" fillId="0" borderId="1" xfId="0" applyNumberFormat="1" applyFill="1" applyBorder="1" applyAlignment="1" applyProtection="1"/>
    <xf numFmtId="0" fontId="3" fillId="6" borderId="6" xfId="0" applyFont="1" applyFill="1" applyBorder="1" applyAlignment="1">
      <alignment horizontal="center" vertical="center" wrapText="1"/>
    </xf>
    <xf numFmtId="176" fontId="7" fillId="5" borderId="0" xfId="1" applyFont="1" applyFill="1" applyBorder="1" applyAlignment="1"/>
    <xf numFmtId="176" fontId="7" fillId="5" borderId="0" xfId="0" applyNumberFormat="1" applyFont="1" applyFill="1" applyBorder="1" applyAlignment="1"/>
    <xf numFmtId="176" fontId="7" fillId="0" borderId="0" xfId="1" applyFont="1" applyFill="1" applyBorder="1" applyAlignment="1"/>
    <xf numFmtId="176" fontId="0" fillId="0" borderId="7" xfId="0" applyNumberFormat="1" applyFill="1" applyBorder="1" applyAlignment="1"/>
    <xf numFmtId="0" fontId="0" fillId="0" borderId="7" xfId="0" applyFill="1" applyBorder="1" applyAlignment="1"/>
    <xf numFmtId="9" fontId="3" fillId="6" borderId="1" xfId="6" applyFont="1" applyFill="1" applyBorder="1" applyAlignment="1">
      <alignment horizontal="center" vertical="center" wrapText="1"/>
    </xf>
    <xf numFmtId="177" fontId="0" fillId="0" borderId="1" xfId="1" applyNumberFormat="1" applyFont="1" applyBorder="1" applyAlignment="1">
      <alignment horizontal="center" vertical="center"/>
    </xf>
    <xf numFmtId="2" fontId="0" fillId="0" borderId="1" xfId="2" applyNumberFormat="1" applyBorder="1" applyAlignment="1">
      <alignment horizontal="center" vertical="center"/>
    </xf>
    <xf numFmtId="0" fontId="0" fillId="0" borderId="0" xfId="0" applyFill="1" applyBorder="1" applyAlignment="1">
      <alignment horizontal="center"/>
    </xf>
    <xf numFmtId="10" fontId="0" fillId="0" borderId="0" xfId="0" applyNumberFormat="1" applyFill="1" applyBorder="1" applyAlignment="1">
      <alignment horizontal="center"/>
    </xf>
    <xf numFmtId="177" fontId="0" fillId="0" borderId="0" xfId="1" applyNumberFormat="1" applyFont="1" applyBorder="1" applyAlignment="1">
      <alignment horizontal="center" vertical="center"/>
    </xf>
    <xf numFmtId="0" fontId="3" fillId="0" borderId="0" xfId="0" applyFont="1" applyFill="1" applyBorder="1" applyAlignment="1">
      <alignment horizontal="center"/>
    </xf>
    <xf numFmtId="177" fontId="3" fillId="0" borderId="0" xfId="1" applyNumberFormat="1" applyFont="1" applyFill="1" applyBorder="1" applyAlignment="1">
      <alignment horizontal="center"/>
    </xf>
    <xf numFmtId="0" fontId="0" fillId="0" borderId="0" xfId="6" applyNumberFormat="1" applyFont="1" applyFill="1" applyBorder="1" applyAlignment="1">
      <alignment horizontal="center"/>
    </xf>
    <xf numFmtId="0" fontId="3" fillId="0" borderId="8" xfId="0" applyFont="1" applyBorder="1" applyAlignment="1">
      <alignment horizontal="center"/>
    </xf>
    <xf numFmtId="9" fontId="3" fillId="6" borderId="9" xfId="6" applyFont="1" applyFill="1" applyBorder="1" applyAlignment="1">
      <alignment horizontal="center" vertical="center" wrapText="1"/>
    </xf>
    <xf numFmtId="9" fontId="3" fillId="6" borderId="6" xfId="6" applyFont="1" applyFill="1" applyBorder="1" applyAlignment="1">
      <alignment horizontal="center" vertical="center" wrapText="1"/>
    </xf>
    <xf numFmtId="0" fontId="3" fillId="6" borderId="10" xfId="0" applyFont="1" applyFill="1" applyBorder="1" applyAlignment="1">
      <alignment horizontal="center" vertical="top" wrapText="1"/>
    </xf>
    <xf numFmtId="0" fontId="7" fillId="5" borderId="11" xfId="0" applyFont="1" applyFill="1" applyBorder="1" applyAlignment="1"/>
    <xf numFmtId="0" fontId="8" fillId="6" borderId="12" xfId="0" applyFont="1" applyFill="1" applyBorder="1" applyAlignment="1">
      <alignment horizontal="center"/>
    </xf>
    <xf numFmtId="0" fontId="8" fillId="6" borderId="12" xfId="0" applyFont="1" applyFill="1" applyBorder="1" applyAlignment="1">
      <alignment horizontal="center" vertical="center"/>
    </xf>
    <xf numFmtId="0" fontId="7" fillId="5" borderId="13" xfId="0" applyFont="1" applyFill="1" applyBorder="1" applyAlignment="1"/>
    <xf numFmtId="0" fontId="0" fillId="5" borderId="13" xfId="0" applyFill="1" applyBorder="1" applyAlignment="1">
      <alignment horizontal="center"/>
    </xf>
    <xf numFmtId="9" fontId="0" fillId="0" borderId="14" xfId="6" applyFont="1" applyFill="1" applyBorder="1" applyAlignment="1">
      <alignment horizontal="left" vertical="center" wrapText="1"/>
    </xf>
    <xf numFmtId="178" fontId="0" fillId="7" borderId="15" xfId="2" applyNumberFormat="1" applyFill="1" applyBorder="1" applyAlignment="1">
      <alignment horizontal="center" vertical="center"/>
    </xf>
    <xf numFmtId="0" fontId="7" fillId="8" borderId="0" xfId="0" applyFont="1" applyFill="1" applyBorder="1" applyAlignment="1">
      <alignment horizontal="left"/>
    </xf>
    <xf numFmtId="0" fontId="7" fillId="8" borderId="0" xfId="0" applyFont="1" applyFill="1" applyBorder="1" applyAlignment="1"/>
    <xf numFmtId="0" fontId="0" fillId="5" borderId="1" xfId="0" applyFill="1" applyBorder="1" applyAlignment="1">
      <alignment horizontal="center"/>
    </xf>
    <xf numFmtId="178" fontId="0" fillId="7" borderId="16" xfId="2" applyNumberFormat="1" applyFill="1" applyBorder="1" applyAlignment="1">
      <alignment horizontal="center" vertical="center"/>
    </xf>
    <xf numFmtId="176" fontId="0" fillId="0" borderId="0" xfId="1" applyFont="1" applyFill="1" applyBorder="1" applyAlignment="1">
      <alignment horizontal="center" vertical="center"/>
    </xf>
    <xf numFmtId="0" fontId="0" fillId="5" borderId="1" xfId="0" applyFill="1" applyBorder="1" applyAlignment="1">
      <alignment horizontal="center" vertical="center"/>
    </xf>
    <xf numFmtId="178" fontId="0" fillId="7" borderId="15" xfId="6" applyNumberFormat="1" applyFill="1" applyBorder="1" applyAlignment="1">
      <alignment horizontal="center" vertical="center"/>
    </xf>
    <xf numFmtId="9" fontId="0" fillId="9" borderId="14" xfId="6" applyFont="1" applyFill="1" applyBorder="1" applyAlignment="1">
      <alignment horizontal="left" vertical="center" wrapText="1"/>
    </xf>
    <xf numFmtId="178" fontId="0" fillId="9" borderId="16" xfId="6" applyNumberFormat="1" applyFill="1" applyBorder="1" applyAlignment="1">
      <alignment horizontal="center" vertical="center"/>
    </xf>
    <xf numFmtId="178" fontId="0" fillId="7" borderId="16" xfId="6" applyNumberFormat="1" applyFill="1" applyBorder="1" applyAlignment="1">
      <alignment horizontal="center" vertical="center"/>
    </xf>
    <xf numFmtId="179" fontId="7" fillId="5" borderId="0" xfId="1" applyNumberFormat="1" applyFont="1" applyFill="1" applyBorder="1" applyAlignment="1">
      <alignment horizontal="right"/>
    </xf>
    <xf numFmtId="178" fontId="0" fillId="7" borderId="16" xfId="1" applyNumberFormat="1" applyFont="1" applyFill="1" applyBorder="1" applyAlignment="1">
      <alignment horizontal="center" vertical="center"/>
    </xf>
    <xf numFmtId="9" fontId="0" fillId="0" borderId="17" xfId="6" applyFont="1" applyFill="1" applyBorder="1" applyAlignment="1">
      <alignment horizontal="left" vertical="center" wrapText="1"/>
    </xf>
    <xf numFmtId="178" fontId="0" fillId="7" borderId="18" xfId="2" applyNumberFormat="1" applyFill="1" applyBorder="1" applyAlignment="1">
      <alignment horizontal="center" vertical="center"/>
    </xf>
    <xf numFmtId="9" fontId="3" fillId="0" borderId="19" xfId="6" applyFont="1" applyFill="1" applyBorder="1" applyAlignment="1">
      <alignment horizontal="left" vertical="center" wrapText="1"/>
    </xf>
    <xf numFmtId="178" fontId="0" fillId="6" borderId="18" xfId="1" applyNumberFormat="1" applyFont="1" applyFill="1" applyBorder="1" applyAlignment="1">
      <alignment horizontal="center" vertical="center"/>
    </xf>
    <xf numFmtId="178" fontId="0" fillId="7" borderId="18" xfId="1" applyNumberFormat="1" applyFont="1" applyFill="1" applyBorder="1" applyAlignment="1">
      <alignment horizontal="center" vertical="center"/>
    </xf>
    <xf numFmtId="9" fontId="0" fillId="0" borderId="10" xfId="6" applyFont="1" applyFill="1" applyBorder="1" applyAlignment="1">
      <alignment horizontal="left" vertical="center" wrapText="1"/>
    </xf>
    <xf numFmtId="178" fontId="0" fillId="7" borderId="20" xfId="2" applyNumberFormat="1" applyFill="1" applyBorder="1" applyAlignment="1">
      <alignment horizontal="center" vertical="center"/>
    </xf>
    <xf numFmtId="180" fontId="7" fillId="5" borderId="0" xfId="1" applyNumberFormat="1" applyFont="1" applyFill="1" applyBorder="1" applyAlignment="1"/>
    <xf numFmtId="9" fontId="3" fillId="6" borderId="21" xfId="6" applyFont="1" applyFill="1" applyBorder="1" applyAlignment="1">
      <alignment horizontal="center" vertical="center" wrapText="1"/>
    </xf>
    <xf numFmtId="9" fontId="3" fillId="6" borderId="8" xfId="6" applyFont="1" applyFill="1" applyBorder="1" applyAlignment="1">
      <alignment horizontal="center" vertical="center" wrapText="1"/>
    </xf>
    <xf numFmtId="9" fontId="3" fillId="6" borderId="22" xfId="6" applyFont="1" applyFill="1" applyBorder="1" applyAlignment="1">
      <alignment horizontal="center" vertical="center" wrapText="1"/>
    </xf>
    <xf numFmtId="9" fontId="0" fillId="0" borderId="23" xfId="6" applyFont="1" applyFill="1" applyBorder="1" applyAlignment="1">
      <alignment horizontal="left" vertical="center" wrapText="1"/>
    </xf>
    <xf numFmtId="2" fontId="0" fillId="7" borderId="15" xfId="2" applyNumberFormat="1" applyFill="1" applyBorder="1" applyAlignment="1">
      <alignment horizontal="center" vertical="center"/>
    </xf>
    <xf numFmtId="181" fontId="0" fillId="7" borderId="16" xfId="2" applyNumberFormat="1" applyFill="1" applyBorder="1" applyAlignment="1">
      <alignment horizontal="center" vertical="center"/>
    </xf>
    <xf numFmtId="9" fontId="3" fillId="0" borderId="14" xfId="6" applyFont="1" applyFill="1" applyBorder="1" applyAlignment="1">
      <alignment horizontal="left" vertical="center" wrapText="1"/>
    </xf>
    <xf numFmtId="181" fontId="3" fillId="7" borderId="16" xfId="2" applyNumberFormat="1" applyFont="1" applyFill="1" applyBorder="1" applyAlignment="1">
      <alignment horizontal="center" vertical="center"/>
    </xf>
    <xf numFmtId="2" fontId="3" fillId="7" borderId="16" xfId="2" applyNumberFormat="1" applyFont="1" applyFill="1" applyBorder="1" applyAlignment="1">
      <alignment horizontal="center" vertical="center"/>
    </xf>
    <xf numFmtId="9" fontId="3" fillId="0" borderId="17" xfId="6" applyFont="1" applyFill="1" applyBorder="1" applyAlignment="1">
      <alignment horizontal="left" vertical="center" wrapText="1"/>
    </xf>
    <xf numFmtId="2" fontId="3" fillId="7" borderId="18" xfId="2" applyNumberFormat="1" applyFont="1" applyFill="1" applyBorder="1" applyAlignment="1">
      <alignment horizontal="center" vertical="center"/>
    </xf>
    <xf numFmtId="2" fontId="7" fillId="5" borderId="0" xfId="0" applyNumberFormat="1" applyFont="1" applyFill="1" applyBorder="1" applyAlignment="1"/>
    <xf numFmtId="0" fontId="3" fillId="0" borderId="22" xfId="0" applyFont="1" applyBorder="1" applyAlignment="1">
      <alignment horizontal="center"/>
    </xf>
    <xf numFmtId="0" fontId="3" fillId="6" borderId="24" xfId="0" applyFont="1" applyFill="1" applyBorder="1" applyAlignment="1">
      <alignment horizontal="center" vertical="top" wrapText="1"/>
    </xf>
    <xf numFmtId="0" fontId="3" fillId="6" borderId="20" xfId="0" applyFont="1" applyFill="1" applyBorder="1" applyAlignment="1">
      <alignment horizontal="center" vertical="top" wrapText="1"/>
    </xf>
    <xf numFmtId="176" fontId="0" fillId="5" borderId="13" xfId="1" applyNumberFormat="1" applyFont="1" applyFill="1" applyBorder="1" applyAlignment="1">
      <alignment horizontal="center"/>
    </xf>
    <xf numFmtId="0" fontId="3" fillId="0" borderId="0" xfId="0" applyFont="1" applyBorder="1" applyAlignment="1">
      <alignment horizontal="center"/>
    </xf>
    <xf numFmtId="176" fontId="0" fillId="5" borderId="1" xfId="1" applyNumberFormat="1" applyFont="1" applyFill="1" applyBorder="1" applyAlignment="1">
      <alignment horizontal="center"/>
    </xf>
    <xf numFmtId="0" fontId="3" fillId="0" borderId="0" xfId="0" applyFont="1" applyFill="1" applyBorder="1" applyAlignment="1">
      <alignment horizontal="center" vertical="top" wrapText="1"/>
    </xf>
    <xf numFmtId="0" fontId="0" fillId="0" borderId="0" xfId="0" applyFill="1" applyBorder="1" applyAlignment="1">
      <alignment horizontal="center" vertical="center"/>
    </xf>
    <xf numFmtId="0" fontId="7" fillId="0" borderId="25" xfId="0" applyFont="1" applyFill="1" applyBorder="1" applyAlignment="1"/>
    <xf numFmtId="0" fontId="7" fillId="0" borderId="5" xfId="0" applyFont="1" applyFill="1" applyBorder="1" applyAlignment="1"/>
    <xf numFmtId="0" fontId="7" fillId="0" borderId="6" xfId="0" applyFont="1" applyFill="1" applyBorder="1" applyAlignment="1"/>
    <xf numFmtId="0" fontId="7" fillId="5" borderId="26" xfId="0" applyFont="1" applyFill="1" applyBorder="1" applyAlignment="1">
      <alignment horizontal="center"/>
    </xf>
    <xf numFmtId="0" fontId="7" fillId="0" borderId="19" xfId="0" applyFont="1" applyFill="1" applyBorder="1" applyAlignment="1"/>
    <xf numFmtId="0" fontId="7" fillId="0" borderId="27" xfId="0" applyFont="1" applyFill="1" applyBorder="1" applyAlignment="1"/>
    <xf numFmtId="0" fontId="7" fillId="0" borderId="28" xfId="0" applyFont="1" applyFill="1" applyBorder="1" applyAlignment="1"/>
    <xf numFmtId="0" fontId="7" fillId="0" borderId="10" xfId="0" applyFont="1" applyFill="1" applyBorder="1" applyAlignment="1">
      <alignment horizontal="center"/>
    </xf>
    <xf numFmtId="0" fontId="7" fillId="0" borderId="24" xfId="0" applyFont="1" applyFill="1" applyBorder="1" applyAlignment="1">
      <alignment horizontal="center"/>
    </xf>
    <xf numFmtId="0" fontId="0" fillId="0" borderId="13" xfId="0" applyFont="1" applyBorder="1" applyAlignment="1">
      <alignment horizontal="center"/>
    </xf>
    <xf numFmtId="1" fontId="0" fillId="0" borderId="13" xfId="0" applyNumberFormat="1" applyFont="1" applyBorder="1" applyAlignment="1">
      <alignment horizontal="center"/>
    </xf>
    <xf numFmtId="2" fontId="0" fillId="0" borderId="13" xfId="1" applyNumberFormat="1" applyFont="1" applyBorder="1" applyAlignment="1">
      <alignment horizontal="center"/>
    </xf>
    <xf numFmtId="1" fontId="0" fillId="0" borderId="1" xfId="0" applyNumberFormat="1" applyFont="1" applyFill="1" applyBorder="1" applyAlignment="1">
      <alignment horizontal="center" vertical="top" wrapText="1"/>
    </xf>
    <xf numFmtId="0" fontId="0" fillId="0" borderId="1" xfId="0" applyFont="1" applyFill="1" applyBorder="1" applyAlignment="1">
      <alignment horizontal="center" vertical="top" wrapText="1"/>
    </xf>
    <xf numFmtId="2" fontId="0" fillId="0" borderId="1" xfId="1" applyNumberFormat="1" applyFont="1" applyBorder="1" applyAlignment="1">
      <alignment horizontal="center"/>
    </xf>
    <xf numFmtId="1" fontId="0" fillId="0" borderId="1" xfId="1" applyNumberFormat="1" applyFont="1" applyFill="1" applyBorder="1" applyAlignment="1">
      <alignment horizontal="center"/>
    </xf>
    <xf numFmtId="176" fontId="0" fillId="0" borderId="1" xfId="1" applyNumberFormat="1" applyFont="1" applyFill="1" applyBorder="1" applyAlignment="1">
      <alignment horizontal="center"/>
    </xf>
    <xf numFmtId="176" fontId="0" fillId="0" borderId="1" xfId="1" applyNumberFormat="1" applyFont="1" applyFill="1" applyBorder="1" applyAlignment="1">
      <alignment horizontal="center" vertical="center"/>
    </xf>
    <xf numFmtId="1" fontId="0" fillId="0" borderId="1" xfId="1" applyNumberFormat="1" applyFont="1" applyFill="1" applyBorder="1" applyAlignment="1">
      <alignment horizontal="center" vertical="center"/>
    </xf>
    <xf numFmtId="176" fontId="0" fillId="0" borderId="1" xfId="0" applyNumberFormat="1" applyFill="1" applyBorder="1" applyAlignment="1">
      <alignment horizontal="center"/>
    </xf>
    <xf numFmtId="1" fontId="0" fillId="0" borderId="1" xfId="6" applyNumberFormat="1" applyFont="1" applyFill="1" applyBorder="1" applyAlignment="1">
      <alignment horizontal="center"/>
    </xf>
    <xf numFmtId="176" fontId="0" fillId="0" borderId="1" xfId="6" applyNumberFormat="1" applyFont="1" applyFill="1" applyBorder="1" applyAlignment="1">
      <alignment horizontal="center"/>
    </xf>
    <xf numFmtId="176" fontId="0" fillId="0" borderId="1" xfId="0" applyNumberFormat="1" applyFont="1" applyFill="1" applyBorder="1" applyAlignment="1">
      <alignment horizontal="center" vertical="center"/>
    </xf>
    <xf numFmtId="2" fontId="0" fillId="0" borderId="1" xfId="0" applyNumberFormat="1" applyFill="1" applyBorder="1" applyAlignment="1">
      <alignment horizontal="center"/>
    </xf>
    <xf numFmtId="2" fontId="0" fillId="0" borderId="1" xfId="0" applyNumberFormat="1" applyFont="1" applyFill="1" applyBorder="1" applyAlignment="1">
      <alignment horizontal="center"/>
    </xf>
    <xf numFmtId="1" fontId="7" fillId="0" borderId="1" xfId="0" applyNumberFormat="1" applyFont="1" applyFill="1" applyBorder="1" applyAlignment="1">
      <alignment horizontal="center"/>
    </xf>
    <xf numFmtId="0" fontId="7" fillId="0" borderId="1" xfId="0" applyFont="1" applyFill="1" applyBorder="1" applyAlignment="1">
      <alignment horizontal="center" vertical="center"/>
    </xf>
    <xf numFmtId="2" fontId="7" fillId="0" borderId="1" xfId="0" applyNumberFormat="1" applyFont="1" applyFill="1" applyBorder="1" applyAlignment="1">
      <alignment horizontal="center"/>
    </xf>
    <xf numFmtId="1" fontId="0" fillId="0" borderId="1" xfId="0" applyNumberFormat="1" applyFont="1" applyFill="1" applyBorder="1" applyAlignment="1">
      <alignment horizontal="center"/>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2" fontId="0" fillId="0" borderId="1" xfId="0" applyNumberFormat="1" applyFont="1" applyFill="1" applyBorder="1" applyAlignment="1">
      <alignment horizontal="center" vertical="top" wrapText="1"/>
    </xf>
    <xf numFmtId="2" fontId="0" fillId="0" borderId="1" xfId="0" applyNumberFormat="1" applyFont="1" applyFill="1" applyBorder="1" applyAlignment="1">
      <alignment horizontal="center" vertical="top"/>
    </xf>
    <xf numFmtId="2" fontId="0" fillId="0" borderId="1" xfId="1" applyNumberFormat="1" applyFont="1" applyFill="1" applyBorder="1" applyAlignment="1">
      <alignment horizontal="center" vertical="center"/>
    </xf>
    <xf numFmtId="2" fontId="0" fillId="0" borderId="1" xfId="0" applyNumberFormat="1" applyFill="1" applyBorder="1" applyAlignment="1">
      <alignment horizontal="center" vertical="center"/>
    </xf>
    <xf numFmtId="0" fontId="7" fillId="5" borderId="29" xfId="0" applyFont="1" applyFill="1" applyBorder="1" applyAlignment="1">
      <alignment horizontal="center"/>
    </xf>
    <xf numFmtId="0" fontId="3" fillId="0" borderId="22" xfId="0" applyFont="1" applyFill="1" applyBorder="1" applyAlignment="1">
      <alignment horizontal="center"/>
    </xf>
    <xf numFmtId="2" fontId="0" fillId="0" borderId="13" xfId="1" applyNumberFormat="1" applyFont="1" applyFill="1" applyBorder="1" applyAlignment="1">
      <alignment horizontal="center"/>
    </xf>
    <xf numFmtId="176" fontId="0" fillId="0" borderId="0" xfId="1" applyNumberFormat="1" applyFont="1" applyFill="1" applyBorder="1" applyAlignment="1">
      <alignment horizontal="center" vertical="center"/>
    </xf>
    <xf numFmtId="176" fontId="0" fillId="0" borderId="0" xfId="0" applyNumberFormat="1" applyFill="1" applyBorder="1" applyAlignment="1">
      <alignment horizontal="center"/>
    </xf>
    <xf numFmtId="176" fontId="0" fillId="0" borderId="0" xfId="1" applyNumberFormat="1" applyFont="1" applyFill="1" applyBorder="1" applyAlignment="1">
      <alignment horizontal="center"/>
    </xf>
    <xf numFmtId="176" fontId="0" fillId="0" borderId="0" xfId="6" applyNumberFormat="1" applyFont="1" applyFill="1" applyBorder="1" applyAlignment="1">
      <alignment horizontal="center"/>
    </xf>
    <xf numFmtId="2" fontId="0" fillId="0" borderId="1" xfId="1" applyNumberFormat="1"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vertical="top"/>
    </xf>
    <xf numFmtId="0" fontId="0" fillId="0" borderId="0" xfId="0" applyFont="1" applyFill="1" applyBorder="1" applyAlignment="1">
      <alignment vertical="center"/>
    </xf>
    <xf numFmtId="0" fontId="7" fillId="0" borderId="0" xfId="0" applyFont="1" applyFill="1" applyBorder="1" applyAlignment="1">
      <alignment vertical="top"/>
    </xf>
    <xf numFmtId="0" fontId="7" fillId="0" borderId="0" xfId="0" applyFont="1" applyFill="1" applyBorder="1" applyAlignment="1">
      <alignment vertical="center"/>
    </xf>
    <xf numFmtId="2" fontId="0" fillId="0" borderId="1" xfId="0" applyNumberFormat="1" applyFont="1" applyFill="1" applyBorder="1" applyAlignment="1">
      <alignment horizontal="center" vertical="center"/>
    </xf>
    <xf numFmtId="176" fontId="0" fillId="0" borderId="1" xfId="6" applyNumberFormat="1" applyFont="1" applyFill="1" applyBorder="1" applyAlignment="1">
      <alignment horizontal="center" vertical="center"/>
    </xf>
    <xf numFmtId="2" fontId="0" fillId="0" borderId="1" xfId="6" applyNumberFormat="1" applyFont="1" applyFill="1" applyBorder="1" applyAlignment="1">
      <alignment horizontal="center"/>
    </xf>
    <xf numFmtId="0" fontId="7" fillId="0" borderId="1" xfId="0" applyFont="1" applyFill="1" applyBorder="1" applyAlignment="1">
      <alignment horizontal="center" vertical="top"/>
    </xf>
    <xf numFmtId="0" fontId="7" fillId="0" borderId="1" xfId="0" applyFont="1" applyFill="1" applyBorder="1" applyAlignment="1">
      <alignment horizontal="center"/>
    </xf>
    <xf numFmtId="0" fontId="7" fillId="10" borderId="1" xfId="0" applyFont="1" applyFill="1" applyBorder="1" applyAlignment="1">
      <alignment horizontal="center"/>
    </xf>
    <xf numFmtId="0" fontId="0" fillId="10" borderId="1" xfId="0" applyFont="1" applyFill="1" applyBorder="1" applyAlignment="1">
      <alignment horizontal="center"/>
    </xf>
    <xf numFmtId="2" fontId="7" fillId="10" borderId="1" xfId="0" applyNumberFormat="1" applyFont="1" applyFill="1" applyBorder="1" applyAlignment="1">
      <alignment horizontal="center"/>
    </xf>
    <xf numFmtId="2" fontId="7" fillId="11" borderId="1" xfId="0" applyNumberFormat="1" applyFont="1" applyFill="1" applyBorder="1" applyAlignment="1">
      <alignment horizontal="center"/>
    </xf>
    <xf numFmtId="2" fontId="7" fillId="12" borderId="1" xfId="0" applyNumberFormat="1" applyFont="1" applyFill="1" applyBorder="1" applyAlignment="1">
      <alignment horizontal="center"/>
    </xf>
    <xf numFmtId="2" fontId="0" fillId="11" borderId="1" xfId="1" applyNumberFormat="1" applyFont="1" applyFill="1" applyBorder="1" applyAlignment="1">
      <alignment horizontal="center"/>
    </xf>
    <xf numFmtId="2" fontId="7" fillId="8" borderId="1" xfId="0" applyNumberFormat="1" applyFont="1" applyFill="1" applyBorder="1" applyAlignment="1">
      <alignment horizontal="center"/>
    </xf>
    <xf numFmtId="0" fontId="7" fillId="12" borderId="1" xfId="0" applyFont="1" applyFill="1" applyBorder="1" applyAlignment="1"/>
    <xf numFmtId="0" fontId="0" fillId="12" borderId="1" xfId="0" applyFill="1" applyBorder="1" applyAlignment="1">
      <alignment horizontal="center"/>
    </xf>
    <xf numFmtId="9" fontId="0" fillId="12" borderId="1" xfId="6" applyFont="1" applyFill="1" applyBorder="1" applyAlignment="1">
      <alignment horizontal="center"/>
    </xf>
    <xf numFmtId="176" fontId="0" fillId="12" borderId="1" xfId="0" applyNumberFormat="1" applyFill="1" applyBorder="1" applyAlignment="1" applyProtection="1"/>
    <xf numFmtId="176" fontId="0" fillId="7" borderId="1" xfId="0" applyNumberFormat="1" applyFill="1" applyBorder="1" applyAlignment="1" applyProtection="1"/>
    <xf numFmtId="0" fontId="7" fillId="12" borderId="1" xfId="0" applyFont="1" applyFill="1" applyBorder="1" applyAlignment="1">
      <alignment horizontal="center"/>
    </xf>
    <xf numFmtId="9" fontId="7" fillId="12" borderId="1" xfId="0" applyNumberFormat="1" applyFont="1" applyFill="1" applyBorder="1" applyAlignment="1">
      <alignment horizontal="center"/>
    </xf>
    <xf numFmtId="176" fontId="7" fillId="0" borderId="0" xfId="0" applyNumberFormat="1" applyFont="1" applyFill="1" applyBorder="1" applyAlignment="1">
      <alignment horizontal="center"/>
    </xf>
    <xf numFmtId="176" fontId="7" fillId="5" borderId="0" xfId="0" applyNumberFormat="1" applyFont="1" applyFill="1" applyBorder="1" applyAlignment="1">
      <alignment horizontal="center"/>
    </xf>
    <xf numFmtId="176" fontId="0" fillId="12" borderId="1" xfId="0" applyNumberFormat="1" applyFill="1" applyBorder="1" applyAlignment="1"/>
    <xf numFmtId="0" fontId="9" fillId="0" borderId="0" xfId="0" applyFont="1" applyAlignment="1"/>
    <xf numFmtId="0" fontId="0" fillId="0" borderId="30" xfId="0" applyBorder="1" applyAlignment="1"/>
    <xf numFmtId="0" fontId="0" fillId="0" borderId="26" xfId="0" applyBorder="1" applyAlignment="1"/>
    <xf numFmtId="0" fontId="3" fillId="0" borderId="26" xfId="0" applyFont="1" applyBorder="1" applyAlignment="1"/>
    <xf numFmtId="0" fontId="0" fillId="0" borderId="11" xfId="0" applyBorder="1" applyAlignment="1"/>
    <xf numFmtId="0" fontId="10" fillId="0" borderId="0" xfId="0" applyFont="1" applyBorder="1" applyAlignment="1"/>
    <xf numFmtId="0" fontId="0" fillId="0" borderId="0" xfId="0" applyBorder="1" applyAlignment="1">
      <alignment horizontal="center"/>
    </xf>
    <xf numFmtId="0" fontId="0" fillId="0" borderId="0" xfId="0" applyBorder="1" applyAlignment="1"/>
    <xf numFmtId="0" fontId="9" fillId="0" borderId="0" xfId="0" applyFont="1" applyBorder="1" applyAlignment="1">
      <alignment horizontal="left" vertical="center" wrapText="1"/>
    </xf>
    <xf numFmtId="0" fontId="9" fillId="0" borderId="0" xfId="0" applyFont="1" applyBorder="1" applyAlignment="1"/>
    <xf numFmtId="0" fontId="0" fillId="13" borderId="0" xfId="0" applyFont="1" applyFill="1" applyBorder="1" applyAlignment="1">
      <alignment horizontal="center"/>
    </xf>
    <xf numFmtId="0" fontId="0" fillId="13" borderId="0" xfId="0" applyFont="1" applyFill="1" applyBorder="1" applyAlignment="1"/>
    <xf numFmtId="0" fontId="10" fillId="0" borderId="0" xfId="0" applyFont="1" applyBorder="1" applyAlignment="1">
      <alignment horizontal="center"/>
    </xf>
    <xf numFmtId="0" fontId="9" fillId="0" borderId="11" xfId="0" applyFont="1" applyBorder="1" applyAlignment="1"/>
    <xf numFmtId="0" fontId="9" fillId="0" borderId="1" xfId="0" applyFont="1" applyBorder="1" applyAlignment="1"/>
    <xf numFmtId="0" fontId="10" fillId="13" borderId="1" xfId="0" applyFont="1" applyFill="1" applyBorder="1" applyAlignment="1">
      <alignment vertical="top" wrapText="1"/>
    </xf>
    <xf numFmtId="176" fontId="9" fillId="13" borderId="1" xfId="0" applyNumberFormat="1" applyFont="1" applyFill="1" applyBorder="1" applyAlignment="1">
      <alignment vertical="top" wrapText="1"/>
    </xf>
    <xf numFmtId="58" fontId="9" fillId="0" borderId="1" xfId="0" applyNumberFormat="1" applyFont="1" applyBorder="1" applyAlignment="1"/>
    <xf numFmtId="0" fontId="9" fillId="0" borderId="1" xfId="0" applyFont="1" applyBorder="1" applyAlignment="1">
      <alignment vertical="top" wrapText="1"/>
    </xf>
    <xf numFmtId="0" fontId="10" fillId="13" borderId="1" xfId="0" applyFont="1" applyFill="1" applyBorder="1" applyAlignment="1">
      <alignment horizontal="left" vertical="center" wrapText="1"/>
    </xf>
    <xf numFmtId="176" fontId="3" fillId="13" borderId="1" xfId="0" applyNumberFormat="1" applyFont="1" applyFill="1" applyBorder="1" applyAlignment="1"/>
    <xf numFmtId="0" fontId="10" fillId="0" borderId="0" xfId="0" applyFont="1" applyFill="1" applyBorder="1" applyAlignment="1"/>
    <xf numFmtId="0" fontId="10" fillId="13" borderId="0" xfId="0" applyFont="1" applyFill="1" applyBorder="1" applyAlignment="1">
      <alignment horizontal="left" vertical="center" wrapText="1"/>
    </xf>
    <xf numFmtId="177" fontId="6" fillId="13" borderId="0" xfId="1" applyNumberFormat="1" applyFont="1" applyFill="1" applyBorder="1" applyAlignment="1">
      <alignment horizontal="left" vertical="center"/>
    </xf>
    <xf numFmtId="0" fontId="10" fillId="0" borderId="1" xfId="0" applyFont="1" applyBorder="1" applyAlignment="1">
      <alignment vertical="top" wrapText="1"/>
    </xf>
    <xf numFmtId="176" fontId="9" fillId="0" borderId="1" xfId="1" applyFont="1" applyBorder="1" applyAlignment="1">
      <alignment vertical="top" wrapText="1"/>
    </xf>
    <xf numFmtId="0" fontId="10" fillId="13" borderId="0" xfId="0" applyFont="1" applyFill="1" applyBorder="1" applyAlignment="1">
      <alignment vertical="top" wrapText="1"/>
    </xf>
    <xf numFmtId="0" fontId="9" fillId="13" borderId="0" xfId="0" applyFont="1" applyFill="1" applyBorder="1" applyAlignment="1">
      <alignment vertical="top" wrapText="1"/>
    </xf>
    <xf numFmtId="0" fontId="9" fillId="13" borderId="0" xfId="0" applyFont="1" applyFill="1" applyBorder="1" applyAlignment="1">
      <alignment vertical="center" wrapText="1"/>
    </xf>
    <xf numFmtId="0" fontId="9" fillId="0" borderId="0" xfId="0" applyFont="1" applyFill="1" applyBorder="1" applyAlignment="1"/>
    <xf numFmtId="0" fontId="11" fillId="0" borderId="0" xfId="0" applyFont="1" applyBorder="1" applyAlignment="1"/>
    <xf numFmtId="0" fontId="9" fillId="0" borderId="11" xfId="0" applyFont="1" applyBorder="1" applyAlignment="1">
      <alignment vertical="center"/>
    </xf>
    <xf numFmtId="0" fontId="9" fillId="0" borderId="0" xfId="0" applyFont="1" applyBorder="1" applyAlignment="1">
      <alignment horizontal="left" vertical="center"/>
    </xf>
    <xf numFmtId="0" fontId="9" fillId="0" borderId="0" xfId="0" applyFont="1" applyFill="1" applyBorder="1" applyAlignment="1">
      <alignment horizontal="left" vertical="center"/>
    </xf>
    <xf numFmtId="0" fontId="0" fillId="0" borderId="31" xfId="0" applyBorder="1" applyAlignment="1"/>
    <xf numFmtId="0" fontId="9" fillId="0" borderId="32" xfId="0" applyFont="1" applyBorder="1" applyAlignment="1"/>
    <xf numFmtId="0" fontId="0" fillId="0" borderId="32" xfId="0" applyBorder="1" applyAlignment="1"/>
    <xf numFmtId="0" fontId="9" fillId="0" borderId="0" xfId="0" applyFont="1" applyFill="1" applyAlignment="1"/>
    <xf numFmtId="0" fontId="10" fillId="0" borderId="0" xfId="0" applyFont="1" applyFill="1" applyAlignment="1"/>
    <xf numFmtId="0" fontId="12" fillId="0" borderId="0" xfId="0" applyFont="1" applyBorder="1" applyAlignment="1"/>
    <xf numFmtId="0" fontId="13" fillId="0" borderId="0" xfId="0" applyFont="1" applyBorder="1" applyAlignment="1"/>
    <xf numFmtId="0" fontId="0" fillId="0" borderId="29" xfId="0" applyBorder="1" applyAlignment="1"/>
    <xf numFmtId="0" fontId="6" fillId="0" borderId="0" xfId="0" applyFont="1" applyAlignment="1" applyProtection="1">
      <alignment horizontal="center" vertical="center"/>
    </xf>
    <xf numFmtId="0" fontId="14" fillId="8" borderId="0" xfId="0" applyFont="1" applyFill="1" applyAlignment="1" applyProtection="1">
      <alignment horizontal="center" vertical="center"/>
    </xf>
    <xf numFmtId="0" fontId="0" fillId="0" borderId="33" xfId="0" applyBorder="1" applyAlignment="1"/>
    <xf numFmtId="0" fontId="15" fillId="0" borderId="21" xfId="0" applyFont="1" applyBorder="1" applyAlignment="1" applyProtection="1">
      <alignment horizontal="center" vertical="center"/>
    </xf>
    <xf numFmtId="0" fontId="15" fillId="0" borderId="8" xfId="0" applyFont="1" applyBorder="1" applyAlignment="1" applyProtection="1">
      <alignment horizontal="center" vertical="center"/>
    </xf>
    <xf numFmtId="0" fontId="9" fillId="0" borderId="33" xfId="0" applyFont="1" applyBorder="1" applyAlignment="1">
      <alignment horizontal="left" vertical="center" wrapText="1"/>
    </xf>
    <xf numFmtId="0" fontId="16" fillId="0" borderId="1" xfId="0" applyFont="1" applyBorder="1" applyAlignment="1" applyProtection="1">
      <alignment horizontal="center" vertical="center"/>
    </xf>
    <xf numFmtId="0" fontId="6" fillId="0" borderId="1" xfId="0" applyFont="1" applyBorder="1" applyAlignment="1" applyProtection="1">
      <alignment horizontal="center" vertical="center"/>
    </xf>
    <xf numFmtId="176" fontId="16" fillId="0" borderId="1" xfId="0" applyNumberFormat="1" applyFont="1" applyBorder="1" applyAlignment="1" applyProtection="1">
      <alignment horizontal="center" vertical="center"/>
    </xf>
    <xf numFmtId="182" fontId="16" fillId="0" borderId="1" xfId="0" applyNumberFormat="1" applyFont="1" applyBorder="1" applyAlignment="1" applyProtection="1">
      <alignment horizontal="center" vertical="center"/>
    </xf>
    <xf numFmtId="177" fontId="16" fillId="0" borderId="1" xfId="1" applyNumberFormat="1" applyFont="1" applyBorder="1" applyAlignment="1" applyProtection="1">
      <alignment horizontal="center" vertical="center"/>
    </xf>
    <xf numFmtId="0" fontId="9" fillId="0" borderId="33" xfId="0" applyFont="1" applyBorder="1" applyAlignment="1"/>
    <xf numFmtId="177" fontId="16" fillId="8" borderId="1" xfId="0" applyNumberFormat="1" applyFont="1" applyFill="1" applyBorder="1" applyAlignment="1" applyProtection="1">
      <alignment horizontal="center" vertical="center"/>
    </xf>
    <xf numFmtId="0" fontId="17" fillId="0" borderId="1" xfId="0" applyFont="1" applyBorder="1" applyAlignment="1" applyProtection="1">
      <alignment horizontal="center" vertical="center"/>
    </xf>
    <xf numFmtId="0" fontId="18" fillId="8" borderId="1" xfId="0" applyFont="1" applyFill="1" applyBorder="1" applyAlignment="1" applyProtection="1">
      <alignment horizontal="center" vertical="center"/>
    </xf>
    <xf numFmtId="0" fontId="6" fillId="0" borderId="3" xfId="0" applyFont="1" applyBorder="1" applyAlignment="1" applyProtection="1">
      <alignment horizontal="center" vertical="center"/>
    </xf>
    <xf numFmtId="0" fontId="6" fillId="0" borderId="34" xfId="0" applyFont="1" applyBorder="1" applyAlignment="1" applyProtection="1">
      <alignment horizontal="center" vertical="center"/>
    </xf>
    <xf numFmtId="0" fontId="6" fillId="0" borderId="35" xfId="0" applyFont="1" applyBorder="1" applyAlignment="1" applyProtection="1">
      <alignment horizontal="center" vertical="center"/>
    </xf>
    <xf numFmtId="0" fontId="18" fillId="0" borderId="1" xfId="0" applyFont="1" applyBorder="1" applyAlignment="1" applyProtection="1">
      <alignment horizontal="center" vertical="center"/>
    </xf>
    <xf numFmtId="0" fontId="18" fillId="0" borderId="0" xfId="0" applyFont="1" applyAlignment="1" applyProtection="1">
      <alignment horizontal="center" vertical="center"/>
    </xf>
    <xf numFmtId="0" fontId="9" fillId="0" borderId="33" xfId="0" applyFont="1" applyBorder="1" applyAlignment="1">
      <alignment horizontal="left" vertical="center"/>
    </xf>
    <xf numFmtId="0" fontId="19" fillId="0" borderId="0" xfId="0" applyFont="1" applyBorder="1" applyAlignment="1" applyProtection="1">
      <alignment horizontal="center" vertical="center"/>
    </xf>
    <xf numFmtId="0" fontId="19" fillId="0" borderId="0" xfId="0" applyFont="1" applyBorder="1" applyAlignment="1" applyProtection="1">
      <alignment horizontal="right" vertical="center"/>
    </xf>
    <xf numFmtId="0" fontId="9" fillId="0" borderId="33" xfId="0" applyFont="1" applyFill="1" applyBorder="1" applyAlignment="1">
      <alignment horizontal="left" vertical="center"/>
    </xf>
    <xf numFmtId="0" fontId="0" fillId="0" borderId="36" xfId="0" applyBorder="1" applyAlignment="1"/>
    <xf numFmtId="0" fontId="18" fillId="0" borderId="0" xfId="0" applyFont="1" applyFill="1" applyBorder="1" applyAlignment="1" applyProtection="1">
      <alignment horizontal="left" vertical="center"/>
    </xf>
    <xf numFmtId="0" fontId="18" fillId="0" borderId="0" xfId="0" applyFont="1" applyFill="1" applyBorder="1" applyAlignment="1" applyProtection="1">
      <alignment horizontal="right" vertical="center"/>
    </xf>
    <xf numFmtId="0" fontId="18" fillId="0" borderId="0" xfId="0" applyFont="1" applyFill="1" applyBorder="1" applyAlignment="1" applyProtection="1">
      <alignment horizontal="center" vertical="center"/>
    </xf>
    <xf numFmtId="0" fontId="20" fillId="0" borderId="0" xfId="0" applyFont="1" applyFill="1" applyBorder="1" applyAlignment="1" applyProtection="1">
      <alignment horizontal="center" vertical="center"/>
    </xf>
    <xf numFmtId="0" fontId="20" fillId="0" borderId="0" xfId="0" applyFont="1" applyFill="1" applyBorder="1" applyAlignment="1" applyProtection="1">
      <alignment vertical="center"/>
    </xf>
    <xf numFmtId="0" fontId="6" fillId="0" borderId="1" xfId="0" applyFont="1" applyBorder="1" applyAlignment="1">
      <alignment horizontal="left" vertical="center"/>
    </xf>
    <xf numFmtId="0" fontId="6" fillId="0" borderId="0" xfId="0" applyFont="1" applyAlignment="1" applyProtection="1">
      <alignment horizontal="right" vertical="center"/>
    </xf>
    <xf numFmtId="0" fontId="6" fillId="0" borderId="0" xfId="0" applyFont="1" applyFill="1" applyAlignment="1" applyProtection="1">
      <alignment horizontal="right" vertical="center"/>
    </xf>
    <xf numFmtId="0" fontId="3" fillId="14" borderId="0" xfId="0" applyFont="1" applyFill="1" applyAlignment="1">
      <alignment vertical="center"/>
    </xf>
    <xf numFmtId="0" fontId="6" fillId="0" borderId="0" xfId="0" applyFont="1" applyFill="1" applyAlignment="1" applyProtection="1">
      <alignment horizontal="left" vertical="center"/>
    </xf>
    <xf numFmtId="0" fontId="4" fillId="15" borderId="1" xfId="0" applyFont="1" applyFill="1" applyBorder="1" applyAlignment="1" applyProtection="1">
      <alignment horizontal="left" vertical="center"/>
    </xf>
    <xf numFmtId="0" fontId="4" fillId="6" borderId="3" xfId="0" applyFont="1" applyFill="1" applyBorder="1" applyAlignment="1" applyProtection="1">
      <alignment horizontal="center" vertical="center"/>
    </xf>
    <xf numFmtId="0" fontId="4" fillId="6" borderId="35" xfId="0" applyFont="1" applyFill="1" applyBorder="1" applyAlignment="1" applyProtection="1">
      <alignment horizontal="center" vertical="center"/>
    </xf>
    <xf numFmtId="0" fontId="3" fillId="6" borderId="3" xfId="0" applyFont="1" applyFill="1" applyBorder="1" applyAlignment="1" applyProtection="1">
      <alignment horizontal="center"/>
    </xf>
    <xf numFmtId="0" fontId="3" fillId="6" borderId="35" xfId="0" applyFont="1" applyFill="1" applyBorder="1" applyAlignment="1" applyProtection="1">
      <alignment horizontal="center"/>
    </xf>
    <xf numFmtId="0" fontId="6" fillId="0" borderId="3" xfId="0" applyFont="1" applyFill="1" applyBorder="1" applyAlignment="1" applyProtection="1">
      <alignment horizontal="left" vertical="center"/>
    </xf>
    <xf numFmtId="183" fontId="6" fillId="0" borderId="1" xfId="0" applyNumberFormat="1" applyFont="1" applyFill="1" applyBorder="1" applyAlignment="1" applyProtection="1">
      <alignment horizontal="right" vertical="center"/>
    </xf>
    <xf numFmtId="0" fontId="6" fillId="0" borderId="1" xfId="0" applyFont="1" applyFill="1" applyBorder="1" applyAlignment="1" applyProtection="1">
      <alignment horizontal="left" vertical="center"/>
    </xf>
    <xf numFmtId="58" fontId="6" fillId="14" borderId="1" xfId="0" applyNumberFormat="1" applyFont="1" applyFill="1" applyBorder="1" applyAlignment="1" applyProtection="1">
      <alignment horizontal="right" vertical="center"/>
      <protection locked="0"/>
    </xf>
    <xf numFmtId="0" fontId="21" fillId="0" borderId="0" xfId="0" applyFont="1" applyAlignment="1" applyProtection="1">
      <alignment horizontal="left" vertical="center"/>
    </xf>
    <xf numFmtId="0" fontId="6" fillId="0" borderId="1" xfId="0" applyFont="1" applyFill="1" applyBorder="1" applyAlignment="1" applyProtection="1">
      <alignment horizontal="left" vertical="center" wrapText="1"/>
    </xf>
    <xf numFmtId="0" fontId="6" fillId="14" borderId="1" xfId="0" applyFont="1" applyFill="1" applyBorder="1" applyAlignment="1" applyProtection="1">
      <alignment horizontal="right" vertical="center"/>
      <protection locked="0"/>
    </xf>
    <xf numFmtId="0" fontId="6" fillId="0" borderId="0" xfId="0" applyFont="1" applyFill="1" applyAlignment="1" applyProtection="1">
      <alignment horizontal="center" vertical="center"/>
    </xf>
    <xf numFmtId="0" fontId="0" fillId="0" borderId="1" xfId="0" applyBorder="1" applyAlignment="1" applyProtection="1"/>
    <xf numFmtId="177" fontId="6" fillId="14" borderId="1" xfId="1" applyNumberFormat="1" applyFont="1" applyFill="1" applyBorder="1" applyAlignment="1" applyProtection="1">
      <alignment horizontal="right" vertical="center"/>
      <protection locked="0"/>
    </xf>
    <xf numFmtId="177" fontId="3" fillId="15" borderId="21" xfId="1" applyNumberFormat="1" applyFont="1" applyFill="1" applyBorder="1" applyAlignment="1" applyProtection="1">
      <alignment horizontal="center" vertical="center"/>
    </xf>
    <xf numFmtId="177" fontId="3" fillId="15" borderId="22" xfId="1" applyNumberFormat="1" applyFont="1" applyFill="1" applyBorder="1" applyAlignment="1" applyProtection="1">
      <alignment horizontal="center" vertical="center"/>
    </xf>
    <xf numFmtId="0" fontId="0" fillId="0" borderId="3" xfId="0" applyFill="1" applyBorder="1" applyAlignment="1" applyProtection="1"/>
    <xf numFmtId="177" fontId="3" fillId="15" borderId="12" xfId="1" applyNumberFormat="1" applyFont="1" applyFill="1" applyBorder="1" applyAlignment="1" applyProtection="1">
      <alignment horizontal="right" vertical="center"/>
    </xf>
    <xf numFmtId="177" fontId="14" fillId="0" borderId="0" xfId="1" applyNumberFormat="1" applyFont="1" applyBorder="1" applyAlignment="1" applyProtection="1">
      <alignment horizontal="center" vertical="center" wrapText="1"/>
    </xf>
    <xf numFmtId="58" fontId="6" fillId="5" borderId="1" xfId="0" applyNumberFormat="1" applyFont="1" applyFill="1" applyBorder="1" applyAlignment="1" applyProtection="1">
      <alignment horizontal="right" vertical="center"/>
    </xf>
    <xf numFmtId="0" fontId="21" fillId="0" borderId="0" xfId="0" applyFont="1" applyAlignment="1" applyProtection="1">
      <alignment vertical="center"/>
    </xf>
    <xf numFmtId="0" fontId="14" fillId="0" borderId="0" xfId="0" applyFont="1" applyFill="1" applyAlignment="1" applyProtection="1">
      <alignment horizontal="center" vertical="center"/>
    </xf>
    <xf numFmtId="0" fontId="6" fillId="0" borderId="0" xfId="0" applyFont="1" applyAlignment="1" applyProtection="1">
      <alignment vertical="center"/>
    </xf>
    <xf numFmtId="177" fontId="14" fillId="0" borderId="0" xfId="1" applyNumberFormat="1" applyFont="1" applyBorder="1" applyAlignment="1" applyProtection="1">
      <alignment vertical="center"/>
    </xf>
    <xf numFmtId="177" fontId="6" fillId="5" borderId="1" xfId="1" applyNumberFormat="1" applyFont="1" applyFill="1" applyBorder="1" applyAlignment="1" applyProtection="1">
      <alignment horizontal="right" vertical="center"/>
    </xf>
    <xf numFmtId="0" fontId="6" fillId="0" borderId="0" xfId="0" applyFont="1" applyBorder="1" applyAlignment="1" applyProtection="1">
      <alignment vertical="top" wrapText="1"/>
    </xf>
    <xf numFmtId="0" fontId="6" fillId="0" borderId="1" xfId="0" applyFont="1" applyBorder="1" applyAlignment="1" applyProtection="1">
      <alignment horizontal="left" vertical="center"/>
    </xf>
    <xf numFmtId="1" fontId="6" fillId="14" borderId="1" xfId="0" applyNumberFormat="1" applyFont="1" applyFill="1" applyBorder="1" applyAlignment="1" applyProtection="1">
      <alignment horizontal="right" vertical="center"/>
      <protection locked="0"/>
    </xf>
    <xf numFmtId="177" fontId="6" fillId="0" borderId="1" xfId="1" applyNumberFormat="1" applyFont="1" applyFill="1" applyBorder="1" applyAlignment="1" applyProtection="1">
      <alignment horizontal="right" vertical="center"/>
    </xf>
    <xf numFmtId="0" fontId="21" fillId="0" borderId="0" xfId="0" applyFont="1" applyFill="1" applyAlignment="1" applyProtection="1">
      <alignment vertical="center"/>
    </xf>
    <xf numFmtId="177" fontId="6" fillId="0" borderId="1" xfId="1" applyNumberFormat="1" applyFont="1" applyBorder="1" applyAlignment="1" applyProtection="1">
      <alignment horizontal="right" vertical="center"/>
    </xf>
    <xf numFmtId="9" fontId="22" fillId="0" borderId="0" xfId="0" applyNumberFormat="1" applyFont="1" applyBorder="1" applyAlignment="1">
      <alignment horizontal="left" vertical="center"/>
    </xf>
    <xf numFmtId="9" fontId="23" fillId="0" borderId="0" xfId="0" applyNumberFormat="1" applyFont="1" applyBorder="1" applyAlignment="1">
      <alignment horizontal="left" vertical="center"/>
    </xf>
    <xf numFmtId="0" fontId="4" fillId="6" borderId="3" xfId="0" applyFont="1" applyFill="1" applyBorder="1" applyAlignment="1" applyProtection="1">
      <alignment horizontal="center" vertical="center" wrapText="1"/>
    </xf>
    <xf numFmtId="0" fontId="4" fillId="6" borderId="35" xfId="0" applyFont="1" applyFill="1" applyBorder="1" applyAlignment="1" applyProtection="1">
      <alignment horizontal="center" vertical="center" wrapText="1"/>
    </xf>
    <xf numFmtId="9" fontId="6" fillId="14" borderId="1" xfId="6" applyFont="1" applyFill="1" applyBorder="1" applyAlignment="1" applyProtection="1">
      <alignment horizontal="right" vertical="center"/>
      <protection locked="0"/>
    </xf>
    <xf numFmtId="2" fontId="6" fillId="14" borderId="1" xfId="0" applyNumberFormat="1" applyFont="1" applyFill="1" applyBorder="1" applyAlignment="1" applyProtection="1">
      <alignment horizontal="right" vertical="center"/>
      <protection locked="0"/>
    </xf>
    <xf numFmtId="0" fontId="6" fillId="0" borderId="0" xfId="0" applyFont="1" applyAlignment="1" applyProtection="1">
      <alignment horizontal="left" vertical="center"/>
    </xf>
    <xf numFmtId="0" fontId="6" fillId="0" borderId="0" xfId="0" applyFont="1" applyFill="1" applyBorder="1" applyAlignment="1" applyProtection="1">
      <alignment horizontal="left" vertical="center"/>
    </xf>
    <xf numFmtId="2" fontId="6" fillId="0" borderId="0" xfId="0" applyNumberFormat="1" applyFont="1" applyFill="1" applyBorder="1" applyAlignment="1" applyProtection="1">
      <alignment horizontal="right" vertical="center"/>
    </xf>
    <xf numFmtId="9" fontId="6" fillId="0" borderId="1" xfId="0" applyNumberFormat="1" applyFont="1" applyBorder="1" applyAlignment="1">
      <alignment horizontal="left" vertical="center" wrapText="1"/>
    </xf>
    <xf numFmtId="177" fontId="6" fillId="0" borderId="1" xfId="1" applyNumberFormat="1" applyFont="1" applyBorder="1" applyAlignment="1">
      <alignment horizontal="right" vertical="center"/>
    </xf>
    <xf numFmtId="10" fontId="0" fillId="9" borderId="1" xfId="6" applyNumberFormat="1" applyFill="1" applyBorder="1" applyAlignment="1">
      <alignment horizontal="center" vertical="center"/>
    </xf>
    <xf numFmtId="2" fontId="6" fillId="0" borderId="0" xfId="0" applyNumberFormat="1" applyFont="1" applyBorder="1" applyAlignment="1" applyProtection="1">
      <alignment horizontal="right" vertical="center"/>
    </xf>
    <xf numFmtId="0" fontId="24" fillId="0" borderId="0" xfId="0" applyFont="1" applyAlignment="1" applyProtection="1">
      <alignment horizontal="right" vertical="center"/>
    </xf>
    <xf numFmtId="9" fontId="4" fillId="6" borderId="3" xfId="0" applyNumberFormat="1" applyFont="1" applyFill="1" applyBorder="1" applyAlignment="1" applyProtection="1">
      <alignment horizontal="center" vertical="center"/>
    </xf>
    <xf numFmtId="9" fontId="4" fillId="6" borderId="34" xfId="0" applyNumberFormat="1" applyFont="1" applyFill="1" applyBorder="1" applyAlignment="1" applyProtection="1">
      <alignment horizontal="center" vertical="center"/>
    </xf>
    <xf numFmtId="9" fontId="4" fillId="6" borderId="35" xfId="0" applyNumberFormat="1" applyFont="1" applyFill="1" applyBorder="1" applyAlignment="1" applyProtection="1">
      <alignment horizontal="center" vertical="center"/>
    </xf>
    <xf numFmtId="0" fontId="24" fillId="0" borderId="0" xfId="0" applyFont="1" applyFill="1" applyAlignment="1" applyProtection="1">
      <alignment horizontal="right" vertical="center"/>
    </xf>
    <xf numFmtId="0" fontId="25" fillId="6" borderId="1" xfId="0" applyFont="1" applyFill="1" applyBorder="1" applyAlignment="1" applyProtection="1">
      <alignment horizontal="center" vertical="center"/>
    </xf>
    <xf numFmtId="9" fontId="4" fillId="0" borderId="0" xfId="0" applyNumberFormat="1" applyFont="1" applyFill="1" applyBorder="1" applyAlignment="1" applyProtection="1">
      <alignment horizontal="center" vertical="center"/>
    </xf>
    <xf numFmtId="9" fontId="6" fillId="0" borderId="1" xfId="0" applyNumberFormat="1" applyFont="1" applyBorder="1" applyAlignment="1" applyProtection="1">
      <alignment horizontal="left" vertical="center" wrapText="1"/>
    </xf>
    <xf numFmtId="176" fontId="6" fillId="15" borderId="1" xfId="1" applyNumberFormat="1" applyFont="1" applyFill="1" applyBorder="1" applyAlignment="1" applyProtection="1">
      <alignment horizontal="right" vertical="center"/>
    </xf>
    <xf numFmtId="176" fontId="6" fillId="7" borderId="1" xfId="1" applyNumberFormat="1" applyFont="1" applyFill="1" applyBorder="1" applyAlignment="1" applyProtection="1">
      <alignment horizontal="right" vertical="center"/>
    </xf>
    <xf numFmtId="0" fontId="25" fillId="0" borderId="0" xfId="0" applyFont="1" applyFill="1" applyBorder="1" applyAlignment="1" applyProtection="1">
      <alignment horizontal="center" vertical="center"/>
    </xf>
    <xf numFmtId="9" fontId="6" fillId="0" borderId="1" xfId="0" applyNumberFormat="1" applyFont="1" applyBorder="1" applyAlignment="1" applyProtection="1">
      <alignment horizontal="left" vertical="center"/>
    </xf>
    <xf numFmtId="176" fontId="6" fillId="0" borderId="0" xfId="1" applyNumberFormat="1" applyFont="1" applyFill="1" applyBorder="1" applyAlignment="1" applyProtection="1">
      <alignment horizontal="right" vertical="center"/>
    </xf>
    <xf numFmtId="179" fontId="6" fillId="0" borderId="0" xfId="1" applyNumberFormat="1" applyFont="1" applyFill="1" applyBorder="1" applyAlignment="1" applyProtection="1">
      <alignment horizontal="right" vertical="center"/>
    </xf>
    <xf numFmtId="0" fontId="6" fillId="0" borderId="0" xfId="0" applyFont="1" applyAlignment="1" applyProtection="1"/>
    <xf numFmtId="184" fontId="6" fillId="8" borderId="1" xfId="0" applyNumberFormat="1" applyFont="1" applyFill="1" applyBorder="1" applyAlignment="1" applyProtection="1">
      <alignment horizontal="center"/>
    </xf>
    <xf numFmtId="0" fontId="4" fillId="0" borderId="0" xfId="0" applyFont="1" applyAlignment="1" applyProtection="1">
      <alignment horizontal="left" vertical="center"/>
    </xf>
    <xf numFmtId="9" fontId="23" fillId="0" borderId="0" xfId="0" applyNumberFormat="1" applyFont="1" applyBorder="1" applyAlignment="1" quotePrefix="1">
      <alignment horizontal="left" vertical="center"/>
    </xf>
  </cellXfs>
  <cellStyles count="9">
    <cellStyle name="Normal" xfId="0" builtinId="0"/>
    <cellStyle name="Comma" xfId="1" builtinId="3"/>
    <cellStyle name="Normal 2" xfId="2"/>
    <cellStyle name="Comma 2" xfId="3"/>
    <cellStyle name="Currency" xfId="4" builtinId="4"/>
    <cellStyle name="Comma[0]" xfId="5" builtinId="6"/>
    <cellStyle name="Percent" xfId="6" builtinId="5"/>
    <cellStyle name="Currency[0]" xfId="7" builtinId="7"/>
    <cellStyle name="Normal 3" xfId="8"/>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46"/>
  <sheetViews>
    <sheetView showGridLines="0" zoomScale="90" zoomScaleNormal="90" workbookViewId="0">
      <selection activeCell="C12" sqref="C12"/>
    </sheetView>
  </sheetViews>
  <sheetFormatPr defaultColWidth="9" defaultRowHeight="14.25"/>
  <cols>
    <col min="1" max="1" width="4.14166666666667" style="205" customWidth="1"/>
    <col min="2" max="2" width="32.7083333333333" style="236" customWidth="1"/>
    <col min="3" max="3" width="21" style="236" customWidth="1"/>
    <col min="4" max="4" width="14.7083333333333" style="236" customWidth="1"/>
    <col min="5" max="5" width="3.425" style="237" customWidth="1"/>
    <col min="6" max="6" width="58.5666666666667" style="205" customWidth="1"/>
    <col min="7" max="7" width="19" style="205" customWidth="1"/>
    <col min="8" max="8" width="33.7083333333333" style="205" customWidth="1"/>
    <col min="9" max="9" width="11.3916666666667" style="205" customWidth="1"/>
  </cols>
  <sheetData>
    <row r="1" ht="15" spans="2:5">
      <c r="B1" s="238" t="s">
        <v>0</v>
      </c>
      <c r="E1" s="239"/>
    </row>
    <row r="2" ht="12.75" spans="2:2">
      <c r="B2" s="240" t="s">
        <v>1</v>
      </c>
    </row>
    <row r="3" ht="15.75" customHeight="1"/>
    <row r="4" ht="15" spans="2:7">
      <c r="B4" s="241" t="s">
        <v>2</v>
      </c>
      <c r="C4" s="242"/>
      <c r="D4" s="205"/>
      <c r="F4" s="243" t="s">
        <v>3</v>
      </c>
      <c r="G4" s="244"/>
    </row>
    <row r="5" ht="12.75" spans="2:9">
      <c r="B5" s="245" t="s">
        <v>4</v>
      </c>
      <c r="C5" s="246">
        <f ca="1">TODAY()</f>
        <v>42914</v>
      </c>
      <c r="D5" s="205"/>
      <c r="F5" s="247" t="s">
        <v>5</v>
      </c>
      <c r="G5" s="248" t="s">
        <v>6</v>
      </c>
      <c r="H5" s="249" t="s">
        <v>7</v>
      </c>
      <c r="I5" s="301"/>
    </row>
    <row r="6" ht="29.25" customHeight="1" spans="2:7">
      <c r="B6" s="250" t="s">
        <v>8</v>
      </c>
      <c r="C6" s="251">
        <v>35</v>
      </c>
      <c r="D6" s="205"/>
      <c r="E6" s="252"/>
      <c r="F6" s="253" t="str">
        <f>IF(ST_Indicator="No",CONCATENATE('Benefit Illustration'!S7,'Benefit Illustration'!S9,'Benefit Illustration'!S10),CONCATENATE('Benefit Illustration'!S7,'Benefit Illustration'!S8,'Benefit Illustration'!S10))</f>
        <v>Orig. Installment Premium (Rs.) INCLUDING Service Tax for Year 1: </v>
      </c>
      <c r="G6" s="254">
        <v>30500</v>
      </c>
    </row>
    <row r="7" ht="12.75" spans="2:5">
      <c r="B7" s="247" t="s">
        <v>9</v>
      </c>
      <c r="C7" s="248" t="s">
        <v>10</v>
      </c>
      <c r="D7" s="205"/>
      <c r="E7" s="252"/>
    </row>
    <row r="8" ht="15" spans="2:7">
      <c r="B8" s="247" t="s">
        <v>11</v>
      </c>
      <c r="C8" s="248" t="s">
        <v>12</v>
      </c>
      <c r="F8" s="255" t="s">
        <v>13</v>
      </c>
      <c r="G8" s="256"/>
    </row>
    <row r="9" ht="15" spans="2:9">
      <c r="B9" s="247" t="s">
        <v>14</v>
      </c>
      <c r="C9" s="248" t="s">
        <v>15</v>
      </c>
      <c r="D9" s="205"/>
      <c r="E9" s="252"/>
      <c r="F9" s="257" t="s">
        <v>16</v>
      </c>
      <c r="G9" s="258">
        <f>'Benefit Illustration'!L16</f>
        <v>21993250.4517089</v>
      </c>
      <c r="H9" s="259" t="str">
        <f>IF(G9&lt;'Benefit Illustration'!K18,"The Sum Assured is LESS than the minimum allowed. Thus input a higher premium",IF(G9&gt;'Benefit Illustration'!K24,"The Sum Assured is HIGHER than the maximum allowed. Thus input a lower Premium",""))</f>
        <v/>
      </c>
      <c r="I9" s="259"/>
    </row>
    <row r="10" ht="12.75" spans="2:9">
      <c r="B10" s="247" t="s">
        <v>17</v>
      </c>
      <c r="C10" s="260" t="str">
        <f>IF(VLOOKUP("OK",'Benefit Illustration'!$L$8:$M$15,2,0)&gt;=5000000,SMOKER_STATUS,"Agg")</f>
        <v>NS</v>
      </c>
      <c r="D10" s="261"/>
      <c r="E10" s="262"/>
      <c r="H10" s="259"/>
      <c r="I10" s="259"/>
    </row>
    <row r="11" ht="15" spans="2:9">
      <c r="B11" s="247" t="s">
        <v>18</v>
      </c>
      <c r="C11" s="260" t="s">
        <v>19</v>
      </c>
      <c r="D11" s="263"/>
      <c r="E11" s="252"/>
      <c r="F11" s="255" t="str">
        <f>"The final output Sum Assured is calculated basis"&amp;" "&amp;'Benefit Illustration'!$Q$1&amp;" "&amp;"rates."</f>
        <v>The final output Sum Assured is calculated basis Non Smoker rates.</v>
      </c>
      <c r="G11" s="256"/>
      <c r="H11" s="259"/>
      <c r="I11" s="259"/>
    </row>
    <row r="12" ht="12.75" spans="2:9">
      <c r="B12" s="247" t="s">
        <v>20</v>
      </c>
      <c r="C12" s="248" t="s">
        <v>21</v>
      </c>
      <c r="D12" s="261" t="str">
        <f>IF(AND(Staff_Case="Staff Customer",Direct_Channel="Yes"),"Both Staff and Direct cannot be Yes","")</f>
        <v/>
      </c>
      <c r="E12" s="262"/>
      <c r="H12" s="264"/>
      <c r="I12" s="264"/>
    </row>
    <row r="13" ht="12.75" customHeight="1" spans="2:9">
      <c r="B13" s="247" t="s">
        <v>22</v>
      </c>
      <c r="C13" s="265">
        <f>G9</f>
        <v>21993250.4517089</v>
      </c>
      <c r="D13" s="261"/>
      <c r="G13" s="266"/>
      <c r="H13" s="264"/>
      <c r="I13" s="264"/>
    </row>
    <row r="14" ht="12.75" spans="2:7">
      <c r="B14" s="267" t="s">
        <v>23</v>
      </c>
      <c r="C14" s="268" t="s">
        <v>24</v>
      </c>
      <c r="D14" s="249" t="str">
        <f>IF(Age+C15&gt;75,"Age of Life Assured should not be more than 75 years last birthday at the end of Policy Term",IF(AND(C14=5,Age&lt;40),"Minimum Age at Entry for Term 5 is 40",""))</f>
        <v/>
      </c>
      <c r="G14" s="266"/>
    </row>
    <row r="15" ht="12.75" spans="2:7">
      <c r="B15" s="247" t="s">
        <v>25</v>
      </c>
      <c r="C15" s="269">
        <f>IF(AND(Age&gt;=30,C14="Upto Age 60"),MAX(60-Age,0),C14)</f>
        <v>25</v>
      </c>
      <c r="D15" s="270" t="str">
        <f>IF(PT="Upto Age 60","Input Age more than equal to 30"," ")</f>
        <v> </v>
      </c>
      <c r="F15" s="266"/>
      <c r="G15" s="266"/>
    </row>
    <row r="16" ht="12.75" spans="2:7">
      <c r="B16" s="247" t="s">
        <v>26</v>
      </c>
      <c r="C16" s="271">
        <f>PT</f>
        <v>25</v>
      </c>
      <c r="F16" s="266"/>
      <c r="G16" s="266"/>
    </row>
    <row r="17" ht="25.5" spans="2:7">
      <c r="B17" s="250" t="s">
        <v>27</v>
      </c>
      <c r="C17" s="251" t="s">
        <v>21</v>
      </c>
      <c r="F17" s="272" t="s">
        <v>28</v>
      </c>
      <c r="G17" s="266"/>
    </row>
    <row r="18" ht="15.75" spans="6:7">
      <c r="F18" s="302" t="s">
        <v>29</v>
      </c>
      <c r="G18" s="266"/>
    </row>
    <row r="19" ht="15.75" spans="2:7">
      <c r="B19" s="274" t="s">
        <v>30</v>
      </c>
      <c r="C19" s="275"/>
      <c r="F19" s="302" t="s">
        <v>31</v>
      </c>
      <c r="G19" s="266"/>
    </row>
    <row r="20" ht="12.75" spans="2:7">
      <c r="B20" s="247" t="s">
        <v>32</v>
      </c>
      <c r="C20" s="276">
        <v>0</v>
      </c>
      <c r="D20" s="249" t="str">
        <f>IF(AND(Category="Agg",EM_PC&gt;0%),"EMR rates are same for Smoker and Aggregate"," ")</f>
        <v> </v>
      </c>
      <c r="G20" s="266"/>
    </row>
    <row r="21" ht="12.75" spans="2:4">
      <c r="B21" s="247" t="s">
        <v>33</v>
      </c>
      <c r="C21" s="277">
        <v>0</v>
      </c>
      <c r="D21" s="278"/>
    </row>
    <row r="22" ht="12.75" spans="2:4">
      <c r="B22" s="279"/>
      <c r="C22" s="280"/>
      <c r="D22" s="278"/>
    </row>
    <row r="23" ht="25.5" spans="2:4">
      <c r="B23" s="281" t="s">
        <v>34</v>
      </c>
      <c r="C23" s="282">
        <f>IF(ST_Indicator="No",'Product Data and Calc'!S24,'Product Data and Calc'!S26)</f>
        <v>30500</v>
      </c>
      <c r="D23" s="278"/>
    </row>
    <row r="24" ht="15" customHeight="1" spans="2:4">
      <c r="B24" s="279"/>
      <c r="C24" s="280"/>
      <c r="D24" s="278"/>
    </row>
    <row r="25" ht="15" spans="2:4">
      <c r="B25" s="33" t="s">
        <v>35</v>
      </c>
      <c r="C25" s="33" t="s">
        <v>36</v>
      </c>
      <c r="D25" s="278"/>
    </row>
    <row r="26" spans="2:4">
      <c r="B26" s="34" t="s">
        <v>37</v>
      </c>
      <c r="C26" s="283">
        <v>0.18</v>
      </c>
      <c r="D26" s="278"/>
    </row>
    <row r="27" spans="2:4">
      <c r="B27" s="34" t="s">
        <v>38</v>
      </c>
      <c r="C27" s="283">
        <v>0.18</v>
      </c>
      <c r="D27" s="278"/>
    </row>
    <row r="28" ht="12.75" spans="2:4">
      <c r="B28" s="279"/>
      <c r="C28" s="280"/>
      <c r="D28" s="278"/>
    </row>
    <row r="29" ht="12.75" spans="2:9">
      <c r="B29" s="279"/>
      <c r="C29" s="284"/>
      <c r="H29" s="226"/>
      <c r="I29" s="226"/>
    </row>
    <row r="30" ht="12.75" spans="1:9">
      <c r="A30" s="285"/>
      <c r="B30" s="286" t="s">
        <v>39</v>
      </c>
      <c r="C30" s="287"/>
      <c r="D30" s="288"/>
      <c r="E30" s="289"/>
      <c r="H30" s="226"/>
      <c r="I30" s="226"/>
    </row>
    <row r="31" ht="12.75" spans="1:9">
      <c r="A31" s="285"/>
      <c r="B31" s="267"/>
      <c r="C31" s="290" t="s">
        <v>40</v>
      </c>
      <c r="D31" s="290" t="s">
        <v>41</v>
      </c>
      <c r="E31" s="291"/>
      <c r="H31" s="226"/>
      <c r="I31" s="226"/>
    </row>
    <row r="32" ht="25.5" spans="1:5">
      <c r="A32" s="285"/>
      <c r="B32" s="292" t="s">
        <v>42</v>
      </c>
      <c r="C32" s="293">
        <f>IF('Product Data and Calc'!S24&lt;=0,"NA",'Product Data and Calc'!S24)</f>
        <v>25847.46</v>
      </c>
      <c r="D32" s="294">
        <f>IF('Product Data and Calc'!T24&lt;=0,"NA",'Product Data and Calc'!T24)</f>
        <v>25847</v>
      </c>
      <c r="E32" s="295"/>
    </row>
    <row r="33" ht="16.5" customHeight="1" spans="1:5">
      <c r="A33" s="285"/>
      <c r="B33" s="296" t="s">
        <v>43</v>
      </c>
      <c r="C33" s="293">
        <f>IF('Product Data and Calc'!S25&lt;=0,"NA",'Product Data and Calc'!S25)</f>
        <v>4652.54</v>
      </c>
      <c r="D33" s="294">
        <f>IF('Product Data and Calc'!T25&lt;=0,"NA",'Product Data and Calc'!T25)</f>
        <v>4652.46</v>
      </c>
      <c r="E33" s="297"/>
    </row>
    <row r="34" ht="12.75" spans="1:5">
      <c r="A34" s="285"/>
      <c r="B34" s="296" t="s">
        <v>44</v>
      </c>
      <c r="C34" s="293">
        <f>IF('Product Data and Calc'!S26&lt;=0,"NA",'Product Data and Calc'!S26)</f>
        <v>30500</v>
      </c>
      <c r="D34" s="294">
        <f>IF('Product Data and Calc'!T26&lt;=0,"NA",'Product Data and Calc'!T26)</f>
        <v>30499.46</v>
      </c>
      <c r="E34" s="298"/>
    </row>
    <row r="35" ht="12.75" spans="1:5">
      <c r="A35" s="299"/>
      <c r="B35" s="296" t="s">
        <v>45</v>
      </c>
      <c r="C35" s="293">
        <f>IF('Product Data and Calc'!S27&lt;=0,"NA",'Product Data and Calc'!S27)</f>
        <v>25847.46</v>
      </c>
      <c r="D35" s="294">
        <f>IF('Product Data and Calc'!T27&lt;=0,"NA",'Product Data and Calc'!T27)</f>
        <v>25847</v>
      </c>
      <c r="E35" s="297"/>
    </row>
    <row r="36" ht="12.75" spans="1:5">
      <c r="A36" s="299"/>
      <c r="E36" s="297"/>
    </row>
    <row r="37" ht="12.75" spans="1:5">
      <c r="A37" s="299"/>
      <c r="B37" s="286" t="s">
        <v>46</v>
      </c>
      <c r="C37" s="287"/>
      <c r="D37" s="288"/>
      <c r="E37" s="295"/>
    </row>
    <row r="38" ht="12.75" spans="1:5">
      <c r="A38" s="299"/>
      <c r="B38" s="267"/>
      <c r="C38" s="290" t="s">
        <v>40</v>
      </c>
      <c r="D38" s="290" t="s">
        <v>41</v>
      </c>
      <c r="E38" s="297"/>
    </row>
    <row r="39" ht="25.5" spans="1:5">
      <c r="A39" s="299"/>
      <c r="B39" s="292" t="s">
        <v>42</v>
      </c>
      <c r="C39" s="293">
        <f>IF('Product Data and Calc'!S30=0,"NA",'Product Data and Calc'!S30)</f>
        <v>25847.46</v>
      </c>
      <c r="D39" s="294">
        <f>IF('Product Data and Calc'!T30=0,"NA",'Product Data and Calc'!T30)</f>
        <v>25847</v>
      </c>
      <c r="E39" s="298"/>
    </row>
    <row r="40" ht="12.75" spans="1:5">
      <c r="A40" s="299"/>
      <c r="B40" s="296" t="s">
        <v>43</v>
      </c>
      <c r="C40" s="293">
        <f>IF('Product Data and Calc'!S31=0,"NA",'Product Data and Calc'!S31)</f>
        <v>4652.54</v>
      </c>
      <c r="D40" s="294">
        <f>IF('Product Data and Calc'!T31=0,"NA",'Product Data and Calc'!T31)</f>
        <v>4652.46</v>
      </c>
      <c r="E40" s="297"/>
    </row>
    <row r="41" ht="12.75" spans="1:5">
      <c r="A41" s="299"/>
      <c r="B41" s="296" t="s">
        <v>44</v>
      </c>
      <c r="C41" s="293">
        <f>IF('Product Data and Calc'!S32=0,"NA",'Product Data and Calc'!S32)</f>
        <v>30500</v>
      </c>
      <c r="D41" s="294">
        <f>IF('Product Data and Calc'!T32=0,"NA",'Product Data and Calc'!T32)</f>
        <v>30499.46</v>
      </c>
      <c r="E41" s="297"/>
    </row>
    <row r="42" ht="12.75" spans="1:4">
      <c r="A42" s="299"/>
      <c r="B42" s="296" t="s">
        <v>45</v>
      </c>
      <c r="C42" s="293">
        <f>IF('Product Data and Calc'!S33=0,"NA",'Product Data and Calc'!S33)</f>
        <v>25847.46</v>
      </c>
      <c r="D42" s="294">
        <f>IF('Product Data and Calc'!T33=0,"NA",'Product Data and Calc'!T33)</f>
        <v>25847</v>
      </c>
    </row>
    <row r="43" ht="12.75" spans="1:3">
      <c r="A43" s="299"/>
      <c r="B43" s="299"/>
      <c r="C43" s="299"/>
    </row>
    <row r="44" ht="12.75" spans="1:4">
      <c r="A44" s="299"/>
      <c r="B44" s="299"/>
      <c r="C44" s="300">
        <f>C23-G6</f>
        <v>0</v>
      </c>
      <c r="D44" s="301" t="s">
        <v>47</v>
      </c>
    </row>
    <row r="45" ht="12.75" spans="1:3">
      <c r="A45" s="299"/>
      <c r="B45" s="299"/>
      <c r="C45" s="299"/>
    </row>
    <row r="46" ht="12.75" spans="2:3">
      <c r="B46" s="299"/>
      <c r="C46" s="299"/>
    </row>
  </sheetData>
  <protectedRanges>
    <protectedRange sqref="C20:C22 C24:C29" name="Range2" securityDescriptor=""/>
    <protectedRange sqref="C6:C10 C15:C16 G5 '#REF!'!XFD1048576" name="Range1" securityDescriptor=""/>
    <protectedRange sqref="C17" name="Range1_1" securityDescriptor=""/>
  </protectedRanges>
  <mergeCells count="8">
    <mergeCell ref="B4:C4"/>
    <mergeCell ref="F4:G4"/>
    <mergeCell ref="F8:G8"/>
    <mergeCell ref="F11:G11"/>
    <mergeCell ref="B19:C19"/>
    <mergeCell ref="B30:D30"/>
    <mergeCell ref="B37:D37"/>
    <mergeCell ref="H9:H11"/>
  </mergeCells>
  <dataValidations count="14">
    <dataValidation allowBlank="1" showInputMessage="1" showErrorMessage="1" prompt="Modal Premium &#10;&gt; Where ever applicable, adjusted with Online Discount&#10;&gt; UW Extra rates&#10;&gt; This Premium does not account for the Service tax" sqref="G6"/>
    <dataValidation allowBlank="1" prompt="SA should be between 5 L &amp; 100 Cr." sqref="C15:C16"/>
    <dataValidation type="list" showInputMessage="1" showErrorMessage="1" sqref="C20">
      <formula1>"0%,50%,75%,100%,125%,150%,175%,225%,275%,350%"</formula1>
    </dataValidation>
    <dataValidation type="list" showInputMessage="1" showErrorMessage="1" sqref="C11">
      <formula1>"Staff Customer,Non-Staff Customer"</formula1>
    </dataValidation>
    <dataValidation type="list" showInputMessage="1" showErrorMessage="1" sqref="C12 C17">
      <formula1>"Yes,No"</formula1>
    </dataValidation>
    <dataValidation type="list" allowBlank="1" showInputMessage="1" showErrorMessage="1" sqref="C14">
      <formula1>"5,10,15,20,25,30,Upto Age 60"</formula1>
    </dataValidation>
    <dataValidation type="list" allowBlank="1" showInputMessage="1" showErrorMessage="1" sqref="C9">
      <formula1>"Annual,Monthly"</formula1>
    </dataValidation>
    <dataValidation type="list" showInputMessage="1" showErrorMessage="1" sqref="C7">
      <formula1>"M,F"</formula1>
    </dataValidation>
    <dataValidation allowBlank="1" showInputMessage="1" prompt="Min. Age - 18&#10;Max. Age - 65&#10;" sqref="C6"/>
    <dataValidation type="list" showInputMessage="1" showErrorMessage="1" sqref="C8">
      <formula1>"Death Cover,Death+ADB,Death+ADB+ATPD"</formula1>
    </dataValidation>
    <dataValidation allowBlank="1" showInputMessage="1" showErrorMessage="1" prompt="Enter value between 0 and 9" sqref="C21:C22 C24:C25 C28"/>
    <dataValidation type="list" allowBlank="1" showInputMessage="1" showErrorMessage="1" prompt="S - Smoker&#10;NS - Non Smoker" sqref="G5">
      <formula1>"S,NS"</formula1>
    </dataValidation>
    <dataValidation type="custom" allowBlank="1" showInputMessage="1" showErrorMessage="1" sqref="G9">
      <formula1>(C13&gt;=2000000)</formula1>
    </dataValidation>
    <dataValidation type="custom" allowBlank="1" showInputMessage="1" showErrorMessage="1" sqref="C13">
      <formula1>(C13&gt;=2000000)</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50"/>
  <sheetViews>
    <sheetView topLeftCell="E1" workbookViewId="0">
      <selection activeCell="M7" sqref="M7"/>
    </sheetView>
  </sheetViews>
  <sheetFormatPr defaultColWidth="9" defaultRowHeight="14.25"/>
  <cols>
    <col min="1" max="1" width="5" customWidth="1"/>
    <col min="2" max="2" width="35.5666666666667" customWidth="1"/>
    <col min="3" max="3" width="28.1416666666667" customWidth="1"/>
    <col min="4" max="4" width="34.2833333333333" customWidth="1"/>
    <col min="5" max="5" width="32.8583333333333" customWidth="1"/>
    <col min="10" max="10" width="10.5666666666667" customWidth="1"/>
    <col min="12" max="13" width="10.75"/>
  </cols>
  <sheetData>
    <row r="1" ht="15" spans="1:17">
      <c r="A1" s="164"/>
      <c r="B1" s="165"/>
      <c r="C1" s="166" t="s">
        <v>48</v>
      </c>
      <c r="D1" s="166"/>
      <c r="E1" s="165"/>
      <c r="F1" s="165"/>
      <c r="G1" s="165"/>
      <c r="H1" s="165"/>
      <c r="I1" s="165"/>
      <c r="J1" s="204"/>
      <c r="K1" s="205"/>
      <c r="L1" s="205"/>
      <c r="M1" s="205"/>
      <c r="N1" s="206" t="str">
        <f>CONCATENATE(Age,Sex,SMOKER_STATUS,Benefit_Option)</f>
        <v>35MNSDeath Cover</v>
      </c>
      <c r="O1" s="206" t="str">
        <f>CONCATENATE("A",Sex,SMOKER_STATUS,Age,EM_PC)</f>
        <v>AMNS350</v>
      </c>
      <c r="Q1" s="224" t="str">
        <f>IF('Premium Calculation'!$C$10="NS","Non Smoker",IF('Premium Calculation'!$C$10="S","Smoker","Aggregate"))</f>
        <v>Non Smoker</v>
      </c>
    </row>
    <row r="2" spans="1:15">
      <c r="A2" s="167"/>
      <c r="B2" s="168"/>
      <c r="C2" s="169" t="s">
        <v>49</v>
      </c>
      <c r="D2" s="169"/>
      <c r="E2" s="170"/>
      <c r="F2" s="170"/>
      <c r="G2" s="170"/>
      <c r="H2" s="170"/>
      <c r="I2" s="170"/>
      <c r="J2" s="207"/>
      <c r="K2" s="205"/>
      <c r="L2" s="205"/>
      <c r="M2" s="205"/>
      <c r="N2" s="206" t="str">
        <f>CONCATENATE(Age,Sex,"Ag",Benefit_Option)</f>
        <v>35MAgDeath Cover</v>
      </c>
      <c r="O2" s="206" t="str">
        <f>CONCATENATE("A",Sex,"Agg",Age,EM_PC)</f>
        <v>AMAgg350</v>
      </c>
    </row>
    <row r="3" spans="1:13">
      <c r="A3" s="167"/>
      <c r="B3" s="168"/>
      <c r="C3" s="169" t="s">
        <v>50</v>
      </c>
      <c r="D3" s="169"/>
      <c r="E3" s="170"/>
      <c r="F3" s="170"/>
      <c r="G3" s="170"/>
      <c r="H3" s="170"/>
      <c r="I3" s="170"/>
      <c r="J3" s="207"/>
      <c r="K3" s="208" t="s">
        <v>51</v>
      </c>
      <c r="L3" s="209"/>
      <c r="M3" s="209"/>
    </row>
    <row r="4" spans="1:21">
      <c r="A4" s="167"/>
      <c r="B4" s="168" t="s">
        <v>52</v>
      </c>
      <c r="C4" s="169"/>
      <c r="D4" s="169"/>
      <c r="E4" s="170"/>
      <c r="F4" s="170"/>
      <c r="G4" s="170"/>
      <c r="H4" s="170"/>
      <c r="I4" s="170"/>
      <c r="J4" s="207"/>
      <c r="K4" s="205"/>
      <c r="L4" s="205"/>
      <c r="M4" s="205"/>
      <c r="N4" s="205"/>
      <c r="O4" s="205"/>
      <c r="P4" s="205"/>
      <c r="Q4" s="230"/>
      <c r="R4" s="231"/>
      <c r="T4" s="232"/>
      <c r="U4" s="232"/>
    </row>
    <row r="5" ht="26.25" customHeight="1" spans="1:21">
      <c r="A5" s="167"/>
      <c r="B5" s="171" t="s">
        <v>53</v>
      </c>
      <c r="C5" s="171"/>
      <c r="D5" s="171"/>
      <c r="E5" s="171"/>
      <c r="F5" s="171"/>
      <c r="G5" s="171"/>
      <c r="H5" s="171"/>
      <c r="I5" s="171"/>
      <c r="J5" s="210"/>
      <c r="K5" s="211" t="s">
        <v>54</v>
      </c>
      <c r="L5" s="212"/>
      <c r="M5" s="212">
        <f>IF(Prem_Mode="Annual",1,0.09)</f>
        <v>1</v>
      </c>
      <c r="Q5" s="230"/>
      <c r="R5" s="231"/>
      <c r="T5" s="232"/>
      <c r="U5" s="232"/>
    </row>
    <row r="6" spans="1:21">
      <c r="A6" s="167"/>
      <c r="B6" s="172"/>
      <c r="C6" s="169"/>
      <c r="D6" s="173"/>
      <c r="E6" s="174"/>
      <c r="F6" s="170"/>
      <c r="G6" s="170"/>
      <c r="H6" s="170"/>
      <c r="I6" s="170"/>
      <c r="J6" s="207"/>
      <c r="K6" s="211" t="s">
        <v>55</v>
      </c>
      <c r="L6" s="213">
        <f>(ROUND((VLOOKUP(CONCATENATE(Age,Sex,LEFT(Category,2),Benefit_Option),'Product Data and Calc'!$AG$3:$AR$866,MATCH('Premium Calculation'!C14,'Product Data and Calc'!$Y$2:$AE$2,0)+5,0)),6))</f>
        <v>138.71</v>
      </c>
      <c r="M6" s="211">
        <f>(ROUND((VLOOKUP($N$1,'Product Data and Calc'!$AG$3:$AR$866,MATCH('Premium Calculation'!C14,'Product Data and Calc'!$Y$2:$AE$2,0)+5,0)),6))</f>
        <v>138.71</v>
      </c>
      <c r="Q6" s="233"/>
      <c r="R6" s="234"/>
      <c r="T6" s="232"/>
      <c r="U6" s="232"/>
    </row>
    <row r="7" ht="15" spans="1:21">
      <c r="A7" s="167"/>
      <c r="B7" s="175" t="s">
        <v>56</v>
      </c>
      <c r="C7" s="175"/>
      <c r="D7" s="174"/>
      <c r="E7" s="174" t="s">
        <v>57</v>
      </c>
      <c r="G7" s="170"/>
      <c r="H7" s="170"/>
      <c r="I7" s="170"/>
      <c r="J7" s="207"/>
      <c r="K7" s="211" t="s">
        <v>58</v>
      </c>
      <c r="L7" s="211"/>
      <c r="M7" s="211">
        <f>ROUND((M6-15)*(1-'Product Data and Calc'!Direct_channel_discount*(Direct_Channel="Yes")),6)+Flat_Extra*100+IF(EM_PC&gt;0%,VLOOKUP($O$1,EMR_TAB,MATCH('Premium Calculation'!C14,'Product Data and Calc'!$G$1:$M$1)+6,0),0)</f>
        <v>117.5245</v>
      </c>
      <c r="Q7" s="233"/>
      <c r="R7" s="234"/>
      <c r="S7" s="235" t="s">
        <v>59</v>
      </c>
      <c r="T7" s="232"/>
      <c r="U7" s="232"/>
    </row>
    <row r="8" spans="1:21">
      <c r="A8" s="167"/>
      <c r="B8" s="172"/>
      <c r="C8" s="170"/>
      <c r="D8" s="174"/>
      <c r="E8" s="174"/>
      <c r="F8" s="170"/>
      <c r="G8" s="170"/>
      <c r="H8" s="170"/>
      <c r="I8" s="170"/>
      <c r="J8" s="207"/>
      <c r="K8" s="211" t="s">
        <v>60</v>
      </c>
      <c r="L8" s="214" t="str">
        <f>IF(M8&gt;=20000000,"OK","Not OK")</f>
        <v>OK</v>
      </c>
      <c r="M8" s="215">
        <f>IFERROR(IF(ST_Indicator="No",(('Premium Calculation'!$G$6*100000)/(M7*M5)),((('Premium Calculation'!$G$6/(1+'Premium Calculation'!$C$26))*100000)/(M7*M5))),0)</f>
        <v>21993250.4517089</v>
      </c>
      <c r="Q8" s="233"/>
      <c r="R8" s="234"/>
      <c r="S8" s="235" t="s">
        <v>61</v>
      </c>
      <c r="T8" s="232"/>
      <c r="U8" s="232"/>
    </row>
    <row r="9" s="163" customFormat="1" spans="1:22">
      <c r="A9" s="176"/>
      <c r="B9" s="177" t="s">
        <v>62</v>
      </c>
      <c r="C9" s="177" t="s">
        <v>63</v>
      </c>
      <c r="D9" s="178" t="s">
        <v>64</v>
      </c>
      <c r="E9" s="179">
        <f>'Premium Calculation'!C39</f>
        <v>25847.46</v>
      </c>
      <c r="F9" s="172"/>
      <c r="G9" s="172"/>
      <c r="H9" s="172"/>
      <c r="I9" s="172"/>
      <c r="J9" s="216"/>
      <c r="K9" s="211" t="s">
        <v>65</v>
      </c>
      <c r="L9" s="211"/>
      <c r="M9" s="211">
        <f>IF(L8="Not Ok",ROUND((M6-14)*(1-'Product Data and Calc'!Direct_channel_discount*(Direct_Channel="Yes")),6)+Flat_Extra*100+IF(EM_PC&gt;0%,VLOOKUP($O$1,EMR_TAB,MATCH('Premium Calculation'!C14,'Product Data and Calc'!$G$1:$M$1)+6,0),0),0)</f>
        <v>0</v>
      </c>
      <c r="N9"/>
      <c r="O9"/>
      <c r="P9"/>
      <c r="Q9" s="233"/>
      <c r="R9" s="234"/>
      <c r="S9" s="235" t="s">
        <v>66</v>
      </c>
      <c r="T9" s="232"/>
      <c r="U9" s="232"/>
      <c r="V9"/>
    </row>
    <row r="10" spans="1:19">
      <c r="A10" s="167"/>
      <c r="B10" s="177" t="s">
        <v>67</v>
      </c>
      <c r="C10" s="180"/>
      <c r="D10" s="178" t="s">
        <v>68</v>
      </c>
      <c r="E10" s="179">
        <f>'Premium Calculation'!C40</f>
        <v>4652.54</v>
      </c>
      <c r="F10" s="170"/>
      <c r="G10" s="170"/>
      <c r="H10" s="170"/>
      <c r="I10" s="170"/>
      <c r="J10" s="207"/>
      <c r="K10" s="211" t="s">
        <v>69</v>
      </c>
      <c r="L10" s="214" t="str">
        <f>IF(AND(M10&gt;=10000000,M10&lt;20000000),"OK","Not OK")</f>
        <v>Not OK</v>
      </c>
      <c r="M10" s="215">
        <f>IFERROR((IF(ST_Indicator="No",(('Premium Calculation'!$G$6*100000)/(M9*M5)),((('Premium Calculation'!$G$6/(1+'Premium Calculation'!$C$26))*100000)/(M9*M5))))*(L8="Not OK"),0)</f>
        <v>0</v>
      </c>
      <c r="S10" s="235" t="s">
        <v>70</v>
      </c>
    </row>
    <row r="11" ht="15" spans="1:13">
      <c r="A11" s="167"/>
      <c r="B11" s="177" t="s">
        <v>71</v>
      </c>
      <c r="C11" s="181" t="str">
        <f>IF((Sex="M"),"Male","female")</f>
        <v>Male</v>
      </c>
      <c r="D11" s="182" t="s">
        <v>72</v>
      </c>
      <c r="E11" s="183">
        <f>E10+E9</f>
        <v>30500</v>
      </c>
      <c r="F11" s="170"/>
      <c r="G11" s="170"/>
      <c r="H11" s="170"/>
      <c r="I11" s="170"/>
      <c r="J11" s="207"/>
      <c r="K11" s="211" t="s">
        <v>73</v>
      </c>
      <c r="L11" s="211"/>
      <c r="M11" s="211">
        <f>IF(L10="Not Ok",ROUND((M6-0)*(1-'Product Data and Calc'!Direct_channel_discount*(Direct_Channel="Yes")),6)+Flat_Extra*100+IF(EM_PC&gt;0%,VLOOKUP($O$1,EMR_TAB,MATCH('Premium Calculation'!C14,'Product Data and Calc'!$G$1:$M$1)+6,0),0),0)</f>
        <v>131.7745</v>
      </c>
    </row>
    <row r="12" spans="1:13">
      <c r="A12" s="167"/>
      <c r="B12" s="184" t="s">
        <v>74</v>
      </c>
      <c r="C12" s="181">
        <f>Age</f>
        <v>35</v>
      </c>
      <c r="D12" s="185" t="s">
        <v>75</v>
      </c>
      <c r="E12" s="186" t="s">
        <v>76</v>
      </c>
      <c r="F12" s="170"/>
      <c r="G12" s="170"/>
      <c r="H12" s="170"/>
      <c r="I12" s="170"/>
      <c r="J12" s="207"/>
      <c r="K12" s="211" t="s">
        <v>69</v>
      </c>
      <c r="L12" s="211" t="str">
        <f>IF(AND(M12&gt;=5000000,M12&lt;10000000),"OK","Not OK")</f>
        <v>Not OK</v>
      </c>
      <c r="M12" s="215">
        <f>IFERROR((IF(ST_Indicator="No",(('Premium Calculation'!$G$6*100000)/(M11*M5)),((('Premium Calculation'!$G$6/(1+'Premium Calculation'!$C$26))*100000)/(M11*M5)))*(L10="Not OK")),0)</f>
        <v>19614916.10829</v>
      </c>
    </row>
    <row r="13" spans="1:13">
      <c r="A13" s="167"/>
      <c r="B13" s="187" t="s">
        <v>77</v>
      </c>
      <c r="C13" s="188">
        <f>SA</f>
        <v>21993250.4517089</v>
      </c>
      <c r="D13" s="189"/>
      <c r="E13" s="190"/>
      <c r="F13" s="170"/>
      <c r="G13" s="170"/>
      <c r="H13" s="170"/>
      <c r="I13" s="170"/>
      <c r="J13" s="207"/>
      <c r="K13" s="211" t="s">
        <v>78</v>
      </c>
      <c r="L13" s="211"/>
      <c r="M13" s="211">
        <f>IF(L12="Not Ok",INDEX(PREM_RATE_TAB,MATCH($N$2,'Product Data and Calc'!$AG$2:$AG$866,0),MATCH('Premium Calculation'!C14,'Product Data and Calc'!$AG$2:$AR$2,0)),0)</f>
        <v>236.92</v>
      </c>
    </row>
    <row r="14" spans="1:13">
      <c r="A14" s="167"/>
      <c r="B14" s="187" t="s">
        <v>79</v>
      </c>
      <c r="C14" s="181" t="str">
        <f>IF(Benefit_Option="Death Cover","&lt; Life Cover&gt;",IF(Benefit_Option="Death+ADB","&lt;Accident Plus&gt;",IF(Benefit_Option="Death+ADB+ATPD"," &lt;Disability Plus &gt;","NA")))</f>
        <v>&lt; Life Cover&gt;</v>
      </c>
      <c r="D14" s="189"/>
      <c r="E14" s="191"/>
      <c r="F14" s="170"/>
      <c r="G14" s="170"/>
      <c r="H14" s="170"/>
      <c r="I14" s="170"/>
      <c r="J14" s="207"/>
      <c r="K14" s="211" t="s">
        <v>80</v>
      </c>
      <c r="L14" s="211"/>
      <c r="M14" s="211">
        <f>ROUND((M13-0)*(1-'Product Data and Calc'!Direct_channel_discount*(Direct_Channel="Yes")),6)+Flat_Extra*100+IF(EM_PC&gt;0%,VLOOKUP($O$2,EMR_TAB,MATCH('Premium Calculation'!C14,'Product Data and Calc'!$G$1:$M$1)+6,0),0)</f>
        <v>225.074</v>
      </c>
    </row>
    <row r="15" spans="1:13">
      <c r="A15" s="167"/>
      <c r="B15" s="187" t="s">
        <v>81</v>
      </c>
      <c r="C15" s="188">
        <f>SA</f>
        <v>21993250.4517089</v>
      </c>
      <c r="D15" s="189"/>
      <c r="E15" s="191"/>
      <c r="F15" s="170"/>
      <c r="G15" s="170"/>
      <c r="H15" s="170"/>
      <c r="I15" s="170"/>
      <c r="J15" s="207"/>
      <c r="K15" s="211"/>
      <c r="L15" s="211" t="str">
        <f>IF(L12="Not OK",IF(M15&lt;5000000,"OK","Not OK"),"-")</f>
        <v>Not OK</v>
      </c>
      <c r="M15" s="215">
        <f>IFERROR((IF(ST_Indicator="No",(('Premium Calculation'!$G$6*100000)/(M14*M5)),((('Premium Calculation'!$G$6/(1+'Premium Calculation'!$C$26))*100000)/(M14*M5)))*(L12="Not OK")),0)</f>
        <v>11483981.9913089</v>
      </c>
    </row>
    <row r="16" ht="24" spans="1:13">
      <c r="A16" s="167"/>
      <c r="B16" s="187" t="s">
        <v>82</v>
      </c>
      <c r="C16" s="188" t="str">
        <f>IF(Benefit_Option="Death+ADB",SA,IF(Benefit_Option="Death+ADB+ATPD",SA,"NA"))</f>
        <v>NA</v>
      </c>
      <c r="D16" s="189"/>
      <c r="E16" s="191"/>
      <c r="F16" s="170"/>
      <c r="G16" s="170"/>
      <c r="H16" s="170"/>
      <c r="I16" s="170"/>
      <c r="J16" s="207"/>
      <c r="K16" s="211" t="s">
        <v>83</v>
      </c>
      <c r="L16" s="217">
        <f>VLOOKUP("OK",$L$8:$M$15,2,0)</f>
        <v>21993250.4517089</v>
      </c>
      <c r="M16" s="218" t="s">
        <v>84</v>
      </c>
    </row>
    <row r="17" ht="24" spans="1:20">
      <c r="A17" s="167"/>
      <c r="B17" s="187" t="s">
        <v>85</v>
      </c>
      <c r="C17" s="188" t="str">
        <f>IF(Benefit_Option="Death+ADB+ATPD",SA,"NA")</f>
        <v>NA</v>
      </c>
      <c r="F17" s="170"/>
      <c r="G17" s="170"/>
      <c r="H17" s="170"/>
      <c r="I17" s="170"/>
      <c r="J17" s="207"/>
      <c r="K17" s="205"/>
      <c r="L17" s="205"/>
      <c r="M17" s="205"/>
      <c r="N17" s="205"/>
      <c r="O17" s="205"/>
      <c r="P17" s="205"/>
      <c r="Q17" s="205"/>
      <c r="R17" s="205"/>
      <c r="S17" s="205"/>
      <c r="T17" s="205"/>
    </row>
    <row r="18" spans="1:14">
      <c r="A18" s="167"/>
      <c r="B18" s="187" t="s">
        <v>86</v>
      </c>
      <c r="C18" s="181" t="str">
        <f>Prem_Mode</f>
        <v>Annual</v>
      </c>
      <c r="D18" s="170"/>
      <c r="E18" s="170"/>
      <c r="F18" s="170"/>
      <c r="G18" s="170"/>
      <c r="H18" s="170"/>
      <c r="I18" s="170"/>
      <c r="J18" s="207"/>
      <c r="K18" s="219">
        <f>+INDEX($K$19:$N$22,MATCH(Benefit_Option,$K$19:$K$22,0),MATCH(Category,$K$19:$N$19,0))</f>
        <v>5000000</v>
      </c>
      <c r="L18" s="220" t="s">
        <v>87</v>
      </c>
      <c r="M18" s="221"/>
      <c r="N18" s="222"/>
    </row>
    <row r="19" spans="1:15">
      <c r="A19" s="167"/>
      <c r="B19" s="187" t="s">
        <v>88</v>
      </c>
      <c r="C19" s="181" t="str">
        <f>'Premium Calculation'!C14</f>
        <v>Upto Age 60</v>
      </c>
      <c r="D19" s="170"/>
      <c r="E19" s="170"/>
      <c r="F19" s="170"/>
      <c r="G19" s="170"/>
      <c r="H19" s="170"/>
      <c r="I19" s="170"/>
      <c r="J19" s="207"/>
      <c r="K19" s="212"/>
      <c r="L19" s="212" t="s">
        <v>89</v>
      </c>
      <c r="M19" s="212" t="s">
        <v>6</v>
      </c>
      <c r="N19" s="223" t="s">
        <v>90</v>
      </c>
      <c r="O19" s="224"/>
    </row>
    <row r="20" spans="1:14">
      <c r="A20" s="167"/>
      <c r="B20" s="187" t="s">
        <v>91</v>
      </c>
      <c r="C20" s="181">
        <f>PPT</f>
        <v>25</v>
      </c>
      <c r="D20" s="170"/>
      <c r="E20" s="170"/>
      <c r="F20" s="170"/>
      <c r="G20" s="170"/>
      <c r="H20" s="170"/>
      <c r="I20" s="170"/>
      <c r="J20" s="207"/>
      <c r="K20" s="212" t="s">
        <v>12</v>
      </c>
      <c r="L20" s="212">
        <v>2000000</v>
      </c>
      <c r="M20" s="212">
        <v>5000000</v>
      </c>
      <c r="N20" s="212">
        <v>5000000</v>
      </c>
    </row>
    <row r="21" spans="1:15">
      <c r="A21" s="167"/>
      <c r="B21" s="170"/>
      <c r="C21" s="170"/>
      <c r="D21" s="170"/>
      <c r="E21" s="170"/>
      <c r="F21" s="170"/>
      <c r="G21" s="170"/>
      <c r="H21" s="170"/>
      <c r="I21" s="170"/>
      <c r="J21" s="207"/>
      <c r="K21" s="212" t="s">
        <v>92</v>
      </c>
      <c r="L21" s="212">
        <v>2000000</v>
      </c>
      <c r="M21" s="212">
        <v>5000000</v>
      </c>
      <c r="N21" s="212">
        <v>5000000</v>
      </c>
      <c r="O21" s="224"/>
    </row>
    <row r="22" spans="1:15">
      <c r="A22" s="167"/>
      <c r="B22" s="168" t="s">
        <v>93</v>
      </c>
      <c r="C22" s="170"/>
      <c r="D22" s="170"/>
      <c r="E22" s="170"/>
      <c r="F22" s="170"/>
      <c r="G22" s="170"/>
      <c r="H22" s="170"/>
      <c r="I22" s="170"/>
      <c r="J22" s="207"/>
      <c r="K22" s="212" t="s">
        <v>94</v>
      </c>
      <c r="L22" s="212">
        <v>2000000</v>
      </c>
      <c r="M22" s="212">
        <v>5000000</v>
      </c>
      <c r="N22" s="212">
        <v>5000000</v>
      </c>
      <c r="O22" s="224"/>
    </row>
    <row r="23" spans="1:20">
      <c r="A23" s="176">
        <v>1</v>
      </c>
      <c r="B23" s="192" t="s">
        <v>95</v>
      </c>
      <c r="C23" s="170"/>
      <c r="D23" s="170"/>
      <c r="E23" s="170"/>
      <c r="F23" s="170"/>
      <c r="G23" s="170"/>
      <c r="H23" s="170"/>
      <c r="I23" s="170"/>
      <c r="J23" s="207"/>
      <c r="K23" s="205"/>
      <c r="L23" s="205"/>
      <c r="M23" s="205"/>
      <c r="N23" s="205"/>
      <c r="O23" s="205"/>
      <c r="P23" s="205"/>
      <c r="Q23" s="205"/>
      <c r="R23" s="205"/>
      <c r="S23" s="205"/>
      <c r="T23" s="205"/>
    </row>
    <row r="24" spans="1:14">
      <c r="A24" s="176">
        <v>2</v>
      </c>
      <c r="B24" s="163" t="s">
        <v>96</v>
      </c>
      <c r="C24" s="170"/>
      <c r="D24" s="170"/>
      <c r="E24" s="170"/>
      <c r="F24" s="170"/>
      <c r="G24" s="170"/>
      <c r="H24" s="170"/>
      <c r="I24" s="170"/>
      <c r="J24" s="207"/>
      <c r="K24" s="219" t="str">
        <f>+INDEX($K$25:$N$28,MATCH(Benefit_Option,$K$25:$K$28,0),MATCH(Category,$K$25:$N$25,0))</f>
        <v>As per BAUP</v>
      </c>
      <c r="L24" s="220" t="s">
        <v>97</v>
      </c>
      <c r="M24" s="221"/>
      <c r="N24" s="222"/>
    </row>
    <row r="25" spans="1:15">
      <c r="A25" s="176">
        <v>3</v>
      </c>
      <c r="B25" s="193" t="s">
        <v>98</v>
      </c>
      <c r="C25" s="170"/>
      <c r="D25" s="170"/>
      <c r="E25" s="170"/>
      <c r="F25" s="170"/>
      <c r="G25" s="170"/>
      <c r="H25" s="170"/>
      <c r="I25" s="170"/>
      <c r="J25" s="207"/>
      <c r="K25" s="212"/>
      <c r="L25" s="212" t="s">
        <v>89</v>
      </c>
      <c r="M25" s="212" t="s">
        <v>6</v>
      </c>
      <c r="N25" s="223" t="s">
        <v>90</v>
      </c>
      <c r="O25" s="224"/>
    </row>
    <row r="26" spans="1:14">
      <c r="A26" s="167"/>
      <c r="B26" s="168" t="s">
        <v>99</v>
      </c>
      <c r="C26" s="170"/>
      <c r="D26" s="170"/>
      <c r="E26" s="170"/>
      <c r="F26" s="170"/>
      <c r="G26" s="170"/>
      <c r="H26" s="170"/>
      <c r="I26" s="170"/>
      <c r="J26" s="207"/>
      <c r="K26" s="212" t="s">
        <v>12</v>
      </c>
      <c r="L26" s="212">
        <v>4999999</v>
      </c>
      <c r="M26" s="212" t="s">
        <v>100</v>
      </c>
      <c r="N26" s="212" t="s">
        <v>100</v>
      </c>
    </row>
    <row r="27" ht="30.75" customHeight="1" spans="1:15">
      <c r="A27" s="194">
        <v>1</v>
      </c>
      <c r="B27" s="171" t="s">
        <v>101</v>
      </c>
      <c r="C27" s="171"/>
      <c r="D27" s="171"/>
      <c r="E27" s="171"/>
      <c r="F27" s="171"/>
      <c r="G27" s="171"/>
      <c r="H27" s="171"/>
      <c r="I27" s="171"/>
      <c r="J27" s="210"/>
      <c r="K27" s="212" t="s">
        <v>92</v>
      </c>
      <c r="L27" s="212">
        <v>4999999</v>
      </c>
      <c r="M27" s="212">
        <v>30000000</v>
      </c>
      <c r="N27" s="212">
        <v>30000000</v>
      </c>
      <c r="O27" s="224"/>
    </row>
    <row r="28" ht="26.25" customHeight="1" spans="1:15">
      <c r="A28" s="194">
        <v>2</v>
      </c>
      <c r="B28" s="171" t="s">
        <v>102</v>
      </c>
      <c r="C28" s="171"/>
      <c r="D28" s="171"/>
      <c r="E28" s="171"/>
      <c r="F28" s="171"/>
      <c r="G28" s="171"/>
      <c r="H28" s="171"/>
      <c r="I28" s="171"/>
      <c r="J28" s="210"/>
      <c r="K28" s="212" t="s">
        <v>94</v>
      </c>
      <c r="L28" s="212">
        <v>4999999</v>
      </c>
      <c r="M28" s="212">
        <v>10000000</v>
      </c>
      <c r="N28" s="212">
        <v>10000000</v>
      </c>
      <c r="O28" s="224"/>
    </row>
    <row r="29" spans="1:13">
      <c r="A29" s="194">
        <v>3</v>
      </c>
      <c r="B29" s="195" t="s">
        <v>103</v>
      </c>
      <c r="C29" s="195"/>
      <c r="D29" s="195"/>
      <c r="E29" s="195"/>
      <c r="F29" s="195"/>
      <c r="G29" s="195"/>
      <c r="H29" s="195"/>
      <c r="I29" s="195"/>
      <c r="J29" s="225"/>
      <c r="K29" s="226"/>
      <c r="L29" s="226"/>
      <c r="M29" s="227"/>
    </row>
    <row r="30" spans="1:10">
      <c r="A30" s="194">
        <v>4</v>
      </c>
      <c r="B30" s="196" t="s">
        <v>104</v>
      </c>
      <c r="C30" s="196"/>
      <c r="D30" s="196"/>
      <c r="E30" s="196"/>
      <c r="F30" s="196"/>
      <c r="G30" s="196"/>
      <c r="H30" s="196"/>
      <c r="I30" s="196"/>
      <c r="J30" s="228"/>
    </row>
    <row r="31" spans="1:10">
      <c r="A31" s="197">
        <v>5</v>
      </c>
      <c r="B31" s="198" t="s">
        <v>105</v>
      </c>
      <c r="C31" s="199"/>
      <c r="D31" s="199"/>
      <c r="E31" s="199"/>
      <c r="F31" s="199"/>
      <c r="G31" s="199"/>
      <c r="H31" s="199"/>
      <c r="I31" s="199"/>
      <c r="J31" s="229"/>
    </row>
    <row r="32" spans="1:10">
      <c r="A32" s="170"/>
      <c r="B32" s="172"/>
      <c r="C32" s="170"/>
      <c r="D32" s="170"/>
      <c r="E32" s="170"/>
      <c r="F32" s="170"/>
      <c r="G32" s="170"/>
      <c r="H32" s="170"/>
      <c r="I32" s="170"/>
      <c r="J32" s="170"/>
    </row>
    <row r="33" spans="1:10">
      <c r="A33" s="170"/>
      <c r="B33" s="200" t="s">
        <v>106</v>
      </c>
      <c r="C33" s="170"/>
      <c r="D33" s="170"/>
      <c r="E33" s="170"/>
      <c r="F33" s="170"/>
      <c r="G33" s="170"/>
      <c r="H33" s="170"/>
      <c r="I33" s="170"/>
      <c r="J33" s="170"/>
    </row>
    <row r="34" spans="1:10">
      <c r="A34" s="170"/>
      <c r="B34" s="200"/>
      <c r="C34" s="170"/>
      <c r="D34" s="170"/>
      <c r="E34" s="170"/>
      <c r="F34" s="170"/>
      <c r="G34" s="170"/>
      <c r="H34" s="170"/>
      <c r="I34" s="170"/>
      <c r="J34" s="170"/>
    </row>
    <row r="35" spans="1:10">
      <c r="A35" s="170"/>
      <c r="B35" s="200"/>
      <c r="C35" s="170"/>
      <c r="D35" s="170"/>
      <c r="E35" s="170"/>
      <c r="F35" s="170"/>
      <c r="G35" s="170"/>
      <c r="H35" s="170"/>
      <c r="I35" s="170"/>
      <c r="J35" s="170"/>
    </row>
    <row r="36" spans="1:10">
      <c r="A36" s="170"/>
      <c r="B36" s="201" t="s">
        <v>107</v>
      </c>
      <c r="C36" s="170"/>
      <c r="D36" s="170"/>
      <c r="E36" s="170"/>
      <c r="F36" s="170"/>
      <c r="G36" s="170"/>
      <c r="H36" s="170"/>
      <c r="I36" s="170"/>
      <c r="J36" s="170"/>
    </row>
    <row r="37" spans="1:10">
      <c r="A37" s="170"/>
      <c r="B37" s="201"/>
      <c r="C37" s="170"/>
      <c r="D37" s="170"/>
      <c r="E37" s="170"/>
      <c r="F37" s="170"/>
      <c r="G37" s="170"/>
      <c r="H37" s="170"/>
      <c r="I37" s="170"/>
      <c r="J37" s="170"/>
    </row>
    <row r="38" spans="1:10">
      <c r="A38" s="170"/>
      <c r="B38" s="201" t="s">
        <v>108</v>
      </c>
      <c r="C38" s="170"/>
      <c r="D38" s="170"/>
      <c r="E38" s="170"/>
      <c r="F38" s="170"/>
      <c r="G38" s="170"/>
      <c r="H38" s="170"/>
      <c r="I38" s="170"/>
      <c r="J38" s="170"/>
    </row>
    <row r="39" spans="1:10">
      <c r="A39" s="170"/>
      <c r="B39" s="201"/>
      <c r="C39" s="170"/>
      <c r="D39" s="170"/>
      <c r="E39" s="170"/>
      <c r="F39" s="170"/>
      <c r="G39" s="170"/>
      <c r="H39" s="170"/>
      <c r="I39" s="170"/>
      <c r="J39" s="170"/>
    </row>
    <row r="40" spans="1:10">
      <c r="A40" s="170"/>
      <c r="B40" s="201" t="s">
        <v>109</v>
      </c>
      <c r="C40" s="170"/>
      <c r="D40" s="170"/>
      <c r="E40" s="170"/>
      <c r="F40" s="170"/>
      <c r="G40" s="170"/>
      <c r="H40" s="170"/>
      <c r="I40" s="170"/>
      <c r="J40" s="170"/>
    </row>
    <row r="41" spans="1:10">
      <c r="A41" s="170"/>
      <c r="B41" s="172"/>
      <c r="C41" s="170"/>
      <c r="D41" s="170"/>
      <c r="E41" s="170"/>
      <c r="F41" s="170"/>
      <c r="G41" s="170"/>
      <c r="H41" s="170"/>
      <c r="I41" s="170"/>
      <c r="J41" s="170"/>
    </row>
    <row r="42" spans="2:2">
      <c r="B42" s="200" t="s">
        <v>110</v>
      </c>
    </row>
    <row r="43" spans="1:10">
      <c r="A43" s="167"/>
      <c r="B43" s="200"/>
      <c r="C43" s="202"/>
      <c r="D43" s="202"/>
      <c r="E43" s="202"/>
      <c r="F43" s="170"/>
      <c r="G43" s="170"/>
      <c r="H43" s="170"/>
      <c r="I43" s="170"/>
      <c r="J43" s="207"/>
    </row>
    <row r="44" spans="1:10">
      <c r="A44" s="167"/>
      <c r="B44" s="201" t="s">
        <v>111</v>
      </c>
      <c r="C44" s="202"/>
      <c r="D44" s="202"/>
      <c r="E44" s="202"/>
      <c r="F44" s="170"/>
      <c r="G44" s="170"/>
      <c r="H44" s="170"/>
      <c r="I44" s="170"/>
      <c r="J44" s="207"/>
    </row>
    <row r="45" spans="1:10">
      <c r="A45" s="167"/>
      <c r="B45" s="201"/>
      <c r="C45" s="203"/>
      <c r="D45" s="203"/>
      <c r="E45" s="202"/>
      <c r="F45" s="170"/>
      <c r="G45" s="170"/>
      <c r="H45" s="170"/>
      <c r="I45" s="170"/>
      <c r="J45" s="207"/>
    </row>
    <row r="46" spans="1:10">
      <c r="A46" s="167"/>
      <c r="B46" s="201" t="s">
        <v>108</v>
      </c>
      <c r="C46" s="203"/>
      <c r="D46" s="203"/>
      <c r="E46" s="202"/>
      <c r="F46" s="170"/>
      <c r="G46" s="170"/>
      <c r="H46" s="170"/>
      <c r="I46" s="170"/>
      <c r="J46" s="207"/>
    </row>
    <row r="47" spans="1:10">
      <c r="A47" s="167"/>
      <c r="B47" s="201"/>
      <c r="C47" s="203"/>
      <c r="D47" s="203"/>
      <c r="E47" s="202"/>
      <c r="F47" s="170"/>
      <c r="G47" s="170"/>
      <c r="H47" s="170"/>
      <c r="I47" s="170"/>
      <c r="J47" s="207"/>
    </row>
    <row r="48" spans="1:10">
      <c r="A48" s="167"/>
      <c r="B48" s="201" t="s">
        <v>109</v>
      </c>
      <c r="C48" s="203"/>
      <c r="D48" s="203"/>
      <c r="E48" s="202"/>
      <c r="F48" s="170"/>
      <c r="G48" s="170"/>
      <c r="H48" s="170"/>
      <c r="I48" s="170"/>
      <c r="J48" s="207"/>
    </row>
    <row r="49" spans="1:10">
      <c r="A49" s="167"/>
      <c r="B49" s="203"/>
      <c r="C49" s="203"/>
      <c r="D49" s="203"/>
      <c r="E49" s="202"/>
      <c r="F49" s="170"/>
      <c r="G49" s="170"/>
      <c r="H49" s="170"/>
      <c r="I49" s="170"/>
      <c r="J49" s="207"/>
    </row>
    <row r="50" spans="1:10">
      <c r="A50" s="167"/>
      <c r="B50" s="170"/>
      <c r="C50" s="170"/>
      <c r="D50" s="170"/>
      <c r="E50" s="170"/>
      <c r="F50" s="170"/>
      <c r="G50" s="170"/>
      <c r="H50" s="170"/>
      <c r="I50" s="170"/>
      <c r="J50" s="207"/>
    </row>
  </sheetData>
  <mergeCells count="11">
    <mergeCell ref="C2:D2"/>
    <mergeCell ref="C3:D3"/>
    <mergeCell ref="K3:M3"/>
    <mergeCell ref="B5:J5"/>
    <mergeCell ref="B7:C7"/>
    <mergeCell ref="L18:N18"/>
    <mergeCell ref="L24:N24"/>
    <mergeCell ref="B27:J27"/>
    <mergeCell ref="B28:J28"/>
    <mergeCell ref="B29:J29"/>
    <mergeCell ref="B30:J30"/>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I2881"/>
  <sheetViews>
    <sheetView showGridLines="0" zoomScale="80" zoomScaleNormal="80" topLeftCell="P1" workbookViewId="0">
      <selection activeCell="S17" sqref="S17"/>
    </sheetView>
  </sheetViews>
  <sheetFormatPr defaultColWidth="9" defaultRowHeight="14.25"/>
  <cols>
    <col min="1" max="1" width="15.8583333333333" style="20" customWidth="1"/>
    <col min="2" max="3" width="8" style="20" customWidth="1"/>
    <col min="4" max="4" width="8.85833333333333" style="20" customWidth="1"/>
    <col min="5" max="5" width="4.425" style="20" customWidth="1"/>
    <col min="6" max="6" width="9.85833333333333" style="20" customWidth="1"/>
    <col min="7" max="12" width="10.1416666666667" style="20" customWidth="1"/>
    <col min="13" max="13" width="14.425" style="20" customWidth="1"/>
    <col min="14" max="14" width="7.425" style="21" customWidth="1"/>
    <col min="15" max="15" width="14.5666666666667" style="20" customWidth="1"/>
    <col min="16" max="16" width="15.2833333333333" style="20" customWidth="1"/>
    <col min="17" max="17" width="5.70833333333333" style="20" customWidth="1"/>
    <col min="18" max="18" width="32.2833333333333" style="20" customWidth="1"/>
    <col min="19" max="19" width="16" style="20" customWidth="1"/>
    <col min="20" max="20" width="17.7083333333333" style="20" customWidth="1"/>
    <col min="21" max="21" width="23.2833333333333" style="20" customWidth="1"/>
    <col min="22" max="22" width="11.7083333333333" style="20" customWidth="1"/>
    <col min="23" max="23" width="22.2833333333333" style="21" customWidth="1"/>
    <col min="24" max="31" width="12.5666666666667" style="21" customWidth="1"/>
    <col min="32" max="32" width="11.5666666666667" style="21" customWidth="1"/>
    <col min="33" max="33" width="25.2833333333333" style="21" customWidth="1"/>
    <col min="34" max="35" width="9.14166666666667" style="21" customWidth="1"/>
    <col min="36" max="36" width="14.7083333333333" style="21" customWidth="1"/>
    <col min="37" max="37" width="24.8583333333333" style="21" customWidth="1"/>
    <col min="38" max="38" width="10.1416666666667" style="21" customWidth="1"/>
    <col min="39" max="39" width="15" style="21" customWidth="1"/>
    <col min="40" max="43" width="8.56666666666667" style="21" customWidth="1"/>
    <col min="44" max="44" width="13.5666666666667" style="21" customWidth="1"/>
    <col min="45" max="46" width="9.56666666666667" style="21" customWidth="1"/>
    <col min="47" max="47" width="4.14166666666667" style="21" customWidth="1"/>
    <col min="48" max="53" width="9.56666666666667" style="21" customWidth="1"/>
    <col min="54" max="54" width="13" style="21" customWidth="1"/>
    <col min="55" max="55" width="8" style="20" customWidth="1"/>
    <col min="56" max="56" width="12.2833333333333" style="21" customWidth="1"/>
    <col min="57" max="57" width="9.14166666666667" style="21" customWidth="1"/>
    <col min="58" max="60" width="9.56666666666667" style="21" customWidth="1"/>
    <col min="61" max="61" width="15.8583333333333" style="21" customWidth="1"/>
    <col min="62" max="62" width="12" style="21" customWidth="1"/>
    <col min="63" max="67" width="9.56666666666667" style="21" customWidth="1"/>
    <col min="68" max="68" width="11.8583333333333" style="21" customWidth="1"/>
    <col min="69" max="70" width="9.14166666666667" style="21" customWidth="1"/>
    <col min="71" max="71" width="8" style="21" customWidth="1"/>
    <col min="72" max="72" width="9.56666666666667" style="21" customWidth="1"/>
    <col min="73" max="73" width="8" style="21" customWidth="1"/>
    <col min="74" max="74" width="11.8583333333333" style="21" customWidth="1"/>
    <col min="75" max="75" width="9.14166666666667" style="21" customWidth="1"/>
    <col min="76" max="78" width="9.56666666666667" style="21" customWidth="1"/>
    <col min="79" max="79" width="5.425" style="21" customWidth="1"/>
    <col min="80" max="80" width="12.2833333333333" style="21" customWidth="1"/>
    <col min="81" max="81" width="8" style="21" customWidth="1"/>
    <col min="82" max="84" width="9.56666666666667" style="21" customWidth="1"/>
    <col min="85" max="85" width="15.5666666666667" style="21" customWidth="1"/>
    <col min="86" max="86" width="10" style="21" customWidth="1"/>
    <col min="87" max="90" width="9.56666666666667" style="21" customWidth="1"/>
    <col min="91" max="113" width="9.14166666666667" style="21"/>
    <col min="114" max="16384" width="9.14166666666667" style="20"/>
  </cols>
  <sheetData>
    <row r="1" ht="15" spans="1:104">
      <c r="A1" s="22" t="s">
        <v>112</v>
      </c>
      <c r="B1" s="22" t="s">
        <v>113</v>
      </c>
      <c r="C1" s="22" t="s">
        <v>9</v>
      </c>
      <c r="D1" s="22" t="s">
        <v>17</v>
      </c>
      <c r="E1" s="22" t="s">
        <v>114</v>
      </c>
      <c r="F1" s="22" t="s">
        <v>115</v>
      </c>
      <c r="G1" s="22">
        <v>5</v>
      </c>
      <c r="H1" s="22">
        <v>10</v>
      </c>
      <c r="I1" s="22">
        <v>15</v>
      </c>
      <c r="J1" s="22">
        <v>20</v>
      </c>
      <c r="K1" s="22">
        <v>25</v>
      </c>
      <c r="L1" s="22">
        <v>30</v>
      </c>
      <c r="M1" s="27" t="s">
        <v>24</v>
      </c>
      <c r="N1" s="28"/>
      <c r="O1" s="29"/>
      <c r="T1" s="21"/>
      <c r="W1" s="18"/>
      <c r="X1" s="42" t="s">
        <v>116</v>
      </c>
      <c r="Y1" s="42"/>
      <c r="Z1" s="42"/>
      <c r="AA1" s="42"/>
      <c r="AB1" s="42"/>
      <c r="AC1" s="42"/>
      <c r="AD1" s="42"/>
      <c r="AE1" s="85"/>
      <c r="AF1" s="18"/>
      <c r="AG1" s="93" t="s">
        <v>112</v>
      </c>
      <c r="AH1" s="94" t="s">
        <v>114</v>
      </c>
      <c r="AI1" s="94" t="s">
        <v>9</v>
      </c>
      <c r="AJ1" s="94" t="s">
        <v>17</v>
      </c>
      <c r="AK1" s="95" t="s">
        <v>117</v>
      </c>
      <c r="AL1" s="96" t="s">
        <v>118</v>
      </c>
      <c r="AM1" s="96"/>
      <c r="AN1" s="96"/>
      <c r="AO1" s="96"/>
      <c r="AP1" s="96"/>
      <c r="AQ1" s="128"/>
      <c r="AR1" s="18"/>
      <c r="AS1" s="18"/>
      <c r="AT1" s="18"/>
      <c r="AU1" s="18"/>
      <c r="AV1" s="18"/>
      <c r="AW1" s="18"/>
      <c r="AX1" s="18"/>
      <c r="AY1" s="18"/>
      <c r="AZ1" s="18"/>
      <c r="BA1" s="18"/>
      <c r="BB1" s="18"/>
      <c r="BD1" s="18"/>
      <c r="BE1" s="18"/>
      <c r="BF1" s="18"/>
      <c r="BG1" s="18"/>
      <c r="BH1" s="18"/>
      <c r="BI1" s="18"/>
      <c r="BJ1" s="18"/>
      <c r="BK1" s="18"/>
      <c r="BL1" s="18"/>
      <c r="BM1" s="18"/>
      <c r="BN1" s="18"/>
      <c r="BO1" s="18"/>
      <c r="BP1" s="18"/>
      <c r="BQ1" s="18"/>
      <c r="BR1" s="18"/>
      <c r="BS1" s="18"/>
      <c r="BT1" s="18"/>
      <c r="BU1" s="18"/>
      <c r="BV1" s="18"/>
      <c r="BW1" s="18"/>
      <c r="BX1" s="18"/>
      <c r="BY1" s="18"/>
      <c r="BZ1" s="18"/>
      <c r="CB1" s="18" t="s">
        <v>119</v>
      </c>
      <c r="CC1" s="18"/>
      <c r="CD1" s="18"/>
      <c r="CE1" s="18"/>
      <c r="CF1" s="18"/>
      <c r="CG1" s="18"/>
      <c r="CH1" s="18"/>
      <c r="CI1" s="18"/>
      <c r="CJ1" s="18"/>
      <c r="CK1" s="18"/>
      <c r="CL1" s="18"/>
      <c r="CM1" s="18"/>
      <c r="CN1" s="18"/>
      <c r="CO1" s="18"/>
      <c r="CP1" s="18"/>
      <c r="CQ1" s="18"/>
      <c r="CR1" s="18"/>
      <c r="CS1" s="18"/>
      <c r="CT1" s="18"/>
      <c r="CU1" s="18"/>
      <c r="CV1" s="18"/>
      <c r="CW1" s="18"/>
      <c r="CX1" s="18"/>
      <c r="CZ1" s="21" t="s">
        <v>120</v>
      </c>
    </row>
    <row r="2" ht="15.75" customHeight="1" spans="1:102">
      <c r="A2" s="23" t="str">
        <f t="shared" ref="A2:A65" si="0">+CONCATENATE(B2,C2,D2,E2,F2)</f>
        <v>AMNS180.5</v>
      </c>
      <c r="B2" s="24" t="s">
        <v>121</v>
      </c>
      <c r="C2" s="24" t="s">
        <v>10</v>
      </c>
      <c r="D2" s="24" t="s">
        <v>6</v>
      </c>
      <c r="E2" s="24">
        <v>18</v>
      </c>
      <c r="F2" s="25">
        <v>0.5</v>
      </c>
      <c r="G2" s="26">
        <v>0</v>
      </c>
      <c r="H2" s="26">
        <v>13.29</v>
      </c>
      <c r="I2" s="26">
        <v>13.32</v>
      </c>
      <c r="J2" s="26">
        <v>13.51</v>
      </c>
      <c r="K2" s="26">
        <v>13.85</v>
      </c>
      <c r="L2" s="26">
        <v>15.46</v>
      </c>
      <c r="M2" s="26"/>
      <c r="N2" s="30"/>
      <c r="O2" s="31"/>
      <c r="P2" s="32"/>
      <c r="R2" s="43" t="s">
        <v>122</v>
      </c>
      <c r="S2" s="44"/>
      <c r="W2" s="45" t="s">
        <v>112</v>
      </c>
      <c r="X2" s="45" t="s">
        <v>123</v>
      </c>
      <c r="Y2" s="86">
        <v>5</v>
      </c>
      <c r="Z2" s="86">
        <v>10</v>
      </c>
      <c r="AA2" s="86">
        <v>15</v>
      </c>
      <c r="AB2" s="86">
        <v>20</v>
      </c>
      <c r="AC2" s="86">
        <v>25</v>
      </c>
      <c r="AD2" s="86">
        <v>30</v>
      </c>
      <c r="AE2" s="87" t="s">
        <v>24</v>
      </c>
      <c r="AF2" s="39"/>
      <c r="AG2" s="97"/>
      <c r="AH2" s="98"/>
      <c r="AI2" s="98"/>
      <c r="AJ2" s="98"/>
      <c r="AK2" s="99"/>
      <c r="AL2" s="100">
        <v>5</v>
      </c>
      <c r="AM2" s="101">
        <v>10</v>
      </c>
      <c r="AN2" s="101">
        <v>15</v>
      </c>
      <c r="AO2" s="101">
        <v>20</v>
      </c>
      <c r="AP2" s="101">
        <v>25</v>
      </c>
      <c r="AQ2" s="101">
        <v>30</v>
      </c>
      <c r="AR2" s="129" t="s">
        <v>24</v>
      </c>
      <c r="AS2" s="39"/>
      <c r="AT2" s="39"/>
      <c r="AU2" s="39"/>
      <c r="AV2" s="39"/>
      <c r="AW2" s="39"/>
      <c r="AX2" s="39"/>
      <c r="AY2" s="39"/>
      <c r="AZ2" s="39"/>
      <c r="BA2" s="39"/>
      <c r="BB2" s="39"/>
      <c r="BD2" s="39"/>
      <c r="BE2" s="39"/>
      <c r="BF2" s="39"/>
      <c r="BG2" s="39"/>
      <c r="BH2" s="39"/>
      <c r="BI2" s="39"/>
      <c r="BJ2" s="39"/>
      <c r="BK2" s="39"/>
      <c r="BL2" s="39"/>
      <c r="BM2" s="39"/>
      <c r="BN2" s="39"/>
      <c r="BO2" s="39"/>
      <c r="BP2" s="39"/>
      <c r="BQ2" s="39"/>
      <c r="BR2" s="39"/>
      <c r="BS2" s="39"/>
      <c r="BT2" s="39"/>
      <c r="BU2" s="39"/>
      <c r="BV2" s="39"/>
      <c r="BW2" s="39"/>
      <c r="BX2" s="39"/>
      <c r="BY2" s="39"/>
      <c r="BZ2" s="39"/>
      <c r="CB2" s="39"/>
      <c r="CC2" s="39"/>
      <c r="CD2" s="39"/>
      <c r="CE2" s="39"/>
      <c r="CF2" s="39"/>
      <c r="CG2" s="39"/>
      <c r="CH2" s="39"/>
      <c r="CI2" s="39"/>
      <c r="CJ2" s="39"/>
      <c r="CK2" s="39"/>
      <c r="CL2" s="39"/>
      <c r="CM2" s="39"/>
      <c r="CN2" s="39"/>
      <c r="CO2" s="39"/>
      <c r="CP2" s="39"/>
      <c r="CQ2" s="39"/>
      <c r="CR2" s="39"/>
      <c r="CS2" s="39"/>
      <c r="CT2" s="39"/>
      <c r="CU2" s="39"/>
      <c r="CV2" s="39"/>
      <c r="CW2" s="39"/>
      <c r="CX2" s="39"/>
    </row>
    <row r="3" ht="15" spans="1:110">
      <c r="A3" s="23" t="str">
        <f>+CONCATENATE(B3,C3,D3,E3,F3)</f>
        <v>AMNS190.5</v>
      </c>
      <c r="B3" s="24" t="s">
        <v>121</v>
      </c>
      <c r="C3" s="24" t="s">
        <v>10</v>
      </c>
      <c r="D3" s="24" t="s">
        <v>6</v>
      </c>
      <c r="E3" s="24">
        <v>19</v>
      </c>
      <c r="F3" s="25">
        <v>0.5</v>
      </c>
      <c r="G3" s="26">
        <v>0</v>
      </c>
      <c r="H3" s="26">
        <v>13.74</v>
      </c>
      <c r="I3" s="26">
        <v>13.79</v>
      </c>
      <c r="J3" s="26">
        <v>13.95</v>
      </c>
      <c r="K3" s="26">
        <v>14.42</v>
      </c>
      <c r="L3" s="26">
        <v>16.55</v>
      </c>
      <c r="M3" s="26"/>
      <c r="N3" s="30"/>
      <c r="O3" s="33" t="s">
        <v>124</v>
      </c>
      <c r="P3" s="33" t="s">
        <v>125</v>
      </c>
      <c r="R3" s="46"/>
      <c r="S3" s="47" t="s">
        <v>126</v>
      </c>
      <c r="T3" s="48" t="s">
        <v>127</v>
      </c>
      <c r="W3" s="49" t="str">
        <f>CONCATENATE(X3,Sex,LEFT('Premium Calculation'!$C$10,2),Benefit_Option)</f>
        <v>18MNSDeath Cover</v>
      </c>
      <c r="X3" s="50">
        <v>18</v>
      </c>
      <c r="Y3" s="88">
        <f t="shared" ref="Y3:Y50" si="1">VLOOKUP($W3,$AG$3:$AR$866,6,FALSE)</f>
        <v>0</v>
      </c>
      <c r="Z3" s="88">
        <f t="shared" ref="Z3:Z50" si="2">VLOOKUP($W3,$AG$3:$AR$866,7,FALSE)</f>
        <v>82.84</v>
      </c>
      <c r="AA3" s="88">
        <f t="shared" ref="AA3:AA50" si="3">VLOOKUP($W3,$AG$3:$AR$866,8,FALSE)</f>
        <v>82.85</v>
      </c>
      <c r="AB3" s="88">
        <f t="shared" ref="AB3:AB50" si="4">VLOOKUP($W3,$AG$3:$AR$866,9,FALSE)</f>
        <v>82.86</v>
      </c>
      <c r="AC3" s="88">
        <f t="shared" ref="AC3:AC50" si="5">VLOOKUP($W3,$AG$3:$AR$866,10,FALSE)</f>
        <v>82.87</v>
      </c>
      <c r="AD3" s="88">
        <f t="shared" ref="AD3:AD50" si="6">VLOOKUP($W3,$AG$3:$AR$866,11,FALSE)</f>
        <v>82.88</v>
      </c>
      <c r="AE3" s="88">
        <f t="shared" ref="AE3:AE50" si="7">VLOOKUP($W3,$AG$3:$AR$866,12,FALSE)</f>
        <v>0</v>
      </c>
      <c r="AF3" s="89"/>
      <c r="AG3" s="102" t="str">
        <f>CONCATENATE(AH3,AI3,LEFT(AJ3,2),AK3)</f>
        <v>18MAgDeath Cover</v>
      </c>
      <c r="AH3" s="103">
        <v>18</v>
      </c>
      <c r="AI3" s="102" t="s">
        <v>10</v>
      </c>
      <c r="AJ3" s="102" t="s">
        <v>89</v>
      </c>
      <c r="AK3" s="102" t="s">
        <v>12</v>
      </c>
      <c r="AL3" s="104">
        <v>0</v>
      </c>
      <c r="AM3" s="104">
        <v>146.78</v>
      </c>
      <c r="AN3" s="104">
        <v>146.79</v>
      </c>
      <c r="AO3" s="104">
        <v>146.8</v>
      </c>
      <c r="AP3" s="104">
        <v>146.81</v>
      </c>
      <c r="AQ3" s="104">
        <v>146.82</v>
      </c>
      <c r="AR3" s="130">
        <v>0</v>
      </c>
      <c r="AS3" s="89"/>
      <c r="AT3" s="89"/>
      <c r="AU3" s="89"/>
      <c r="AV3" s="89"/>
      <c r="AW3" s="89"/>
      <c r="AX3" s="89"/>
      <c r="AY3" s="89"/>
      <c r="AZ3" s="89"/>
      <c r="BA3" s="89"/>
      <c r="BB3" s="89"/>
      <c r="BD3" s="39"/>
      <c r="BE3" s="39"/>
      <c r="BF3" s="39"/>
      <c r="BG3" s="39"/>
      <c r="BH3" s="39"/>
      <c r="BI3" s="39"/>
      <c r="BJ3" s="39"/>
      <c r="BK3" s="136"/>
      <c r="BL3" s="39"/>
      <c r="BM3" s="39"/>
      <c r="BN3" s="39"/>
      <c r="BO3" s="39"/>
      <c r="BP3" s="39"/>
      <c r="BQ3" s="39"/>
      <c r="BR3" s="39"/>
      <c r="BS3" s="39"/>
      <c r="BT3" s="39"/>
      <c r="BU3" s="39"/>
      <c r="BV3" s="39"/>
      <c r="BW3" s="39"/>
      <c r="BX3" s="39"/>
      <c r="BY3" s="39"/>
      <c r="BZ3" s="39"/>
      <c r="CB3" s="39" t="s">
        <v>128</v>
      </c>
      <c r="CC3" s="39"/>
      <c r="CD3" s="39"/>
      <c r="CE3" s="39"/>
      <c r="CF3" s="39"/>
      <c r="CG3" s="39"/>
      <c r="CH3" s="39"/>
      <c r="CI3" s="136"/>
      <c r="CJ3" s="39" t="s">
        <v>129</v>
      </c>
      <c r="CK3" s="39"/>
      <c r="CL3" s="39"/>
      <c r="CM3" s="39"/>
      <c r="CN3" s="39"/>
      <c r="CO3" s="39"/>
      <c r="CP3" s="39"/>
      <c r="CQ3" s="39"/>
      <c r="CR3" s="39" t="s">
        <v>130</v>
      </c>
      <c r="CS3" s="39"/>
      <c r="CT3" s="39"/>
      <c r="CU3" s="39"/>
      <c r="CV3" s="39"/>
      <c r="CW3" s="39"/>
      <c r="CX3" s="39"/>
      <c r="CZ3" s="39" t="s">
        <v>116</v>
      </c>
      <c r="DA3" s="39"/>
      <c r="DB3" s="39"/>
      <c r="DC3" s="39"/>
      <c r="DD3" s="39"/>
      <c r="DE3" s="39"/>
      <c r="DF3" s="39"/>
    </row>
    <row r="4" ht="15" customHeight="1" spans="1:110">
      <c r="A4" s="23" t="str">
        <f>+CONCATENATE(B4,C4,D4,E4,F4)</f>
        <v>AMNS200.5</v>
      </c>
      <c r="B4" s="24" t="s">
        <v>121</v>
      </c>
      <c r="C4" s="24" t="s">
        <v>10</v>
      </c>
      <c r="D4" s="24" t="s">
        <v>6</v>
      </c>
      <c r="E4" s="24">
        <v>20</v>
      </c>
      <c r="F4" s="25">
        <v>0.5</v>
      </c>
      <c r="G4" s="26">
        <v>0</v>
      </c>
      <c r="H4" s="26">
        <v>14.09</v>
      </c>
      <c r="I4" s="26">
        <v>14.14</v>
      </c>
      <c r="J4" s="26">
        <v>14.37</v>
      </c>
      <c r="K4" s="26">
        <v>15.04</v>
      </c>
      <c r="L4" s="26">
        <v>17.79</v>
      </c>
      <c r="M4" s="26"/>
      <c r="N4" s="30"/>
      <c r="O4" s="34" t="s">
        <v>15</v>
      </c>
      <c r="P4" s="35">
        <v>1</v>
      </c>
      <c r="R4" s="51" t="s">
        <v>131</v>
      </c>
      <c r="S4" s="52">
        <f>VLOOKUP(Age,$X$3:$AE$50,MATCH('Premium Calculation'!C14,$Y$2:$AE$2,0)+1,FALSE)/100</f>
        <v>1.3871</v>
      </c>
      <c r="T4" s="52">
        <f>Base_Prem</f>
        <v>1.3871</v>
      </c>
      <c r="U4" s="53" t="s">
        <v>132</v>
      </c>
      <c r="V4" s="54"/>
      <c r="W4" s="49" t="str">
        <f>CONCATENATE(X4,Sex,LEFT('Premium Calculation'!$C$10,2),Benefit_Option)</f>
        <v>19MNSDeath Cover</v>
      </c>
      <c r="X4" s="55">
        <v>19</v>
      </c>
      <c r="Y4" s="90">
        <f>VLOOKUP($W4,$AG$3:$AR$866,6,FALSE)</f>
        <v>0</v>
      </c>
      <c r="Z4" s="90">
        <f>VLOOKUP($W4,$AG$3:$AR$866,7,FALSE)</f>
        <v>83.67</v>
      </c>
      <c r="AA4" s="90">
        <f>VLOOKUP($W4,$AG$3:$AR$866,8,FALSE)</f>
        <v>83.68</v>
      </c>
      <c r="AB4" s="90">
        <f>VLOOKUP($W4,$AG$3:$AR$866,9,FALSE)</f>
        <v>83.69</v>
      </c>
      <c r="AC4" s="90">
        <f>VLOOKUP($W4,$AG$3:$AR$866,10,FALSE)</f>
        <v>83.7</v>
      </c>
      <c r="AD4" s="90">
        <f>VLOOKUP($W4,$AG$3:$AR$866,11,FALSE)</f>
        <v>83.71</v>
      </c>
      <c r="AE4" s="90">
        <f>VLOOKUP($W4,$AG$3:$AR$866,12,FALSE)</f>
        <v>0</v>
      </c>
      <c r="AF4" s="91"/>
      <c r="AG4" s="102" t="str">
        <f t="shared" ref="AG4:AG67" si="8">CONCATENATE(AH4,AI4,LEFT(AJ4,2),AK4)</f>
        <v>19MAgDeath Cover</v>
      </c>
      <c r="AH4" s="105">
        <v>19</v>
      </c>
      <c r="AI4" s="106" t="s">
        <v>10</v>
      </c>
      <c r="AJ4" s="106" t="s">
        <v>89</v>
      </c>
      <c r="AK4" s="106" t="s">
        <v>12</v>
      </c>
      <c r="AL4" s="107">
        <v>0</v>
      </c>
      <c r="AM4" s="107">
        <v>148.16</v>
      </c>
      <c r="AN4" s="107">
        <v>148.17</v>
      </c>
      <c r="AO4" s="107">
        <v>148.18</v>
      </c>
      <c r="AP4" s="107">
        <v>148.19</v>
      </c>
      <c r="AQ4" s="107">
        <v>148.2</v>
      </c>
      <c r="AR4" s="107">
        <v>0</v>
      </c>
      <c r="AS4" s="91"/>
      <c r="AT4" s="91"/>
      <c r="AU4" s="91"/>
      <c r="AV4" s="91"/>
      <c r="AW4" s="91"/>
      <c r="AX4" s="91"/>
      <c r="AY4" s="91"/>
      <c r="AZ4" s="91"/>
      <c r="BA4" s="91"/>
      <c r="BB4" s="91"/>
      <c r="BD4" s="91"/>
      <c r="BE4" s="91"/>
      <c r="BF4" s="91"/>
      <c r="BG4" s="91"/>
      <c r="BH4" s="91"/>
      <c r="BI4" s="91"/>
      <c r="BJ4" s="91"/>
      <c r="BK4" s="137"/>
      <c r="BL4" s="91"/>
      <c r="BM4" s="91"/>
      <c r="BN4" s="91"/>
      <c r="BO4" s="91"/>
      <c r="BP4" s="91"/>
      <c r="BQ4" s="91"/>
      <c r="BR4" s="91"/>
      <c r="BS4" s="91"/>
      <c r="BT4" s="91"/>
      <c r="BU4" s="91"/>
      <c r="BV4" s="91"/>
      <c r="BW4" s="91"/>
      <c r="BX4" s="91"/>
      <c r="BY4" s="91"/>
      <c r="BZ4" s="91"/>
      <c r="CA4" s="139"/>
      <c r="CB4" s="91" t="s">
        <v>123</v>
      </c>
      <c r="CC4" s="91">
        <v>5</v>
      </c>
      <c r="CD4" s="91">
        <v>10</v>
      </c>
      <c r="CE4" s="91">
        <v>15</v>
      </c>
      <c r="CF4" s="91">
        <v>20</v>
      </c>
      <c r="CG4" s="91">
        <v>25</v>
      </c>
      <c r="CH4" s="91">
        <v>30</v>
      </c>
      <c r="CI4" s="137"/>
      <c r="CJ4" s="91" t="s">
        <v>123</v>
      </c>
      <c r="CK4" s="91">
        <v>5</v>
      </c>
      <c r="CL4" s="91">
        <v>10</v>
      </c>
      <c r="CM4" s="91">
        <v>15</v>
      </c>
      <c r="CN4" s="91">
        <v>20</v>
      </c>
      <c r="CO4" s="91">
        <v>25</v>
      </c>
      <c r="CP4" s="91">
        <v>30</v>
      </c>
      <c r="CQ4" s="91"/>
      <c r="CR4" s="91" t="s">
        <v>123</v>
      </c>
      <c r="CS4" s="91">
        <v>5</v>
      </c>
      <c r="CT4" s="91">
        <v>10</v>
      </c>
      <c r="CU4" s="91">
        <v>15</v>
      </c>
      <c r="CV4" s="91">
        <v>20</v>
      </c>
      <c r="CW4" s="91">
        <v>25</v>
      </c>
      <c r="CX4" s="91">
        <v>30</v>
      </c>
      <c r="CZ4" s="91" t="s">
        <v>123</v>
      </c>
      <c r="DA4" s="91">
        <v>5</v>
      </c>
      <c r="DB4" s="91">
        <v>10</v>
      </c>
      <c r="DC4" s="91">
        <v>15</v>
      </c>
      <c r="DD4" s="91">
        <v>20</v>
      </c>
      <c r="DE4" s="91">
        <v>25</v>
      </c>
      <c r="DF4" s="91">
        <v>30</v>
      </c>
    </row>
    <row r="5" ht="15" customHeight="1" spans="1:110">
      <c r="A5" s="23" t="str">
        <f>+CONCATENATE(B5,C5,D5,E5,F5)</f>
        <v>AMNS210.5</v>
      </c>
      <c r="B5" s="24" t="s">
        <v>121</v>
      </c>
      <c r="C5" s="24" t="s">
        <v>10</v>
      </c>
      <c r="D5" s="24" t="s">
        <v>6</v>
      </c>
      <c r="E5" s="24">
        <v>21</v>
      </c>
      <c r="F5" s="25">
        <v>0.5</v>
      </c>
      <c r="G5" s="26">
        <v>0</v>
      </c>
      <c r="H5" s="26">
        <v>14.37</v>
      </c>
      <c r="I5" s="26">
        <v>14.46</v>
      </c>
      <c r="J5" s="26">
        <v>14.73</v>
      </c>
      <c r="K5" s="26">
        <v>15.73</v>
      </c>
      <c r="L5" s="26">
        <v>19.24</v>
      </c>
      <c r="M5" s="26"/>
      <c r="N5" s="30"/>
      <c r="O5" s="34" t="s">
        <v>133</v>
      </c>
      <c r="P5" s="35">
        <v>0.09</v>
      </c>
      <c r="R5" s="51" t="s">
        <v>134</v>
      </c>
      <c r="S5" s="56">
        <f>(IF(SA&gt;=20000000,15,IF(SA&gt;=10000000,14,0)))/100</f>
        <v>0.15</v>
      </c>
      <c r="T5" s="56">
        <f>SA_Rebate</f>
        <v>0.15</v>
      </c>
      <c r="V5" s="57"/>
      <c r="W5" s="49" t="str">
        <f>CONCATENATE(X5,Sex,LEFT('Premium Calculation'!$C$10,2),Benefit_Option)</f>
        <v>20MNSDeath Cover</v>
      </c>
      <c r="X5" s="55">
        <v>20</v>
      </c>
      <c r="Y5" s="90">
        <f>VLOOKUP($W5,$AG$3:$AR$866,6,FALSE)</f>
        <v>0</v>
      </c>
      <c r="Z5" s="90">
        <f>VLOOKUP($W5,$AG$3:$AR$866,7,FALSE)</f>
        <v>84.39</v>
      </c>
      <c r="AA5" s="90">
        <f>VLOOKUP($W5,$AG$3:$AR$866,8,FALSE)</f>
        <v>84.4</v>
      </c>
      <c r="AB5" s="90">
        <f>VLOOKUP($W5,$AG$3:$AR$866,9,FALSE)</f>
        <v>84.41</v>
      </c>
      <c r="AC5" s="90">
        <f>VLOOKUP($W5,$AG$3:$AR$866,10,FALSE)</f>
        <v>84.42</v>
      </c>
      <c r="AD5" s="90">
        <f>VLOOKUP($W5,$AG$3:$AR$866,11,FALSE)</f>
        <v>84.43</v>
      </c>
      <c r="AE5" s="90">
        <f>VLOOKUP($W5,$AG$3:$AR$866,12,FALSE)</f>
        <v>0</v>
      </c>
      <c r="AF5" s="36"/>
      <c r="AG5" s="102" t="str">
        <f>CONCATENATE(AH5,AI5,LEFT(AJ5,2),AK5)</f>
        <v>20MAgDeath Cover</v>
      </c>
      <c r="AH5" s="108">
        <v>20</v>
      </c>
      <c r="AI5" s="109" t="s">
        <v>10</v>
      </c>
      <c r="AJ5" s="109" t="s">
        <v>89</v>
      </c>
      <c r="AK5" s="110" t="s">
        <v>12</v>
      </c>
      <c r="AL5" s="107">
        <v>0</v>
      </c>
      <c r="AM5" s="107">
        <v>149.3</v>
      </c>
      <c r="AN5" s="107">
        <v>149.31</v>
      </c>
      <c r="AO5" s="107">
        <v>149.32</v>
      </c>
      <c r="AP5" s="107">
        <v>149.33</v>
      </c>
      <c r="AQ5" s="107">
        <v>149.34</v>
      </c>
      <c r="AR5" s="107">
        <v>0</v>
      </c>
      <c r="AS5" s="131"/>
      <c r="AT5" s="131"/>
      <c r="AU5" s="131"/>
      <c r="AV5" s="36"/>
      <c r="AW5" s="133"/>
      <c r="AX5" s="133"/>
      <c r="AY5" s="133"/>
      <c r="AZ5" s="133"/>
      <c r="BA5" s="131"/>
      <c r="BB5" s="131"/>
      <c r="BD5" s="36"/>
      <c r="BE5" s="133"/>
      <c r="BF5" s="133"/>
      <c r="BG5" s="133"/>
      <c r="BH5" s="133"/>
      <c r="BI5" s="131"/>
      <c r="BJ5" s="131"/>
      <c r="BK5" s="136"/>
      <c r="BL5" s="36"/>
      <c r="BM5" s="133"/>
      <c r="BN5" s="133"/>
      <c r="BO5" s="133"/>
      <c r="BP5" s="133"/>
      <c r="BQ5" s="131"/>
      <c r="BR5" s="131"/>
      <c r="BS5" s="131"/>
      <c r="BT5" s="36"/>
      <c r="BU5" s="133"/>
      <c r="BV5" s="133"/>
      <c r="BW5" s="133"/>
      <c r="BX5" s="133"/>
      <c r="BY5" s="131"/>
      <c r="BZ5" s="131"/>
      <c r="CB5" s="36">
        <v>18</v>
      </c>
      <c r="CC5" s="133">
        <v>0</v>
      </c>
      <c r="CD5" s="133">
        <v>217.9</v>
      </c>
      <c r="CE5" s="133">
        <v>217.9</v>
      </c>
      <c r="CF5" s="133">
        <v>217.9</v>
      </c>
      <c r="CG5" s="131">
        <v>217.9</v>
      </c>
      <c r="CH5" s="131">
        <v>217.9</v>
      </c>
      <c r="CI5" s="136"/>
      <c r="CJ5" s="36">
        <v>18</v>
      </c>
      <c r="CK5" s="133">
        <v>0</v>
      </c>
      <c r="CL5" s="133">
        <v>172.18</v>
      </c>
      <c r="CM5" s="133">
        <v>172.18</v>
      </c>
      <c r="CN5" s="133">
        <v>172.18</v>
      </c>
      <c r="CO5" s="131">
        <v>172.18</v>
      </c>
      <c r="CP5" s="131">
        <v>172.18</v>
      </c>
      <c r="CQ5" s="131"/>
      <c r="CR5" s="36">
        <v>18</v>
      </c>
      <c r="CS5" s="133">
        <v>0</v>
      </c>
      <c r="CT5" s="133">
        <v>153.95</v>
      </c>
      <c r="CU5" s="133">
        <v>153.95</v>
      </c>
      <c r="CV5" s="133">
        <v>153.95</v>
      </c>
      <c r="CW5" s="131">
        <v>153.95</v>
      </c>
      <c r="CX5" s="131">
        <v>153.95</v>
      </c>
      <c r="CZ5" s="36">
        <v>18</v>
      </c>
      <c r="DA5" s="133" t="e">
        <f>VLOOKUP(Age,$AF$5:$AL$52,MATCH(PT,$DA$4:$DF$4,0)+1)*(Category="Agg")</f>
        <v>#N/A</v>
      </c>
      <c r="DB5" s="133"/>
      <c r="DC5" s="133"/>
      <c r="DD5" s="133"/>
      <c r="DE5" s="133"/>
      <c r="DF5" s="133"/>
    </row>
    <row r="6" customHeight="1" spans="1:110">
      <c r="A6" s="23" t="str">
        <f>+CONCATENATE(B6,C6,D6,E6,F6)</f>
        <v>AMNS220.5</v>
      </c>
      <c r="B6" s="24" t="s">
        <v>121</v>
      </c>
      <c r="C6" s="24" t="s">
        <v>10</v>
      </c>
      <c r="D6" s="24" t="s">
        <v>6</v>
      </c>
      <c r="E6" s="24">
        <v>22</v>
      </c>
      <c r="F6" s="25">
        <v>0.5</v>
      </c>
      <c r="G6" s="26">
        <v>0</v>
      </c>
      <c r="H6" s="26">
        <v>14.63</v>
      </c>
      <c r="I6" s="26">
        <v>14.76</v>
      </c>
      <c r="J6" s="26">
        <v>15.11</v>
      </c>
      <c r="K6" s="26">
        <v>16.54</v>
      </c>
      <c r="L6" s="26">
        <v>20.86</v>
      </c>
      <c r="M6" s="26"/>
      <c r="N6" s="30"/>
      <c r="O6" s="36"/>
      <c r="P6" s="37"/>
      <c r="R6" s="51" t="s">
        <v>135</v>
      </c>
      <c r="S6" s="56">
        <f>Base_Prem-S5</f>
        <v>1.2371</v>
      </c>
      <c r="T6" s="56">
        <f>T4-T5</f>
        <v>1.2371</v>
      </c>
      <c r="V6" s="57"/>
      <c r="W6" s="49" t="str">
        <f>CONCATENATE(X6,Sex,LEFT('Premium Calculation'!$C$10,2),Benefit_Option)</f>
        <v>21MNSDeath Cover</v>
      </c>
      <c r="X6" s="58">
        <v>21</v>
      </c>
      <c r="Y6" s="90">
        <f>VLOOKUP($W6,$AG$3:$AR$866,6,FALSE)</f>
        <v>0</v>
      </c>
      <c r="Z6" s="90">
        <f>VLOOKUP($W6,$AG$3:$AR$866,7,FALSE)</f>
        <v>84.98</v>
      </c>
      <c r="AA6" s="90">
        <f>VLOOKUP($W6,$AG$3:$AR$866,8,FALSE)</f>
        <v>84.99</v>
      </c>
      <c r="AB6" s="90">
        <f>VLOOKUP($W6,$AG$3:$AR$866,9,FALSE)</f>
        <v>85</v>
      </c>
      <c r="AC6" s="90">
        <f>VLOOKUP($W6,$AG$3:$AR$866,10,FALSE)</f>
        <v>85.01</v>
      </c>
      <c r="AD6" s="90">
        <f>VLOOKUP($W6,$AG$3:$AR$866,11,FALSE)</f>
        <v>85.02</v>
      </c>
      <c r="AE6" s="90">
        <f>VLOOKUP($W6,$AG$3:$AR$866,12,FALSE)</f>
        <v>0</v>
      </c>
      <c r="AF6" s="36"/>
      <c r="AG6" s="102" t="str">
        <f>CONCATENATE(AH6,AI6,LEFT(AJ6,2),AK6)</f>
        <v>21MAgDeath Cover</v>
      </c>
      <c r="AH6" s="108">
        <v>21</v>
      </c>
      <c r="AI6" s="109" t="s">
        <v>10</v>
      </c>
      <c r="AJ6" s="109" t="s">
        <v>89</v>
      </c>
      <c r="AK6" s="110" t="s">
        <v>12</v>
      </c>
      <c r="AL6" s="107">
        <v>0</v>
      </c>
      <c r="AM6" s="107">
        <v>150.23</v>
      </c>
      <c r="AN6" s="107">
        <v>150.24</v>
      </c>
      <c r="AO6" s="107">
        <v>150.25</v>
      </c>
      <c r="AP6" s="107">
        <v>150.26</v>
      </c>
      <c r="AQ6" s="107">
        <v>150.27</v>
      </c>
      <c r="AR6" s="107">
        <v>0</v>
      </c>
      <c r="AS6" s="131"/>
      <c r="AT6" s="131"/>
      <c r="AU6" s="131"/>
      <c r="AV6" s="36"/>
      <c r="AW6" s="133"/>
      <c r="AX6" s="133"/>
      <c r="AY6" s="133"/>
      <c r="AZ6" s="133"/>
      <c r="BA6" s="131"/>
      <c r="BB6" s="131"/>
      <c r="BD6" s="36"/>
      <c r="BE6" s="133"/>
      <c r="BF6" s="133"/>
      <c r="BG6" s="133"/>
      <c r="BH6" s="133"/>
      <c r="BI6" s="131"/>
      <c r="BJ6" s="131"/>
      <c r="BK6" s="136"/>
      <c r="BL6" s="36"/>
      <c r="BM6" s="133"/>
      <c r="BN6" s="133"/>
      <c r="BO6" s="133"/>
      <c r="BP6" s="133"/>
      <c r="BQ6" s="131"/>
      <c r="BR6" s="131"/>
      <c r="BS6" s="131"/>
      <c r="BT6" s="36"/>
      <c r="BU6" s="133"/>
      <c r="BV6" s="133"/>
      <c r="BW6" s="133"/>
      <c r="BX6" s="133"/>
      <c r="BY6" s="131"/>
      <c r="BZ6" s="131"/>
      <c r="CB6" s="36">
        <v>19</v>
      </c>
      <c r="CC6" s="133">
        <v>0</v>
      </c>
      <c r="CD6" s="133">
        <v>219.29</v>
      </c>
      <c r="CE6" s="133">
        <v>219.29</v>
      </c>
      <c r="CF6" s="133">
        <v>219.29</v>
      </c>
      <c r="CG6" s="131">
        <v>219.29</v>
      </c>
      <c r="CH6" s="131">
        <v>219.29</v>
      </c>
      <c r="CI6" s="136"/>
      <c r="CJ6" s="36">
        <v>19</v>
      </c>
      <c r="CK6" s="133">
        <v>0</v>
      </c>
      <c r="CL6" s="133">
        <v>173.71</v>
      </c>
      <c r="CM6" s="133">
        <v>173.71</v>
      </c>
      <c r="CN6" s="133">
        <v>173.71</v>
      </c>
      <c r="CO6" s="131">
        <v>173.71</v>
      </c>
      <c r="CP6" s="131">
        <v>174.57</v>
      </c>
      <c r="CQ6" s="131"/>
      <c r="CR6" s="36">
        <v>19</v>
      </c>
      <c r="CS6" s="133">
        <v>0</v>
      </c>
      <c r="CT6" s="133">
        <v>154.79</v>
      </c>
      <c r="CU6" s="133">
        <v>154.79</v>
      </c>
      <c r="CV6" s="133">
        <v>154.79</v>
      </c>
      <c r="CW6" s="131">
        <v>154.79</v>
      </c>
      <c r="CX6" s="131">
        <v>154.79</v>
      </c>
      <c r="CZ6" s="36">
        <v>19</v>
      </c>
      <c r="DA6" s="133"/>
      <c r="DB6" s="133"/>
      <c r="DC6" s="133"/>
      <c r="DD6" s="133"/>
      <c r="DE6" s="131"/>
      <c r="DF6" s="131"/>
    </row>
    <row r="7" spans="1:110">
      <c r="A7" s="23" t="str">
        <f>+CONCATENATE(B7,C7,D7,E7,F7)</f>
        <v>AMNS230.5</v>
      </c>
      <c r="B7" s="24" t="s">
        <v>121</v>
      </c>
      <c r="C7" s="24" t="s">
        <v>10</v>
      </c>
      <c r="D7" s="24" t="s">
        <v>6</v>
      </c>
      <c r="E7" s="24">
        <v>23</v>
      </c>
      <c r="F7" s="25">
        <v>0.5</v>
      </c>
      <c r="G7" s="26">
        <v>0</v>
      </c>
      <c r="H7" s="26">
        <v>14.85</v>
      </c>
      <c r="I7" s="26">
        <v>15.06</v>
      </c>
      <c r="J7" s="26">
        <v>15.53</v>
      </c>
      <c r="K7" s="26">
        <v>17.59</v>
      </c>
      <c r="L7" s="26">
        <v>22.71</v>
      </c>
      <c r="M7" s="26"/>
      <c r="N7" s="30"/>
      <c r="R7" s="51" t="s">
        <v>136</v>
      </c>
      <c r="S7" s="59">
        <f>5%*(Direct_Channel="Yes")</f>
        <v>0.05</v>
      </c>
      <c r="T7" s="59">
        <f>+Direct_channel_discount</f>
        <v>0.05</v>
      </c>
      <c r="V7" s="57"/>
      <c r="W7" s="49" t="str">
        <f>CONCATENATE(X7,Sex,LEFT('Premium Calculation'!$C$10,2),Benefit_Option)</f>
        <v>22MNSDeath Cover</v>
      </c>
      <c r="X7" s="55">
        <v>22</v>
      </c>
      <c r="Y7" s="90">
        <f>VLOOKUP($W7,$AG$3:$AR$866,6,FALSE)</f>
        <v>0</v>
      </c>
      <c r="Z7" s="90">
        <f>VLOOKUP($W7,$AG$3:$AR$866,7,FALSE)</f>
        <v>85.47</v>
      </c>
      <c r="AA7" s="90">
        <f>VLOOKUP($W7,$AG$3:$AR$866,8,FALSE)</f>
        <v>85.48</v>
      </c>
      <c r="AB7" s="90">
        <f>VLOOKUP($W7,$AG$3:$AR$866,9,FALSE)</f>
        <v>85.49</v>
      </c>
      <c r="AC7" s="90">
        <f>VLOOKUP($W7,$AG$3:$AR$866,10,FALSE)</f>
        <v>85.5</v>
      </c>
      <c r="AD7" s="90">
        <f>VLOOKUP($W7,$AG$3:$AR$866,11,FALSE)</f>
        <v>86.38</v>
      </c>
      <c r="AE7" s="90">
        <f>VLOOKUP($W7,$AG$3:$AR$866,12,FALSE)</f>
        <v>0</v>
      </c>
      <c r="AF7" s="36"/>
      <c r="AG7" s="102" t="str">
        <f>CONCATENATE(AH7,AI7,LEFT(AJ7,2),AK7)</f>
        <v>22MAgDeath Cover</v>
      </c>
      <c r="AH7" s="108">
        <v>22</v>
      </c>
      <c r="AI7" s="109" t="s">
        <v>10</v>
      </c>
      <c r="AJ7" s="109" t="s">
        <v>89</v>
      </c>
      <c r="AK7" s="110" t="s">
        <v>12</v>
      </c>
      <c r="AL7" s="107">
        <v>0</v>
      </c>
      <c r="AM7" s="107">
        <v>151.03</v>
      </c>
      <c r="AN7" s="107">
        <v>151.04</v>
      </c>
      <c r="AO7" s="107">
        <v>151.05</v>
      </c>
      <c r="AP7" s="107">
        <v>151.06</v>
      </c>
      <c r="AQ7" s="107">
        <v>153.27</v>
      </c>
      <c r="AR7" s="107">
        <v>0</v>
      </c>
      <c r="AS7" s="131"/>
      <c r="AT7" s="131"/>
      <c r="AU7" s="131"/>
      <c r="AV7" s="36"/>
      <c r="AW7" s="133"/>
      <c r="AX7" s="133"/>
      <c r="AY7" s="133"/>
      <c r="AZ7" s="133"/>
      <c r="BA7" s="131"/>
      <c r="BB7" s="131"/>
      <c r="BD7" s="36"/>
      <c r="BE7" s="133"/>
      <c r="BF7" s="133"/>
      <c r="BG7" s="133"/>
      <c r="BH7" s="133"/>
      <c r="BI7" s="131"/>
      <c r="BJ7" s="131"/>
      <c r="BK7" s="136"/>
      <c r="BL7" s="36"/>
      <c r="BM7" s="133"/>
      <c r="BN7" s="133"/>
      <c r="BO7" s="133"/>
      <c r="BP7" s="133"/>
      <c r="BQ7" s="131"/>
      <c r="BR7" s="131"/>
      <c r="BS7" s="131"/>
      <c r="BT7" s="36"/>
      <c r="BU7" s="133"/>
      <c r="BV7" s="133"/>
      <c r="BW7" s="133"/>
      <c r="BX7" s="133"/>
      <c r="BY7" s="131"/>
      <c r="BZ7" s="131"/>
      <c r="CB7" s="36">
        <v>20</v>
      </c>
      <c r="CC7" s="133">
        <v>0</v>
      </c>
      <c r="CD7" s="133">
        <v>220.43</v>
      </c>
      <c r="CE7" s="133">
        <v>220.43</v>
      </c>
      <c r="CF7" s="133">
        <v>220.43</v>
      </c>
      <c r="CG7" s="131">
        <v>220.43</v>
      </c>
      <c r="CH7" s="131">
        <v>220.43</v>
      </c>
      <c r="CI7" s="136"/>
      <c r="CJ7" s="36">
        <v>20</v>
      </c>
      <c r="CK7" s="133">
        <v>0</v>
      </c>
      <c r="CL7" s="133">
        <v>174.99</v>
      </c>
      <c r="CM7" s="133">
        <v>174.99</v>
      </c>
      <c r="CN7" s="133">
        <v>174.99</v>
      </c>
      <c r="CO7" s="131">
        <v>174.99</v>
      </c>
      <c r="CP7" s="131">
        <v>178.06</v>
      </c>
      <c r="CQ7" s="131"/>
      <c r="CR7" s="36">
        <v>20</v>
      </c>
      <c r="CS7" s="133">
        <v>0</v>
      </c>
      <c r="CT7" s="133">
        <v>155.5</v>
      </c>
      <c r="CU7" s="133">
        <v>155.5</v>
      </c>
      <c r="CV7" s="133">
        <v>155.5</v>
      </c>
      <c r="CW7" s="131">
        <v>155.5</v>
      </c>
      <c r="CX7" s="131">
        <v>155.5</v>
      </c>
      <c r="CZ7" s="36">
        <v>20</v>
      </c>
      <c r="DA7" s="133"/>
      <c r="DB7" s="133"/>
      <c r="DC7" s="133"/>
      <c r="DD7" s="133"/>
      <c r="DE7" s="131"/>
      <c r="DF7" s="131"/>
    </row>
    <row r="8" ht="19.5" customHeight="1" spans="1:110">
      <c r="A8" s="23" t="str">
        <f>+CONCATENATE(B8,C8,D8,E8,F8)</f>
        <v>AMNS240.5</v>
      </c>
      <c r="B8" s="24" t="s">
        <v>121</v>
      </c>
      <c r="C8" s="24" t="s">
        <v>10</v>
      </c>
      <c r="D8" s="24" t="s">
        <v>6</v>
      </c>
      <c r="E8" s="24">
        <v>24</v>
      </c>
      <c r="F8" s="25">
        <v>0.5</v>
      </c>
      <c r="G8" s="26">
        <v>0</v>
      </c>
      <c r="H8" s="26">
        <v>15.08</v>
      </c>
      <c r="I8" s="26">
        <v>15.41</v>
      </c>
      <c r="J8" s="26">
        <v>16.02</v>
      </c>
      <c r="K8" s="26">
        <v>18.83</v>
      </c>
      <c r="L8" s="26">
        <v>24.82</v>
      </c>
      <c r="M8" s="26"/>
      <c r="N8" s="30"/>
      <c r="R8" s="51" t="s">
        <v>137</v>
      </c>
      <c r="S8" s="59">
        <f>+Prem_after_rebate*(1-S7)</f>
        <v>1.175245</v>
      </c>
      <c r="T8" s="59">
        <f>+Prem_after_direct_channel_discount</f>
        <v>1.175245</v>
      </c>
      <c r="V8" s="57"/>
      <c r="W8" s="49" t="str">
        <f>CONCATENATE(X8,Sex,LEFT('Premium Calculation'!$C$10,2),Benefit_Option)</f>
        <v>23MNSDeath Cover</v>
      </c>
      <c r="X8" s="55">
        <v>23</v>
      </c>
      <c r="Y8" s="90">
        <f>VLOOKUP($W8,$AG$3:$AR$866,6,FALSE)</f>
        <v>0</v>
      </c>
      <c r="Z8" s="90">
        <f>VLOOKUP($W8,$AG$3:$AR$866,7,FALSE)</f>
        <v>85.93</v>
      </c>
      <c r="AA8" s="90">
        <f>VLOOKUP($W8,$AG$3:$AR$866,8,FALSE)</f>
        <v>85.94</v>
      </c>
      <c r="AB8" s="90">
        <f>VLOOKUP($W8,$AG$3:$AR$866,9,FALSE)</f>
        <v>85.95</v>
      </c>
      <c r="AC8" s="90">
        <f>VLOOKUP($W8,$AG$3:$AR$866,10,FALSE)</f>
        <v>85.96</v>
      </c>
      <c r="AD8" s="90">
        <f>VLOOKUP($W8,$AG$3:$AR$866,11,FALSE)</f>
        <v>88.72</v>
      </c>
      <c r="AE8" s="90">
        <f>VLOOKUP($W8,$AG$3:$AR$866,12,FALSE)</f>
        <v>0</v>
      </c>
      <c r="AF8" s="92"/>
      <c r="AG8" s="102" t="str">
        <f>CONCATENATE(AH8,AI8,LEFT(AJ8,2),AK8)</f>
        <v>23MAgDeath Cover</v>
      </c>
      <c r="AH8" s="111">
        <v>23</v>
      </c>
      <c r="AI8" s="110" t="s">
        <v>10</v>
      </c>
      <c r="AJ8" s="110" t="s">
        <v>89</v>
      </c>
      <c r="AK8" s="110" t="s">
        <v>12</v>
      </c>
      <c r="AL8" s="107">
        <v>0</v>
      </c>
      <c r="AM8" s="107">
        <v>151.76</v>
      </c>
      <c r="AN8" s="107">
        <v>151.77</v>
      </c>
      <c r="AO8" s="107">
        <v>151.78</v>
      </c>
      <c r="AP8" s="107">
        <v>151.79</v>
      </c>
      <c r="AQ8" s="107">
        <v>157.26</v>
      </c>
      <c r="AR8" s="107">
        <v>0</v>
      </c>
      <c r="AS8" s="131"/>
      <c r="AT8" s="131"/>
      <c r="AU8" s="131"/>
      <c r="AV8" s="92"/>
      <c r="AW8" s="131"/>
      <c r="AX8" s="131"/>
      <c r="AY8" s="131"/>
      <c r="AZ8" s="131"/>
      <c r="BA8" s="131"/>
      <c r="BB8" s="131"/>
      <c r="BD8" s="92"/>
      <c r="BE8" s="131"/>
      <c r="BF8" s="131"/>
      <c r="BG8" s="131"/>
      <c r="BH8" s="131"/>
      <c r="BI8" s="131"/>
      <c r="BJ8" s="131"/>
      <c r="BK8" s="138"/>
      <c r="BL8" s="92"/>
      <c r="BM8" s="131"/>
      <c r="BN8" s="131"/>
      <c r="BO8" s="131"/>
      <c r="BP8" s="131"/>
      <c r="BQ8" s="131"/>
      <c r="BR8" s="131"/>
      <c r="BS8" s="131"/>
      <c r="BT8" s="92"/>
      <c r="BU8" s="131"/>
      <c r="BV8" s="131"/>
      <c r="BW8" s="131"/>
      <c r="BX8" s="131"/>
      <c r="BY8" s="131"/>
      <c r="BZ8" s="131"/>
      <c r="CA8" s="140"/>
      <c r="CB8" s="92">
        <v>21</v>
      </c>
      <c r="CC8" s="131">
        <v>0</v>
      </c>
      <c r="CD8" s="131">
        <v>221.35</v>
      </c>
      <c r="CE8" s="131">
        <v>221.35</v>
      </c>
      <c r="CF8" s="131">
        <v>221.35</v>
      </c>
      <c r="CG8" s="131">
        <v>221.35</v>
      </c>
      <c r="CH8" s="131">
        <v>221.35</v>
      </c>
      <c r="CI8" s="138"/>
      <c r="CJ8" s="92">
        <v>21</v>
      </c>
      <c r="CK8" s="131">
        <v>0</v>
      </c>
      <c r="CL8" s="131">
        <v>176.03</v>
      </c>
      <c r="CM8" s="131">
        <v>176.03</v>
      </c>
      <c r="CN8" s="131">
        <v>176.03</v>
      </c>
      <c r="CO8" s="131">
        <v>176.03</v>
      </c>
      <c r="CP8" s="131">
        <v>182</v>
      </c>
      <c r="CQ8" s="131"/>
      <c r="CR8" s="92">
        <v>21</v>
      </c>
      <c r="CS8" s="131">
        <v>0</v>
      </c>
      <c r="CT8" s="131">
        <v>156.08</v>
      </c>
      <c r="CU8" s="131">
        <v>156.08</v>
      </c>
      <c r="CV8" s="131">
        <v>156.08</v>
      </c>
      <c r="CW8" s="131">
        <v>156.08</v>
      </c>
      <c r="CX8" s="131">
        <v>156.08</v>
      </c>
      <c r="CZ8" s="92">
        <v>21</v>
      </c>
      <c r="DA8" s="131"/>
      <c r="DB8" s="131"/>
      <c r="DC8" s="131"/>
      <c r="DD8" s="131"/>
      <c r="DE8" s="131"/>
      <c r="DF8" s="131"/>
    </row>
    <row r="9" spans="1:110">
      <c r="A9" s="23" t="str">
        <f>+CONCATENATE(B9,C9,D9,E9,F9)</f>
        <v>AMNS250.5</v>
      </c>
      <c r="B9" s="24" t="s">
        <v>121</v>
      </c>
      <c r="C9" s="24" t="s">
        <v>10</v>
      </c>
      <c r="D9" s="24" t="s">
        <v>6</v>
      </c>
      <c r="E9" s="24">
        <v>25</v>
      </c>
      <c r="F9" s="25">
        <v>0.5</v>
      </c>
      <c r="G9" s="26">
        <v>0</v>
      </c>
      <c r="H9" s="26">
        <v>15.34</v>
      </c>
      <c r="I9" s="26">
        <v>15.74</v>
      </c>
      <c r="J9" s="26">
        <v>16.7</v>
      </c>
      <c r="K9" s="26">
        <v>20.33</v>
      </c>
      <c r="L9" s="26">
        <v>27.09</v>
      </c>
      <c r="M9" s="26"/>
      <c r="N9" s="30"/>
      <c r="R9" s="60" t="s">
        <v>18</v>
      </c>
      <c r="S9" s="61">
        <f>MIN((1.5%*PPT),13.75%)*(Staff_Case="Staff Customer")</f>
        <v>0</v>
      </c>
      <c r="T9" s="61">
        <f>Staff_Discount</f>
        <v>0</v>
      </c>
      <c r="W9" s="49" t="str">
        <f>CONCATENATE(X9,Sex,LEFT('Premium Calculation'!$C$10,2),Benefit_Option)</f>
        <v>24MNSDeath Cover</v>
      </c>
      <c r="X9" s="55">
        <v>24</v>
      </c>
      <c r="Y9" s="90">
        <f>VLOOKUP($W9,$AG$3:$AR$866,6,FALSE)</f>
        <v>0</v>
      </c>
      <c r="Z9" s="90">
        <f>VLOOKUP($W9,$AG$3:$AR$866,7,FALSE)</f>
        <v>86.4</v>
      </c>
      <c r="AA9" s="90">
        <f>VLOOKUP($W9,$AG$3:$AR$866,8,FALSE)</f>
        <v>86.41</v>
      </c>
      <c r="AB9" s="90">
        <f>VLOOKUP($W9,$AG$3:$AR$866,9,FALSE)</f>
        <v>86.42</v>
      </c>
      <c r="AC9" s="90">
        <f>VLOOKUP($W9,$AG$3:$AR$866,10,FALSE)</f>
        <v>86.43</v>
      </c>
      <c r="AD9" s="90">
        <f>VLOOKUP($W9,$AG$3:$AR$866,11,FALSE)</f>
        <v>91.5</v>
      </c>
      <c r="AE9" s="90">
        <f>VLOOKUP($W9,$AG$3:$AR$866,12,FALSE)</f>
        <v>0</v>
      </c>
      <c r="AF9" s="36"/>
      <c r="AG9" s="102" t="str">
        <f>CONCATENATE(AH9,AI9,LEFT(AJ9,2),AK9)</f>
        <v>24MAgDeath Cover</v>
      </c>
      <c r="AH9" s="108">
        <v>24</v>
      </c>
      <c r="AI9" s="109" t="s">
        <v>10</v>
      </c>
      <c r="AJ9" s="109" t="s">
        <v>89</v>
      </c>
      <c r="AK9" s="110" t="s">
        <v>12</v>
      </c>
      <c r="AL9" s="107">
        <v>0</v>
      </c>
      <c r="AM9" s="107">
        <v>152.51</v>
      </c>
      <c r="AN9" s="107">
        <v>152.52</v>
      </c>
      <c r="AO9" s="107">
        <v>152.53</v>
      </c>
      <c r="AP9" s="107">
        <v>152.54</v>
      </c>
      <c r="AQ9" s="107">
        <v>161.95</v>
      </c>
      <c r="AR9" s="107">
        <v>0</v>
      </c>
      <c r="AS9" s="131"/>
      <c r="AT9" s="131"/>
      <c r="AU9" s="131"/>
      <c r="AV9" s="36"/>
      <c r="AW9" s="133"/>
      <c r="AX9" s="133"/>
      <c r="AY9" s="133"/>
      <c r="AZ9" s="133"/>
      <c r="BA9" s="131"/>
      <c r="BB9" s="131"/>
      <c r="BD9" s="36"/>
      <c r="BE9" s="133"/>
      <c r="BF9" s="133"/>
      <c r="BG9" s="133"/>
      <c r="BH9" s="133"/>
      <c r="BI9" s="131"/>
      <c r="BJ9" s="131"/>
      <c r="BK9" s="136"/>
      <c r="BL9" s="36"/>
      <c r="BM9" s="133"/>
      <c r="BN9" s="133"/>
      <c r="BO9" s="133"/>
      <c r="BP9" s="133"/>
      <c r="BQ9" s="131"/>
      <c r="BR9" s="131"/>
      <c r="BS9" s="131"/>
      <c r="BT9" s="36"/>
      <c r="BU9" s="133"/>
      <c r="BV9" s="133"/>
      <c r="BW9" s="133"/>
      <c r="BX9" s="133"/>
      <c r="BY9" s="131"/>
      <c r="BZ9" s="131"/>
      <c r="CB9" s="36">
        <v>22</v>
      </c>
      <c r="CC9" s="133">
        <v>0</v>
      </c>
      <c r="CD9" s="133">
        <v>222.15</v>
      </c>
      <c r="CE9" s="133">
        <v>222.15</v>
      </c>
      <c r="CF9" s="133">
        <v>222.15</v>
      </c>
      <c r="CG9" s="131">
        <v>222.15</v>
      </c>
      <c r="CH9" s="131">
        <v>222.15</v>
      </c>
      <c r="CI9" s="136"/>
      <c r="CJ9" s="36">
        <v>22</v>
      </c>
      <c r="CK9" s="133">
        <v>0</v>
      </c>
      <c r="CL9" s="133">
        <v>176.93</v>
      </c>
      <c r="CM9" s="133">
        <v>176.93</v>
      </c>
      <c r="CN9" s="133">
        <v>176.93</v>
      </c>
      <c r="CO9" s="131">
        <v>176.93</v>
      </c>
      <c r="CP9" s="131">
        <v>186.55</v>
      </c>
      <c r="CQ9" s="131"/>
      <c r="CR9" s="36">
        <v>22</v>
      </c>
      <c r="CS9" s="133">
        <v>0</v>
      </c>
      <c r="CT9" s="133">
        <v>156.58</v>
      </c>
      <c r="CU9" s="133">
        <v>156.58</v>
      </c>
      <c r="CV9" s="133">
        <v>156.58</v>
      </c>
      <c r="CW9" s="131">
        <v>156.58</v>
      </c>
      <c r="CX9" s="131">
        <v>156.58</v>
      </c>
      <c r="CZ9" s="36">
        <v>22</v>
      </c>
      <c r="DA9" s="133"/>
      <c r="DB9" s="133"/>
      <c r="DC9" s="133"/>
      <c r="DD9" s="133"/>
      <c r="DE9" s="131"/>
      <c r="DF9" s="131"/>
    </row>
    <row r="10" spans="1:110">
      <c r="A10" s="23" t="str">
        <f>+CONCATENATE(B10,C10,D10,E10,F10)</f>
        <v>AMNS260.5</v>
      </c>
      <c r="B10" s="24" t="s">
        <v>121</v>
      </c>
      <c r="C10" s="24" t="s">
        <v>10</v>
      </c>
      <c r="D10" s="24" t="s">
        <v>6</v>
      </c>
      <c r="E10" s="24">
        <v>26</v>
      </c>
      <c r="F10" s="25">
        <v>0.5</v>
      </c>
      <c r="G10" s="26">
        <v>0</v>
      </c>
      <c r="H10" s="26">
        <v>15.66</v>
      </c>
      <c r="I10" s="26">
        <v>16.17</v>
      </c>
      <c r="J10" s="26">
        <v>17.57</v>
      </c>
      <c r="K10" s="26">
        <v>22.16</v>
      </c>
      <c r="L10" s="26">
        <v>29.59</v>
      </c>
      <c r="M10" s="26"/>
      <c r="N10" s="30"/>
      <c r="O10" s="38"/>
      <c r="R10" s="51" t="s">
        <v>33</v>
      </c>
      <c r="S10" s="56">
        <f>Flat_Extra</f>
        <v>0</v>
      </c>
      <c r="T10" s="56">
        <f>Tot_Flat_Extra</f>
        <v>0</v>
      </c>
      <c r="W10" s="49" t="str">
        <f>CONCATENATE(X10,Sex,LEFT('Premium Calculation'!$C$10,2),Benefit_Option)</f>
        <v>25MNSDeath Cover</v>
      </c>
      <c r="X10" s="55">
        <v>25</v>
      </c>
      <c r="Y10" s="90">
        <f>VLOOKUP($W10,$AG$3:$AR$866,6,FALSE)</f>
        <v>0</v>
      </c>
      <c r="Z10" s="90">
        <f>VLOOKUP($W10,$AG$3:$AR$866,7,FALSE)</f>
        <v>86.92</v>
      </c>
      <c r="AA10" s="90">
        <f>VLOOKUP($W10,$AG$3:$AR$866,8,FALSE)</f>
        <v>86.93</v>
      </c>
      <c r="AB10" s="90">
        <f>VLOOKUP($W10,$AG$3:$AR$866,9,FALSE)</f>
        <v>86.94</v>
      </c>
      <c r="AC10" s="90">
        <f>VLOOKUP($W10,$AG$3:$AR$866,10,FALSE)</f>
        <v>87.1</v>
      </c>
      <c r="AD10" s="90">
        <f>VLOOKUP($W10,$AG$3:$AR$866,11,FALSE)</f>
        <v>94.82</v>
      </c>
      <c r="AE10" s="90">
        <f>VLOOKUP($W10,$AG$3:$AR$866,12,FALSE)</f>
        <v>0</v>
      </c>
      <c r="AF10" s="36"/>
      <c r="AG10" s="102" t="str">
        <f>CONCATENATE(AH10,AI10,LEFT(AJ10,2),AK10)</f>
        <v>25MAgDeath Cover</v>
      </c>
      <c r="AH10" s="108">
        <v>25</v>
      </c>
      <c r="AI10" s="109" t="s">
        <v>10</v>
      </c>
      <c r="AJ10" s="109" t="s">
        <v>89</v>
      </c>
      <c r="AK10" s="110" t="s">
        <v>12</v>
      </c>
      <c r="AL10" s="107">
        <v>0</v>
      </c>
      <c r="AM10" s="107">
        <v>153.34</v>
      </c>
      <c r="AN10" s="107">
        <v>153.35</v>
      </c>
      <c r="AO10" s="107">
        <v>153.36</v>
      </c>
      <c r="AP10" s="107">
        <v>153.58</v>
      </c>
      <c r="AQ10" s="107">
        <v>167.42</v>
      </c>
      <c r="AR10" s="107">
        <v>0</v>
      </c>
      <c r="AS10" s="131"/>
      <c r="AT10" s="131"/>
      <c r="AU10" s="131"/>
      <c r="AV10" s="36"/>
      <c r="AW10" s="133"/>
      <c r="AX10" s="133"/>
      <c r="AY10" s="133"/>
      <c r="AZ10" s="133"/>
      <c r="BA10" s="131"/>
      <c r="BB10" s="131"/>
      <c r="BD10" s="36"/>
      <c r="BE10" s="133"/>
      <c r="BF10" s="133"/>
      <c r="BG10" s="133"/>
      <c r="BH10" s="133"/>
      <c r="BI10" s="131"/>
      <c r="BJ10" s="131"/>
      <c r="BK10" s="136"/>
      <c r="BL10" s="36"/>
      <c r="BM10" s="133"/>
      <c r="BN10" s="133"/>
      <c r="BO10" s="133"/>
      <c r="BP10" s="133"/>
      <c r="BQ10" s="131"/>
      <c r="BR10" s="131"/>
      <c r="BS10" s="131"/>
      <c r="BT10" s="36"/>
      <c r="BU10" s="133"/>
      <c r="BV10" s="133"/>
      <c r="BW10" s="133"/>
      <c r="BX10" s="133"/>
      <c r="BY10" s="131"/>
      <c r="BZ10" s="131"/>
      <c r="CB10" s="36">
        <v>23</v>
      </c>
      <c r="CC10" s="133">
        <v>0</v>
      </c>
      <c r="CD10" s="133">
        <v>222.88</v>
      </c>
      <c r="CE10" s="133">
        <v>222.88</v>
      </c>
      <c r="CF10" s="133">
        <v>222.88</v>
      </c>
      <c r="CG10" s="131">
        <v>222.88</v>
      </c>
      <c r="CH10" s="131">
        <v>225.39</v>
      </c>
      <c r="CI10" s="136"/>
      <c r="CJ10" s="36">
        <v>23</v>
      </c>
      <c r="CK10" s="133">
        <v>0</v>
      </c>
      <c r="CL10" s="133">
        <v>177.75</v>
      </c>
      <c r="CM10" s="133">
        <v>177.75</v>
      </c>
      <c r="CN10" s="133">
        <v>177.75</v>
      </c>
      <c r="CO10" s="131">
        <v>178.95</v>
      </c>
      <c r="CP10" s="131">
        <v>191.8</v>
      </c>
      <c r="CQ10" s="131"/>
      <c r="CR10" s="36">
        <v>23</v>
      </c>
      <c r="CS10" s="133">
        <v>0</v>
      </c>
      <c r="CT10" s="133">
        <v>157.04</v>
      </c>
      <c r="CU10" s="133">
        <v>157.04</v>
      </c>
      <c r="CV10" s="133">
        <v>157.04</v>
      </c>
      <c r="CW10" s="131">
        <v>157.04</v>
      </c>
      <c r="CX10" s="131">
        <v>157.04</v>
      </c>
      <c r="CZ10" s="36">
        <v>23</v>
      </c>
      <c r="DA10" s="133"/>
      <c r="DB10" s="133"/>
      <c r="DC10" s="133"/>
      <c r="DD10" s="133"/>
      <c r="DE10" s="131"/>
      <c r="DF10" s="131"/>
    </row>
    <row r="11" spans="1:110">
      <c r="A11" s="23" t="str">
        <f>+CONCATENATE(B11,C11,D11,E11,F11)</f>
        <v>AMNS270.5</v>
      </c>
      <c r="B11" s="24" t="s">
        <v>121</v>
      </c>
      <c r="C11" s="24" t="s">
        <v>10</v>
      </c>
      <c r="D11" s="24" t="s">
        <v>6</v>
      </c>
      <c r="E11" s="24">
        <v>27</v>
      </c>
      <c r="F11" s="25">
        <v>0.5</v>
      </c>
      <c r="G11" s="26">
        <v>0</v>
      </c>
      <c r="H11" s="26">
        <v>16.04</v>
      </c>
      <c r="I11" s="26">
        <v>16.68</v>
      </c>
      <c r="J11" s="26">
        <v>18.68</v>
      </c>
      <c r="K11" s="26">
        <v>24.22</v>
      </c>
      <c r="L11" s="26">
        <v>32.31</v>
      </c>
      <c r="M11" s="26"/>
      <c r="N11" s="30"/>
      <c r="R11" s="51" t="s">
        <v>138</v>
      </c>
      <c r="S11" s="62">
        <f>EM_PC</f>
        <v>0</v>
      </c>
      <c r="T11" s="62">
        <f>EMR_Rating</f>
        <v>0</v>
      </c>
      <c r="W11" s="49" t="str">
        <f>CONCATENATE(X11,Sex,LEFT('Premium Calculation'!$C$10,2),Benefit_Option)</f>
        <v>26MNSDeath Cover</v>
      </c>
      <c r="X11" s="55">
        <v>26</v>
      </c>
      <c r="Y11" s="90">
        <f>VLOOKUP($W11,$AG$3:$AR$866,6,FALSE)</f>
        <v>0</v>
      </c>
      <c r="Z11" s="90">
        <f>VLOOKUP($W11,$AG$3:$AR$866,7,FALSE)</f>
        <v>87.54</v>
      </c>
      <c r="AA11" s="90">
        <f>VLOOKUP($W11,$AG$3:$AR$866,8,FALSE)</f>
        <v>87.55</v>
      </c>
      <c r="AB11" s="90">
        <f>VLOOKUP($W11,$AG$3:$AR$866,9,FALSE)</f>
        <v>87.56</v>
      </c>
      <c r="AC11" s="90">
        <f>VLOOKUP($W11,$AG$3:$AR$866,10,FALSE)</f>
        <v>89.3</v>
      </c>
      <c r="AD11" s="90">
        <f>VLOOKUP($W11,$AG$3:$AR$866,11,FALSE)</f>
        <v>98.69</v>
      </c>
      <c r="AE11" s="90">
        <f>VLOOKUP($W11,$AG$3:$AR$866,12,FALSE)</f>
        <v>0</v>
      </c>
      <c r="AF11" s="36"/>
      <c r="AG11" s="102" t="str">
        <f>CONCATENATE(AH11,AI11,LEFT(AJ11,2),AK11)</f>
        <v>26MAgDeath Cover</v>
      </c>
      <c r="AH11" s="108">
        <v>26</v>
      </c>
      <c r="AI11" s="109" t="s">
        <v>10</v>
      </c>
      <c r="AJ11" s="109" t="s">
        <v>89</v>
      </c>
      <c r="AK11" s="112" t="s">
        <v>12</v>
      </c>
      <c r="AL11" s="107">
        <v>0</v>
      </c>
      <c r="AM11" s="107">
        <v>154.34</v>
      </c>
      <c r="AN11" s="107">
        <v>154.35</v>
      </c>
      <c r="AO11" s="107">
        <v>154.36</v>
      </c>
      <c r="AP11" s="107">
        <v>157.31</v>
      </c>
      <c r="AQ11" s="107">
        <v>173.74</v>
      </c>
      <c r="AR11" s="107">
        <v>0</v>
      </c>
      <c r="AS11" s="132"/>
      <c r="AT11" s="132"/>
      <c r="AU11" s="132"/>
      <c r="AV11" s="36"/>
      <c r="AW11" s="133"/>
      <c r="AX11" s="133"/>
      <c r="AY11" s="133"/>
      <c r="AZ11" s="133"/>
      <c r="BA11" s="132"/>
      <c r="BB11" s="132"/>
      <c r="BD11" s="36"/>
      <c r="BE11" s="133"/>
      <c r="BF11" s="133"/>
      <c r="BG11" s="133"/>
      <c r="BH11" s="133"/>
      <c r="BI11" s="132"/>
      <c r="BJ11" s="132"/>
      <c r="BK11" s="136"/>
      <c r="BL11" s="36"/>
      <c r="BM11" s="133"/>
      <c r="BN11" s="133"/>
      <c r="BO11" s="133"/>
      <c r="BP11" s="133"/>
      <c r="BQ11" s="132"/>
      <c r="BR11" s="132"/>
      <c r="BS11" s="132"/>
      <c r="BT11" s="36"/>
      <c r="BU11" s="133"/>
      <c r="BV11" s="133"/>
      <c r="BW11" s="133"/>
      <c r="BX11" s="133"/>
      <c r="BY11" s="132"/>
      <c r="BZ11" s="132"/>
      <c r="CB11" s="36">
        <v>24</v>
      </c>
      <c r="CC11" s="133">
        <v>0</v>
      </c>
      <c r="CD11" s="133">
        <v>223.63</v>
      </c>
      <c r="CE11" s="133">
        <v>223.63</v>
      </c>
      <c r="CF11" s="133">
        <v>223.63</v>
      </c>
      <c r="CG11" s="132">
        <v>223.63</v>
      </c>
      <c r="CH11" s="132">
        <v>229.96</v>
      </c>
      <c r="CI11" s="136"/>
      <c r="CJ11" s="36">
        <v>24</v>
      </c>
      <c r="CK11" s="133">
        <v>0</v>
      </c>
      <c r="CL11" s="133">
        <v>178.59</v>
      </c>
      <c r="CM11" s="133">
        <v>178.59</v>
      </c>
      <c r="CN11" s="133">
        <v>178.59</v>
      </c>
      <c r="CO11" s="132">
        <v>182.31</v>
      </c>
      <c r="CP11" s="132">
        <v>197.83</v>
      </c>
      <c r="CQ11" s="132"/>
      <c r="CR11" s="36">
        <v>24</v>
      </c>
      <c r="CS11" s="133">
        <v>0</v>
      </c>
      <c r="CT11" s="133">
        <v>157.5</v>
      </c>
      <c r="CU11" s="133">
        <v>157.5</v>
      </c>
      <c r="CV11" s="133">
        <v>157.5</v>
      </c>
      <c r="CW11" s="132">
        <v>157.5</v>
      </c>
      <c r="CX11" s="132">
        <v>159.65</v>
      </c>
      <c r="CZ11" s="36">
        <v>24</v>
      </c>
      <c r="DA11" s="133"/>
      <c r="DB11" s="133"/>
      <c r="DC11" s="133"/>
      <c r="DD11" s="133"/>
      <c r="DE11" s="132"/>
      <c r="DF11" s="132"/>
    </row>
    <row r="12" spans="1:110">
      <c r="A12" s="23" t="str">
        <f>+CONCATENATE(B12,C12,D12,E12,F12)</f>
        <v>AMNS280.5</v>
      </c>
      <c r="B12" s="24" t="s">
        <v>121</v>
      </c>
      <c r="C12" s="24" t="s">
        <v>10</v>
      </c>
      <c r="D12" s="24" t="s">
        <v>6</v>
      </c>
      <c r="E12" s="24">
        <v>28</v>
      </c>
      <c r="F12" s="25">
        <v>0.5</v>
      </c>
      <c r="G12" s="26">
        <v>0</v>
      </c>
      <c r="H12" s="26">
        <v>16.51</v>
      </c>
      <c r="I12" s="26">
        <v>17.31</v>
      </c>
      <c r="J12" s="26">
        <v>20.11</v>
      </c>
      <c r="K12" s="26">
        <v>26.64</v>
      </c>
      <c r="L12" s="26">
        <v>35.28</v>
      </c>
      <c r="M12" s="26"/>
      <c r="N12" s="30"/>
      <c r="O12" s="36"/>
      <c r="P12" s="36"/>
      <c r="R12" s="51" t="s">
        <v>139</v>
      </c>
      <c r="S12" s="56">
        <f>IF(EM_PC&gt;0%,VLOOKUP(CONCATENATE("A",Sex,Category,Age,EM_PC),$A$2:$M$2881,MATCH('Premium Calculation'!C14,$G$1:$M$1)+6,0)/100,0)</f>
        <v>0</v>
      </c>
      <c r="T12" s="56">
        <f>EMR_Rate</f>
        <v>0</v>
      </c>
      <c r="U12" s="63"/>
      <c r="W12" s="49" t="str">
        <f>CONCATENATE(X12,Sex,LEFT('Premium Calculation'!$C$10,2),Benefit_Option)</f>
        <v>27MNSDeath Cover</v>
      </c>
      <c r="X12" s="55">
        <v>27</v>
      </c>
      <c r="Y12" s="90">
        <f>VLOOKUP($W12,$AG$3:$AR$866,6,FALSE)</f>
        <v>0</v>
      </c>
      <c r="Z12" s="90">
        <f>VLOOKUP($W12,$AG$3:$AR$866,7,FALSE)</f>
        <v>88.3</v>
      </c>
      <c r="AA12" s="90">
        <f>VLOOKUP($W12,$AG$3:$AR$866,8,FALSE)</f>
        <v>88.31</v>
      </c>
      <c r="AB12" s="90">
        <f>VLOOKUP($W12,$AG$3:$AR$866,9,FALSE)</f>
        <v>88.32</v>
      </c>
      <c r="AC12" s="90">
        <f>VLOOKUP($W12,$AG$3:$AR$866,10,FALSE)</f>
        <v>92.07</v>
      </c>
      <c r="AD12" s="90">
        <f>VLOOKUP($W12,$AG$3:$AR$866,11,FALSE)</f>
        <v>103.18</v>
      </c>
      <c r="AE12" s="90">
        <f>VLOOKUP($W12,$AG$3:$AR$866,12,FALSE)</f>
        <v>0</v>
      </c>
      <c r="AF12" s="36"/>
      <c r="AG12" s="102" t="str">
        <f>CONCATENATE(AH12,AI12,LEFT(AJ12,2),AK12)</f>
        <v>27MAgDeath Cover</v>
      </c>
      <c r="AH12" s="108">
        <v>27</v>
      </c>
      <c r="AI12" s="109" t="s">
        <v>10</v>
      </c>
      <c r="AJ12" s="109" t="s">
        <v>89</v>
      </c>
      <c r="AK12" s="112" t="s">
        <v>12</v>
      </c>
      <c r="AL12" s="107">
        <v>0</v>
      </c>
      <c r="AM12" s="107">
        <v>155.56</v>
      </c>
      <c r="AN12" s="107">
        <v>155.57</v>
      </c>
      <c r="AO12" s="107">
        <v>155.58</v>
      </c>
      <c r="AP12" s="107">
        <v>161.88</v>
      </c>
      <c r="AQ12" s="107">
        <v>180.98</v>
      </c>
      <c r="AR12" s="107">
        <v>0</v>
      </c>
      <c r="AS12" s="132"/>
      <c r="AT12" s="132"/>
      <c r="AU12" s="132"/>
      <c r="AV12" s="36"/>
      <c r="AW12" s="133"/>
      <c r="AX12" s="133"/>
      <c r="AY12" s="133"/>
      <c r="AZ12" s="133"/>
      <c r="BA12" s="132"/>
      <c r="BB12" s="132"/>
      <c r="BD12" s="36"/>
      <c r="BE12" s="133"/>
      <c r="BF12" s="133"/>
      <c r="BG12" s="133"/>
      <c r="BH12" s="133"/>
      <c r="BI12" s="132"/>
      <c r="BJ12" s="132"/>
      <c r="BK12" s="136"/>
      <c r="BL12" s="36"/>
      <c r="BM12" s="133"/>
      <c r="BN12" s="133"/>
      <c r="BO12" s="133"/>
      <c r="BP12" s="133"/>
      <c r="BQ12" s="132"/>
      <c r="BR12" s="132"/>
      <c r="BS12" s="132"/>
      <c r="BT12" s="36"/>
      <c r="BU12" s="133"/>
      <c r="BV12" s="133"/>
      <c r="BW12" s="133"/>
      <c r="BX12" s="133"/>
      <c r="BY12" s="132"/>
      <c r="BZ12" s="132"/>
      <c r="CB12" s="36">
        <v>25</v>
      </c>
      <c r="CC12" s="133">
        <v>0</v>
      </c>
      <c r="CD12" s="133">
        <v>224.46</v>
      </c>
      <c r="CE12" s="133">
        <v>224.46</v>
      </c>
      <c r="CF12" s="133">
        <v>224.46</v>
      </c>
      <c r="CG12" s="132">
        <v>224.46</v>
      </c>
      <c r="CH12" s="132">
        <v>235.28</v>
      </c>
      <c r="CI12" s="136"/>
      <c r="CJ12" s="36">
        <v>25</v>
      </c>
      <c r="CK12" s="133">
        <v>0</v>
      </c>
      <c r="CL12" s="133">
        <v>179.53</v>
      </c>
      <c r="CM12" s="133">
        <v>179.53</v>
      </c>
      <c r="CN12" s="133">
        <v>179.53</v>
      </c>
      <c r="CO12" s="132">
        <v>186.54</v>
      </c>
      <c r="CP12" s="132">
        <v>204.71</v>
      </c>
      <c r="CQ12" s="132"/>
      <c r="CR12" s="36">
        <v>25</v>
      </c>
      <c r="CS12" s="133">
        <v>0</v>
      </c>
      <c r="CT12" s="133">
        <v>158.02</v>
      </c>
      <c r="CU12" s="133">
        <v>158.02</v>
      </c>
      <c r="CV12" s="133">
        <v>158.02</v>
      </c>
      <c r="CW12" s="132">
        <v>158.02</v>
      </c>
      <c r="CX12" s="132">
        <v>162.83</v>
      </c>
      <c r="CZ12" s="36">
        <v>25</v>
      </c>
      <c r="DA12" s="133"/>
      <c r="DB12" s="133"/>
      <c r="DC12" s="133"/>
      <c r="DD12" s="133"/>
      <c r="DE12" s="132"/>
      <c r="DF12" s="132"/>
    </row>
    <row r="13" spans="1:110">
      <c r="A13" s="23" t="str">
        <f>+CONCATENATE(B13,C13,D13,E13,F13)</f>
        <v>AMNS290.5</v>
      </c>
      <c r="B13" s="24" t="s">
        <v>121</v>
      </c>
      <c r="C13" s="24" t="s">
        <v>10</v>
      </c>
      <c r="D13" s="24" t="s">
        <v>6</v>
      </c>
      <c r="E13" s="24">
        <v>29</v>
      </c>
      <c r="F13" s="25">
        <v>0.5</v>
      </c>
      <c r="G13" s="26">
        <v>0</v>
      </c>
      <c r="H13" s="26">
        <v>17.08</v>
      </c>
      <c r="I13" s="26">
        <v>18.1</v>
      </c>
      <c r="J13" s="26">
        <v>21.83</v>
      </c>
      <c r="K13" s="26">
        <v>29.31</v>
      </c>
      <c r="L13" s="26">
        <v>38.5</v>
      </c>
      <c r="M13" s="26"/>
      <c r="N13" s="30"/>
      <c r="R13" s="51" t="s">
        <v>140</v>
      </c>
      <c r="S13" s="64">
        <f>(Prem_after_direct_channel_discount*(1-Staff_Discount))</f>
        <v>1.175245</v>
      </c>
      <c r="T13" s="64">
        <f>T8*(1-T9)</f>
        <v>1.175245</v>
      </c>
      <c r="W13" s="49" t="str">
        <f>CONCATENATE(X13,Sex,LEFT('Premium Calculation'!$C$10,2),Benefit_Option)</f>
        <v>28MNSDeath Cover</v>
      </c>
      <c r="X13" s="55">
        <v>28</v>
      </c>
      <c r="Y13" s="90">
        <f>VLOOKUP($W13,$AG$3:$AR$866,6,FALSE)</f>
        <v>0</v>
      </c>
      <c r="Z13" s="90">
        <f>VLOOKUP($W13,$AG$3:$AR$866,7,FALSE)</f>
        <v>89.25</v>
      </c>
      <c r="AA13" s="90">
        <f>VLOOKUP($W13,$AG$3:$AR$866,8,FALSE)</f>
        <v>89.26</v>
      </c>
      <c r="AB13" s="90">
        <f>VLOOKUP($W13,$AG$3:$AR$866,9,FALSE)</f>
        <v>89.27</v>
      </c>
      <c r="AC13" s="90">
        <f>VLOOKUP($W13,$AG$3:$AR$866,10,FALSE)</f>
        <v>95.43</v>
      </c>
      <c r="AD13" s="90">
        <f>VLOOKUP($W13,$AG$3:$AR$866,11,FALSE)</f>
        <v>108.24</v>
      </c>
      <c r="AE13" s="90">
        <f>VLOOKUP($W13,$AG$3:$AR$866,12,FALSE)</f>
        <v>0</v>
      </c>
      <c r="AF13" s="36"/>
      <c r="AG13" s="102" t="str">
        <f>CONCATENATE(AH13,AI13,LEFT(AJ13,2),AK13)</f>
        <v>28MAgDeath Cover</v>
      </c>
      <c r="AH13" s="108">
        <v>28</v>
      </c>
      <c r="AI13" s="109" t="s">
        <v>10</v>
      </c>
      <c r="AJ13" s="109" t="s">
        <v>89</v>
      </c>
      <c r="AK13" s="112" t="s">
        <v>12</v>
      </c>
      <c r="AL13" s="107">
        <v>0</v>
      </c>
      <c r="AM13" s="107">
        <v>157.12</v>
      </c>
      <c r="AN13" s="107">
        <v>157.13</v>
      </c>
      <c r="AO13" s="107">
        <v>157.14</v>
      </c>
      <c r="AP13" s="107">
        <v>167.43</v>
      </c>
      <c r="AQ13" s="107">
        <v>189.19</v>
      </c>
      <c r="AR13" s="107">
        <v>0</v>
      </c>
      <c r="AS13" s="132"/>
      <c r="AT13" s="132"/>
      <c r="AU13" s="132"/>
      <c r="AV13" s="36"/>
      <c r="AW13" s="133"/>
      <c r="AX13" s="133"/>
      <c r="AY13" s="133"/>
      <c r="AZ13" s="133"/>
      <c r="BA13" s="132"/>
      <c r="BB13" s="132"/>
      <c r="BD13" s="36"/>
      <c r="BE13" s="133"/>
      <c r="BF13" s="133"/>
      <c r="BG13" s="133"/>
      <c r="BH13" s="133"/>
      <c r="BI13" s="132"/>
      <c r="BJ13" s="132"/>
      <c r="BK13" s="136"/>
      <c r="BL13" s="36"/>
      <c r="BM13" s="133"/>
      <c r="BN13" s="133"/>
      <c r="BO13" s="133"/>
      <c r="BP13" s="133"/>
      <c r="BQ13" s="132"/>
      <c r="BR13" s="132"/>
      <c r="BS13" s="132"/>
      <c r="BT13" s="36"/>
      <c r="BU13" s="133"/>
      <c r="BV13" s="133"/>
      <c r="BW13" s="133"/>
      <c r="BX13" s="133"/>
      <c r="BY13" s="132"/>
      <c r="BZ13" s="132"/>
      <c r="CB13" s="36">
        <v>26</v>
      </c>
      <c r="CC13" s="133">
        <v>0</v>
      </c>
      <c r="CD13" s="133">
        <v>225.46</v>
      </c>
      <c r="CE13" s="133">
        <v>225.46</v>
      </c>
      <c r="CF13" s="133">
        <v>225.46</v>
      </c>
      <c r="CG13" s="132">
        <v>225.8</v>
      </c>
      <c r="CH13" s="132">
        <v>241.49</v>
      </c>
      <c r="CI13" s="136"/>
      <c r="CJ13" s="36">
        <v>26</v>
      </c>
      <c r="CK13" s="133">
        <v>0</v>
      </c>
      <c r="CL13" s="133">
        <v>180.65</v>
      </c>
      <c r="CM13" s="133">
        <v>180.65</v>
      </c>
      <c r="CN13" s="133">
        <v>180.72</v>
      </c>
      <c r="CO13" s="132">
        <v>191.61</v>
      </c>
      <c r="CP13" s="132">
        <v>212.55</v>
      </c>
      <c r="CQ13" s="132"/>
      <c r="CR13" s="36">
        <v>26</v>
      </c>
      <c r="CS13" s="133">
        <v>0</v>
      </c>
      <c r="CT13" s="133">
        <v>158.65</v>
      </c>
      <c r="CU13" s="133">
        <v>158.65</v>
      </c>
      <c r="CV13" s="133">
        <v>158.65</v>
      </c>
      <c r="CW13" s="132">
        <v>158.65</v>
      </c>
      <c r="CX13" s="132">
        <v>166.55</v>
      </c>
      <c r="CZ13" s="36">
        <v>26</v>
      </c>
      <c r="DA13" s="133"/>
      <c r="DB13" s="133"/>
      <c r="DC13" s="133"/>
      <c r="DD13" s="133"/>
      <c r="DE13" s="132"/>
      <c r="DF13" s="132"/>
    </row>
    <row r="14" spans="1:110">
      <c r="A14" s="23" t="str">
        <f>+CONCATENATE(B14,C14,D14,E14,F14)</f>
        <v>AMNS300.5</v>
      </c>
      <c r="B14" s="24" t="s">
        <v>121</v>
      </c>
      <c r="C14" s="24" t="s">
        <v>10</v>
      </c>
      <c r="D14" s="24" t="s">
        <v>6</v>
      </c>
      <c r="E14" s="24">
        <v>30</v>
      </c>
      <c r="F14" s="25">
        <v>0.5</v>
      </c>
      <c r="G14" s="26">
        <v>0</v>
      </c>
      <c r="H14" s="26">
        <v>17.78</v>
      </c>
      <c r="I14" s="26">
        <v>19.18</v>
      </c>
      <c r="J14" s="26">
        <v>23.91</v>
      </c>
      <c r="K14" s="26">
        <v>32.22</v>
      </c>
      <c r="L14" s="26">
        <v>42.05</v>
      </c>
      <c r="M14" s="26">
        <v>42.05</v>
      </c>
      <c r="N14" s="30"/>
      <c r="R14" s="65" t="s">
        <v>141</v>
      </c>
      <c r="S14" s="66">
        <f>Tot_Flat_Extra+EMR_Rate</f>
        <v>0</v>
      </c>
      <c r="T14" s="66">
        <f>T12+T10</f>
        <v>0</v>
      </c>
      <c r="W14" s="49" t="str">
        <f>CONCATENATE(X14,Sex,LEFT('Premium Calculation'!$C$10,2),Benefit_Option)</f>
        <v>29MNSDeath Cover</v>
      </c>
      <c r="X14" s="55">
        <v>29</v>
      </c>
      <c r="Y14" s="90">
        <f>VLOOKUP($W14,$AG$3:$AR$866,6,FALSE)</f>
        <v>0</v>
      </c>
      <c r="Z14" s="90">
        <f>VLOOKUP($W14,$AG$3:$AR$866,7,FALSE)</f>
        <v>90.41</v>
      </c>
      <c r="AA14" s="90">
        <f>VLOOKUP($W14,$AG$3:$AR$866,8,FALSE)</f>
        <v>90.42</v>
      </c>
      <c r="AB14" s="90">
        <f>VLOOKUP($W14,$AG$3:$AR$866,9,FALSE)</f>
        <v>91.24</v>
      </c>
      <c r="AC14" s="90">
        <f>VLOOKUP($W14,$AG$3:$AR$866,10,FALSE)</f>
        <v>99.45</v>
      </c>
      <c r="AD14" s="90">
        <f>VLOOKUP($W14,$AG$3:$AR$866,11,FALSE)</f>
        <v>113.98</v>
      </c>
      <c r="AE14" s="90">
        <f>VLOOKUP($W14,$AG$3:$AR$866,12,FALSE)</f>
        <v>0</v>
      </c>
      <c r="AF14" s="36"/>
      <c r="AG14" s="102" t="str">
        <f>CONCATENATE(AH14,AI14,LEFT(AJ14,2),AK14)</f>
        <v>29MAgDeath Cover</v>
      </c>
      <c r="AH14" s="108">
        <v>29</v>
      </c>
      <c r="AI14" s="109" t="s">
        <v>10</v>
      </c>
      <c r="AJ14" s="109" t="s">
        <v>89</v>
      </c>
      <c r="AK14" s="112" t="s">
        <v>12</v>
      </c>
      <c r="AL14" s="107">
        <v>0</v>
      </c>
      <c r="AM14" s="107">
        <v>158.93</v>
      </c>
      <c r="AN14" s="107">
        <v>158.94</v>
      </c>
      <c r="AO14" s="107">
        <v>159.72</v>
      </c>
      <c r="AP14" s="107">
        <v>174</v>
      </c>
      <c r="AQ14" s="107">
        <v>198.3</v>
      </c>
      <c r="AR14" s="107">
        <v>0</v>
      </c>
      <c r="AS14" s="132"/>
      <c r="AT14" s="132"/>
      <c r="AU14" s="132"/>
      <c r="AV14" s="36"/>
      <c r="AW14" s="133"/>
      <c r="AX14" s="133"/>
      <c r="AY14" s="133"/>
      <c r="AZ14" s="133"/>
      <c r="BA14" s="132"/>
      <c r="BB14" s="132"/>
      <c r="BD14" s="36"/>
      <c r="BE14" s="133"/>
      <c r="BF14" s="133"/>
      <c r="BG14" s="133"/>
      <c r="BH14" s="133"/>
      <c r="BI14" s="132"/>
      <c r="BJ14" s="132"/>
      <c r="BK14" s="136"/>
      <c r="BL14" s="36"/>
      <c r="BM14" s="133"/>
      <c r="BN14" s="133"/>
      <c r="BO14" s="133"/>
      <c r="BP14" s="133"/>
      <c r="BQ14" s="132"/>
      <c r="BR14" s="132"/>
      <c r="BS14" s="132"/>
      <c r="BT14" s="36"/>
      <c r="BU14" s="133"/>
      <c r="BV14" s="133"/>
      <c r="BW14" s="133"/>
      <c r="BX14" s="133"/>
      <c r="BY14" s="132"/>
      <c r="BZ14" s="132"/>
      <c r="CB14" s="36">
        <v>27</v>
      </c>
      <c r="CC14" s="133">
        <v>0</v>
      </c>
      <c r="CD14" s="133">
        <v>226.69</v>
      </c>
      <c r="CE14" s="133">
        <v>226.69</v>
      </c>
      <c r="CF14" s="133">
        <v>226.69</v>
      </c>
      <c r="CG14" s="132">
        <v>230.27</v>
      </c>
      <c r="CH14" s="132">
        <v>248.61</v>
      </c>
      <c r="CI14" s="136"/>
      <c r="CJ14" s="36">
        <v>27</v>
      </c>
      <c r="CK14" s="133">
        <v>0</v>
      </c>
      <c r="CL14" s="133">
        <v>182.02</v>
      </c>
      <c r="CM14" s="133">
        <v>182.02</v>
      </c>
      <c r="CN14" s="133">
        <v>183.98</v>
      </c>
      <c r="CO14" s="132">
        <v>197.64</v>
      </c>
      <c r="CP14" s="132">
        <v>221.24</v>
      </c>
      <c r="CQ14" s="132"/>
      <c r="CR14" s="36">
        <v>27</v>
      </c>
      <c r="CS14" s="133">
        <v>0</v>
      </c>
      <c r="CT14" s="133">
        <v>159.41</v>
      </c>
      <c r="CU14" s="133">
        <v>159.41</v>
      </c>
      <c r="CV14" s="133">
        <v>159.41</v>
      </c>
      <c r="CW14" s="132">
        <v>160.49</v>
      </c>
      <c r="CX14" s="132">
        <v>170.87</v>
      </c>
      <c r="CZ14" s="36">
        <v>27</v>
      </c>
      <c r="DA14" s="133"/>
      <c r="DB14" s="133"/>
      <c r="DC14" s="133"/>
      <c r="DD14" s="133"/>
      <c r="DE14" s="132"/>
      <c r="DF14" s="132"/>
    </row>
    <row r="15" spans="1:110">
      <c r="A15" s="23" t="str">
        <f>+CONCATENATE(B15,C15,D15,E15,F15)</f>
        <v>AMNS310.5</v>
      </c>
      <c r="B15" s="24" t="s">
        <v>121</v>
      </c>
      <c r="C15" s="24" t="s">
        <v>10</v>
      </c>
      <c r="D15" s="24" t="s">
        <v>6</v>
      </c>
      <c r="E15" s="24">
        <v>31</v>
      </c>
      <c r="F15" s="25">
        <v>0.5</v>
      </c>
      <c r="G15" s="26">
        <v>0</v>
      </c>
      <c r="H15" s="26">
        <v>18.63</v>
      </c>
      <c r="I15" s="26">
        <v>20.51</v>
      </c>
      <c r="J15" s="26">
        <v>26.32</v>
      </c>
      <c r="K15" s="26">
        <v>35.44</v>
      </c>
      <c r="L15" s="26">
        <v>45.8</v>
      </c>
      <c r="M15" s="26">
        <v>43.66</v>
      </c>
      <c r="N15" s="30"/>
      <c r="R15" s="65" t="s">
        <v>142</v>
      </c>
      <c r="S15" s="66">
        <f>Tot_Flat_Extra+EMR_Rate</f>
        <v>0</v>
      </c>
      <c r="T15" s="66">
        <f>T12+T10</f>
        <v>0</v>
      </c>
      <c r="W15" s="49" t="str">
        <f>CONCATENATE(X15,Sex,LEFT('Premium Calculation'!$C$10,2),Benefit_Option)</f>
        <v>30MNSDeath Cover</v>
      </c>
      <c r="X15" s="55">
        <v>30</v>
      </c>
      <c r="Y15" s="90">
        <f>VLOOKUP($W15,$AG$3:$AR$866,6,FALSE)</f>
        <v>0</v>
      </c>
      <c r="Z15" s="90">
        <f>VLOOKUP($W15,$AG$3:$AR$866,7,FALSE)</f>
        <v>91.81</v>
      </c>
      <c r="AA15" s="90">
        <f>VLOOKUP($W15,$AG$3:$AR$866,8,FALSE)</f>
        <v>91.82</v>
      </c>
      <c r="AB15" s="90">
        <f>VLOOKUP($W15,$AG$3:$AR$866,9,FALSE)</f>
        <v>94.08</v>
      </c>
      <c r="AC15" s="90">
        <f>VLOOKUP($W15,$AG$3:$AR$866,10,FALSE)</f>
        <v>104.13</v>
      </c>
      <c r="AD15" s="90">
        <f>VLOOKUP($W15,$AG$3:$AR$866,11,FALSE)</f>
        <v>120.35</v>
      </c>
      <c r="AE15" s="90">
        <f>VLOOKUP($W15,$AG$3:$AR$866,12,FALSE)</f>
        <v>120.35</v>
      </c>
      <c r="AF15" s="36"/>
      <c r="AG15" s="102" t="str">
        <f>CONCATENATE(AH15,AI15,LEFT(AJ15,2),AK15)</f>
        <v>30MAgDeath Cover</v>
      </c>
      <c r="AH15" s="108">
        <v>30</v>
      </c>
      <c r="AI15" s="109" t="s">
        <v>10</v>
      </c>
      <c r="AJ15" s="109" t="s">
        <v>89</v>
      </c>
      <c r="AK15" s="112" t="s">
        <v>12</v>
      </c>
      <c r="AL15" s="107">
        <v>0</v>
      </c>
      <c r="AM15" s="107">
        <v>161.18</v>
      </c>
      <c r="AN15" s="107">
        <v>161.19</v>
      </c>
      <c r="AO15" s="107">
        <v>164.38</v>
      </c>
      <c r="AP15" s="107">
        <v>181.62</v>
      </c>
      <c r="AQ15" s="107">
        <v>208.56</v>
      </c>
      <c r="AR15" s="107">
        <v>208.56</v>
      </c>
      <c r="AS15" s="132"/>
      <c r="AT15" s="132"/>
      <c r="AU15" s="132"/>
      <c r="AV15" s="36"/>
      <c r="AW15" s="133"/>
      <c r="AX15" s="133"/>
      <c r="AY15" s="133"/>
      <c r="AZ15" s="133"/>
      <c r="BA15" s="132"/>
      <c r="BB15" s="132"/>
      <c r="BD15" s="36"/>
      <c r="BE15" s="133"/>
      <c r="BF15" s="133"/>
      <c r="BG15" s="133"/>
      <c r="BH15" s="133"/>
      <c r="BI15" s="132"/>
      <c r="BJ15" s="132"/>
      <c r="BK15" s="136"/>
      <c r="BL15" s="36"/>
      <c r="BM15" s="133"/>
      <c r="BN15" s="133"/>
      <c r="BO15" s="133"/>
      <c r="BP15" s="133"/>
      <c r="BQ15" s="132"/>
      <c r="BR15" s="132"/>
      <c r="BS15" s="132"/>
      <c r="BT15" s="36"/>
      <c r="BU15" s="133"/>
      <c r="BV15" s="133"/>
      <c r="BW15" s="133"/>
      <c r="BX15" s="133"/>
      <c r="BY15" s="132"/>
      <c r="BZ15" s="132"/>
      <c r="CB15" s="36">
        <v>28</v>
      </c>
      <c r="CC15" s="133">
        <v>0</v>
      </c>
      <c r="CD15" s="133">
        <v>228.2</v>
      </c>
      <c r="CE15" s="133">
        <v>228.2</v>
      </c>
      <c r="CF15" s="133">
        <v>228.2</v>
      </c>
      <c r="CG15" s="132">
        <v>235.66</v>
      </c>
      <c r="CH15" s="132">
        <v>256.65</v>
      </c>
      <c r="CI15" s="136"/>
      <c r="CJ15" s="36">
        <v>28</v>
      </c>
      <c r="CK15" s="133">
        <v>0</v>
      </c>
      <c r="CL15" s="133">
        <v>183.72</v>
      </c>
      <c r="CM15" s="133">
        <v>183.72</v>
      </c>
      <c r="CN15" s="133">
        <v>188.12</v>
      </c>
      <c r="CO15" s="132">
        <v>204.8</v>
      </c>
      <c r="CP15" s="132">
        <v>231.07</v>
      </c>
      <c r="CQ15" s="132"/>
      <c r="CR15" s="36">
        <v>28</v>
      </c>
      <c r="CS15" s="133">
        <v>0</v>
      </c>
      <c r="CT15" s="133">
        <v>160.36</v>
      </c>
      <c r="CU15" s="133">
        <v>160.36</v>
      </c>
      <c r="CV15" s="133">
        <v>160.36</v>
      </c>
      <c r="CW15" s="132">
        <v>163.74</v>
      </c>
      <c r="CX15" s="132">
        <v>175.85</v>
      </c>
      <c r="CZ15" s="36">
        <v>28</v>
      </c>
      <c r="DA15" s="133"/>
      <c r="DB15" s="133"/>
      <c r="DC15" s="133"/>
      <c r="DD15" s="133"/>
      <c r="DE15" s="132"/>
      <c r="DF15" s="132"/>
    </row>
    <row r="16" ht="15" spans="1:110">
      <c r="A16" s="23" t="str">
        <f>+CONCATENATE(B16,C16,D16,E16,F16)</f>
        <v>AMNS320.5</v>
      </c>
      <c r="B16" s="24" t="s">
        <v>121</v>
      </c>
      <c r="C16" s="24" t="s">
        <v>10</v>
      </c>
      <c r="D16" s="24" t="s">
        <v>6</v>
      </c>
      <c r="E16" s="24">
        <v>32</v>
      </c>
      <c r="F16" s="25">
        <v>0.5</v>
      </c>
      <c r="G16" s="26">
        <v>0</v>
      </c>
      <c r="H16" s="26">
        <v>19.67</v>
      </c>
      <c r="I16" s="26">
        <v>22.11</v>
      </c>
      <c r="J16" s="26">
        <v>29.08</v>
      </c>
      <c r="K16" s="26">
        <v>38.87</v>
      </c>
      <c r="L16" s="26">
        <v>49.94</v>
      </c>
      <c r="M16" s="26">
        <v>45.42</v>
      </c>
      <c r="N16" s="30"/>
      <c r="R16" s="67" t="s">
        <v>143</v>
      </c>
      <c r="S16" s="68">
        <f>ROUND(Net_Prem_Rate+Net_EMR_Rate,2)*0+(Net_Prem_Rate+Net_EMR_Rate)</f>
        <v>1.175245</v>
      </c>
      <c r="T16" s="69">
        <f>(T13+T14)</f>
        <v>1.175245</v>
      </c>
      <c r="W16" s="49" t="str">
        <f>CONCATENATE(X16,Sex,LEFT('Premium Calculation'!$C$10,2),Benefit_Option)</f>
        <v>31MNSDeath Cover</v>
      </c>
      <c r="X16" s="55">
        <v>31</v>
      </c>
      <c r="Y16" s="90">
        <f>VLOOKUP($W16,$AG$3:$AR$866,6,FALSE)</f>
        <v>0</v>
      </c>
      <c r="Z16" s="90">
        <f>VLOOKUP($W16,$AG$3:$AR$866,7,FALSE)</f>
        <v>93.49</v>
      </c>
      <c r="AA16" s="90">
        <f>VLOOKUP($W16,$AG$3:$AR$866,8,FALSE)</f>
        <v>93.5</v>
      </c>
      <c r="AB16" s="90">
        <f>VLOOKUP($W16,$AG$3:$AR$866,9,FALSE)</f>
        <v>97.56</v>
      </c>
      <c r="AC16" s="90">
        <f>VLOOKUP($W16,$AG$3:$AR$866,10,FALSE)</f>
        <v>109.58</v>
      </c>
      <c r="AD16" s="90">
        <f>VLOOKUP($W16,$AG$3:$AR$866,11,FALSE)</f>
        <v>127.46</v>
      </c>
      <c r="AE16" s="90">
        <f>VLOOKUP($W16,$AG$3:$AR$866,12,FALSE)</f>
        <v>123.5</v>
      </c>
      <c r="AF16" s="36"/>
      <c r="AG16" s="102" t="str">
        <f>CONCATENATE(AH16,AI16,LEFT(AJ16,2),AK16)</f>
        <v>31MAgDeath Cover</v>
      </c>
      <c r="AH16" s="108">
        <v>31</v>
      </c>
      <c r="AI16" s="109" t="s">
        <v>10</v>
      </c>
      <c r="AJ16" s="109" t="s">
        <v>89</v>
      </c>
      <c r="AK16" s="112" t="s">
        <v>12</v>
      </c>
      <c r="AL16" s="107">
        <v>0</v>
      </c>
      <c r="AM16" s="107">
        <v>163.88</v>
      </c>
      <c r="AN16" s="107">
        <v>163.89</v>
      </c>
      <c r="AO16" s="107">
        <v>170.07</v>
      </c>
      <c r="AP16" s="107">
        <v>190.28</v>
      </c>
      <c r="AQ16" s="107">
        <v>219.85</v>
      </c>
      <c r="AR16" s="107">
        <v>213.39</v>
      </c>
      <c r="AS16" s="132"/>
      <c r="AT16" s="132"/>
      <c r="AU16" s="132"/>
      <c r="AV16" s="36"/>
      <c r="AW16" s="133"/>
      <c r="AX16" s="133"/>
      <c r="AY16" s="133"/>
      <c r="AZ16" s="133"/>
      <c r="BA16" s="132"/>
      <c r="BB16" s="132"/>
      <c r="BD16" s="36"/>
      <c r="BE16" s="133"/>
      <c r="BF16" s="133"/>
      <c r="BG16" s="133"/>
      <c r="BH16" s="133"/>
      <c r="BI16" s="132"/>
      <c r="BJ16" s="132"/>
      <c r="BK16" s="136"/>
      <c r="BL16" s="36"/>
      <c r="BM16" s="133"/>
      <c r="BN16" s="133"/>
      <c r="BO16" s="133"/>
      <c r="BP16" s="133"/>
      <c r="BQ16" s="132"/>
      <c r="BR16" s="132"/>
      <c r="BS16" s="132"/>
      <c r="BT16" s="36"/>
      <c r="BU16" s="133"/>
      <c r="BV16" s="133"/>
      <c r="BW16" s="133"/>
      <c r="BX16" s="133"/>
      <c r="BY16" s="132"/>
      <c r="BZ16" s="132"/>
      <c r="CB16" s="36">
        <v>29</v>
      </c>
      <c r="CC16" s="133">
        <v>0</v>
      </c>
      <c r="CD16" s="133">
        <v>230.05</v>
      </c>
      <c r="CE16" s="133">
        <v>230.05</v>
      </c>
      <c r="CF16" s="133">
        <v>230.05</v>
      </c>
      <c r="CG16" s="132">
        <v>242.07</v>
      </c>
      <c r="CH16" s="132">
        <v>265.77</v>
      </c>
      <c r="CI16" s="136"/>
      <c r="CJ16" s="36">
        <v>29</v>
      </c>
      <c r="CK16" s="133">
        <v>0</v>
      </c>
      <c r="CL16" s="133">
        <v>185.8</v>
      </c>
      <c r="CM16" s="133">
        <v>185.8</v>
      </c>
      <c r="CN16" s="133">
        <v>193.19</v>
      </c>
      <c r="CO16" s="132">
        <v>212.95</v>
      </c>
      <c r="CP16" s="132">
        <v>241.87</v>
      </c>
      <c r="CQ16" s="132"/>
      <c r="CR16" s="36">
        <v>29</v>
      </c>
      <c r="CS16" s="133">
        <v>0</v>
      </c>
      <c r="CT16" s="133">
        <v>161.52</v>
      </c>
      <c r="CU16" s="133">
        <v>161.52</v>
      </c>
      <c r="CV16" s="133">
        <v>161.52</v>
      </c>
      <c r="CW16" s="132">
        <v>167.61</v>
      </c>
      <c r="CX16" s="132">
        <v>181.45</v>
      </c>
      <c r="CZ16" s="36">
        <v>29</v>
      </c>
      <c r="DA16" s="133"/>
      <c r="DB16" s="133"/>
      <c r="DC16" s="133"/>
      <c r="DD16" s="133"/>
      <c r="DE16" s="132"/>
      <c r="DF16" s="132"/>
    </row>
    <row r="17" ht="16.5" customHeight="1" spans="1:110">
      <c r="A17" s="23" t="str">
        <f>+CONCATENATE(B17,C17,D17,E17,F17)</f>
        <v>AMNS330.5</v>
      </c>
      <c r="B17" s="24" t="s">
        <v>121</v>
      </c>
      <c r="C17" s="24" t="s">
        <v>10</v>
      </c>
      <c r="D17" s="24" t="s">
        <v>6</v>
      </c>
      <c r="E17" s="24">
        <v>33</v>
      </c>
      <c r="F17" s="25">
        <v>0.5</v>
      </c>
      <c r="G17" s="26">
        <v>0</v>
      </c>
      <c r="H17" s="26">
        <v>20.87</v>
      </c>
      <c r="I17" s="26">
        <v>24.11</v>
      </c>
      <c r="J17" s="26">
        <v>32.25</v>
      </c>
      <c r="K17" s="26">
        <v>42.8</v>
      </c>
      <c r="L17" s="26">
        <v>54.42</v>
      </c>
      <c r="M17" s="26">
        <v>47.28</v>
      </c>
      <c r="N17" s="30"/>
      <c r="O17" s="36"/>
      <c r="P17" s="37"/>
      <c r="R17" s="67" t="s">
        <v>144</v>
      </c>
      <c r="S17" s="68">
        <f>ROUND(Prem_after_direct_channel_discount+Net_EMR_rate_yr2,2)*0+(Prem_after_direct_channel_discount+Net_EMR_rate_yr2)</f>
        <v>1.175245</v>
      </c>
      <c r="T17" s="69">
        <f>T8+T15</f>
        <v>1.175245</v>
      </c>
      <c r="U17" s="63"/>
      <c r="W17" s="49" t="str">
        <f>CONCATENATE(X17,Sex,LEFT('Premium Calculation'!$C$10,2),Benefit_Option)</f>
        <v>32MNSDeath Cover</v>
      </c>
      <c r="X17" s="55">
        <v>32</v>
      </c>
      <c r="Y17" s="90">
        <f>VLOOKUP($W17,$AG$3:$AR$866,6,FALSE)</f>
        <v>0</v>
      </c>
      <c r="Z17" s="90">
        <f>VLOOKUP($W17,$AG$3:$AR$866,7,FALSE)</f>
        <v>95.5</v>
      </c>
      <c r="AA17" s="90">
        <f>VLOOKUP($W17,$AG$3:$AR$866,8,FALSE)</f>
        <v>95.55</v>
      </c>
      <c r="AB17" s="90">
        <f>VLOOKUP($W17,$AG$3:$AR$866,9,FALSE)</f>
        <v>101.76</v>
      </c>
      <c r="AC17" s="90">
        <f>VLOOKUP($W17,$AG$3:$AR$866,10,FALSE)</f>
        <v>115.73</v>
      </c>
      <c r="AD17" s="90">
        <f>VLOOKUP($W17,$AG$3:$AR$866,11,FALSE)</f>
        <v>135.23</v>
      </c>
      <c r="AE17" s="90">
        <f>VLOOKUP($W17,$AG$3:$AR$866,12,FALSE)</f>
        <v>126.89</v>
      </c>
      <c r="AF17" s="36"/>
      <c r="AG17" s="102" t="str">
        <f>CONCATENATE(AH17,AI17,LEFT(AJ17,2),AK17)</f>
        <v>32MAgDeath Cover</v>
      </c>
      <c r="AH17" s="108">
        <v>32</v>
      </c>
      <c r="AI17" s="109" t="s">
        <v>10</v>
      </c>
      <c r="AJ17" s="109" t="s">
        <v>89</v>
      </c>
      <c r="AK17" s="112" t="s">
        <v>12</v>
      </c>
      <c r="AL17" s="107">
        <v>0</v>
      </c>
      <c r="AM17" s="107">
        <v>167.09</v>
      </c>
      <c r="AN17" s="107">
        <v>167.1</v>
      </c>
      <c r="AO17" s="107">
        <v>176.87</v>
      </c>
      <c r="AP17" s="107">
        <v>200.24</v>
      </c>
      <c r="AQ17" s="107">
        <v>232.27</v>
      </c>
      <c r="AR17" s="107">
        <v>218.61</v>
      </c>
      <c r="AS17" s="132"/>
      <c r="AT17" s="132"/>
      <c r="AU17" s="132"/>
      <c r="AV17" s="36"/>
      <c r="AW17" s="133"/>
      <c r="AX17" s="133"/>
      <c r="AY17" s="133"/>
      <c r="AZ17" s="133"/>
      <c r="BA17" s="132"/>
      <c r="BB17" s="132"/>
      <c r="BD17" s="36"/>
      <c r="BE17" s="133"/>
      <c r="BF17" s="133"/>
      <c r="BG17" s="133"/>
      <c r="BH17" s="133"/>
      <c r="BI17" s="132"/>
      <c r="BJ17" s="132"/>
      <c r="BK17" s="136"/>
      <c r="BL17" s="36"/>
      <c r="BM17" s="133"/>
      <c r="BN17" s="133"/>
      <c r="BO17" s="133"/>
      <c r="BP17" s="133"/>
      <c r="BQ17" s="132"/>
      <c r="BR17" s="132"/>
      <c r="BS17" s="132"/>
      <c r="BT17" s="36"/>
      <c r="BU17" s="133"/>
      <c r="BV17" s="133"/>
      <c r="BW17" s="133"/>
      <c r="BX17" s="133"/>
      <c r="BY17" s="132"/>
      <c r="BZ17" s="132"/>
      <c r="CB17" s="36">
        <v>30</v>
      </c>
      <c r="CC17" s="133">
        <v>0</v>
      </c>
      <c r="CD17" s="133">
        <v>232.35</v>
      </c>
      <c r="CE17" s="133">
        <v>232.35</v>
      </c>
      <c r="CF17" s="133">
        <v>233.24</v>
      </c>
      <c r="CG17" s="132">
        <v>249.53</v>
      </c>
      <c r="CH17" s="132">
        <v>275.83</v>
      </c>
      <c r="CI17" s="136"/>
      <c r="CJ17" s="36">
        <v>30</v>
      </c>
      <c r="CK17" s="133">
        <v>0</v>
      </c>
      <c r="CL17" s="133">
        <v>188.33</v>
      </c>
      <c r="CM17" s="133">
        <v>188.66</v>
      </c>
      <c r="CN17" s="133">
        <v>199.33</v>
      </c>
      <c r="CO17" s="132">
        <v>222.29</v>
      </c>
      <c r="CP17" s="132">
        <v>253.71</v>
      </c>
      <c r="CQ17" s="132"/>
      <c r="CR17" s="36">
        <v>30</v>
      </c>
      <c r="CS17" s="133">
        <v>0</v>
      </c>
      <c r="CT17" s="133">
        <v>162.92</v>
      </c>
      <c r="CU17" s="133">
        <v>162.92</v>
      </c>
      <c r="CV17" s="133">
        <v>162.94</v>
      </c>
      <c r="CW17" s="132">
        <v>172.18</v>
      </c>
      <c r="CX17" s="132">
        <v>187.76</v>
      </c>
      <c r="CZ17" s="36">
        <v>30</v>
      </c>
      <c r="DA17" s="133"/>
      <c r="DB17" s="133"/>
      <c r="DC17" s="133"/>
      <c r="DD17" s="133"/>
      <c r="DE17" s="132"/>
      <c r="DF17" s="132"/>
    </row>
    <row r="18" ht="16.5" customHeight="1" spans="1:110">
      <c r="A18" s="23" t="str">
        <f>+CONCATENATE(B18,C18,D18,E18,F18)</f>
        <v>AMNS340.5</v>
      </c>
      <c r="B18" s="24" t="s">
        <v>121</v>
      </c>
      <c r="C18" s="24" t="s">
        <v>10</v>
      </c>
      <c r="D18" s="24" t="s">
        <v>6</v>
      </c>
      <c r="E18" s="24">
        <v>34</v>
      </c>
      <c r="F18" s="25">
        <v>0.5</v>
      </c>
      <c r="G18" s="26">
        <v>0</v>
      </c>
      <c r="H18" s="26">
        <v>22.23</v>
      </c>
      <c r="I18" s="26">
        <v>26.49</v>
      </c>
      <c r="J18" s="26">
        <v>35.66</v>
      </c>
      <c r="K18" s="26">
        <v>46.92</v>
      </c>
      <c r="L18" s="26">
        <v>59.29</v>
      </c>
      <c r="M18" s="26">
        <v>49.27</v>
      </c>
      <c r="N18" s="30"/>
      <c r="O18" s="36"/>
      <c r="P18" s="37"/>
      <c r="R18" s="70" t="s">
        <v>145</v>
      </c>
      <c r="S18" s="71">
        <f>(VLOOKUP(Prem_Mode,$O$4:$P$5,2,FALSE)*SA/1000)</f>
        <v>21993.2504517089</v>
      </c>
      <c r="T18" s="71">
        <f>SA_by_1000_n_Modal_Factor</f>
        <v>21993.2504517089</v>
      </c>
      <c r="W18" s="49" t="str">
        <f>CONCATENATE(X18,Sex,LEFT('Premium Calculation'!$C$10,2),Benefit_Option)</f>
        <v>33MNSDeath Cover</v>
      </c>
      <c r="X18" s="55">
        <v>33</v>
      </c>
      <c r="Y18" s="90">
        <f>VLOOKUP($W18,$AG$3:$AR$866,6,FALSE)</f>
        <v>0</v>
      </c>
      <c r="Z18" s="90">
        <f>VLOOKUP($W18,$AG$3:$AR$866,7,FALSE)</f>
        <v>97.87</v>
      </c>
      <c r="AA18" s="90">
        <f>VLOOKUP($W18,$AG$3:$AR$866,8,FALSE)</f>
        <v>98.66</v>
      </c>
      <c r="AB18" s="90">
        <f>VLOOKUP($W18,$AG$3:$AR$866,9,FALSE)</f>
        <v>106.72</v>
      </c>
      <c r="AC18" s="90">
        <f>VLOOKUP($W18,$AG$3:$AR$866,10,FALSE)</f>
        <v>122.58</v>
      </c>
      <c r="AD18" s="90">
        <f>VLOOKUP($W18,$AG$3:$AR$866,11,FALSE)</f>
        <v>143.93</v>
      </c>
      <c r="AE18" s="90">
        <f>VLOOKUP($W18,$AG$3:$AR$866,12,FALSE)</f>
        <v>130.55</v>
      </c>
      <c r="AF18" s="36"/>
      <c r="AG18" s="102" t="str">
        <f>CONCATENATE(AH18,AI18,LEFT(AJ18,2),AK18)</f>
        <v>33MAgDeath Cover</v>
      </c>
      <c r="AH18" s="108">
        <v>33</v>
      </c>
      <c r="AI18" s="109" t="s">
        <v>10</v>
      </c>
      <c r="AJ18" s="109" t="s">
        <v>89</v>
      </c>
      <c r="AK18" s="112" t="s">
        <v>12</v>
      </c>
      <c r="AL18" s="107">
        <v>0</v>
      </c>
      <c r="AM18" s="107">
        <v>170.88</v>
      </c>
      <c r="AN18" s="107">
        <v>171.42</v>
      </c>
      <c r="AO18" s="107">
        <v>184.9</v>
      </c>
      <c r="AP18" s="107">
        <v>211.18</v>
      </c>
      <c r="AQ18" s="107">
        <v>246.08</v>
      </c>
      <c r="AR18" s="107">
        <v>224.25</v>
      </c>
      <c r="AS18" s="132"/>
      <c r="AT18" s="132"/>
      <c r="AU18" s="132"/>
      <c r="AV18" s="36"/>
      <c r="AW18" s="133"/>
      <c r="AX18" s="133"/>
      <c r="AY18" s="133"/>
      <c r="AZ18" s="133"/>
      <c r="BA18" s="132"/>
      <c r="BB18" s="132"/>
      <c r="BD18" s="36"/>
      <c r="BE18" s="133"/>
      <c r="BF18" s="133"/>
      <c r="BG18" s="133"/>
      <c r="BH18" s="133"/>
      <c r="BI18" s="132"/>
      <c r="BJ18" s="132"/>
      <c r="BK18" s="136"/>
      <c r="BL18" s="36"/>
      <c r="BM18" s="133"/>
      <c r="BN18" s="133"/>
      <c r="BO18" s="133"/>
      <c r="BP18" s="133"/>
      <c r="BQ18" s="132"/>
      <c r="BR18" s="132"/>
      <c r="BS18" s="132"/>
      <c r="BT18" s="36"/>
      <c r="BU18" s="133"/>
      <c r="BV18" s="133"/>
      <c r="BW18" s="133"/>
      <c r="BX18" s="133"/>
      <c r="BY18" s="132"/>
      <c r="BZ18" s="132"/>
      <c r="CB18" s="36">
        <v>31</v>
      </c>
      <c r="CC18" s="133">
        <v>0</v>
      </c>
      <c r="CD18" s="133">
        <v>235.01</v>
      </c>
      <c r="CE18" s="133">
        <v>235.01</v>
      </c>
      <c r="CF18" s="133">
        <v>238.79</v>
      </c>
      <c r="CG18" s="132">
        <v>258.14</v>
      </c>
      <c r="CH18" s="132">
        <v>287.11</v>
      </c>
      <c r="CI18" s="136"/>
      <c r="CJ18" s="36">
        <v>31</v>
      </c>
      <c r="CK18" s="133">
        <v>0</v>
      </c>
      <c r="CL18" s="133">
        <v>191.36</v>
      </c>
      <c r="CM18" s="133">
        <v>192.99</v>
      </c>
      <c r="CN18" s="133">
        <v>206.6</v>
      </c>
      <c r="CO18" s="132">
        <v>232.74</v>
      </c>
      <c r="CP18" s="132">
        <v>266.85</v>
      </c>
      <c r="CQ18" s="132"/>
      <c r="CR18" s="36">
        <v>31</v>
      </c>
      <c r="CS18" s="133">
        <v>0</v>
      </c>
      <c r="CT18" s="133">
        <v>164.55</v>
      </c>
      <c r="CU18" s="133">
        <v>164.55</v>
      </c>
      <c r="CV18" s="133">
        <v>166.33</v>
      </c>
      <c r="CW18" s="132">
        <v>177.45</v>
      </c>
      <c r="CX18" s="132">
        <v>194.76</v>
      </c>
      <c r="CZ18" s="36">
        <v>31</v>
      </c>
      <c r="DA18" s="133"/>
      <c r="DB18" s="133"/>
      <c r="DC18" s="133"/>
      <c r="DD18" s="133"/>
      <c r="DE18" s="132"/>
      <c r="DF18" s="132"/>
    </row>
    <row r="19" ht="15.75" customHeight="1" spans="1:110">
      <c r="A19" s="23" t="str">
        <f>+CONCATENATE(B19,C19,D19,E19,F19)</f>
        <v>AMNS350.5</v>
      </c>
      <c r="B19" s="24" t="s">
        <v>121</v>
      </c>
      <c r="C19" s="24" t="s">
        <v>10</v>
      </c>
      <c r="D19" s="24" t="s">
        <v>6</v>
      </c>
      <c r="E19" s="24">
        <v>35</v>
      </c>
      <c r="F19" s="25">
        <v>0.5</v>
      </c>
      <c r="G19" s="26">
        <v>0</v>
      </c>
      <c r="H19" s="26">
        <v>23.84</v>
      </c>
      <c r="I19" s="26">
        <v>29.27</v>
      </c>
      <c r="J19" s="26">
        <v>39.53</v>
      </c>
      <c r="K19" s="26">
        <v>51.37</v>
      </c>
      <c r="L19" s="26">
        <v>64.59</v>
      </c>
      <c r="M19" s="26">
        <v>51.37</v>
      </c>
      <c r="N19" s="30"/>
      <c r="W19" s="49" t="str">
        <f>CONCATENATE(X19,Sex,LEFT('Premium Calculation'!$C$10,2),Benefit_Option)</f>
        <v>34MNSDeath Cover</v>
      </c>
      <c r="X19" s="55">
        <v>34</v>
      </c>
      <c r="Y19" s="90">
        <f>VLOOKUP($W19,$AG$3:$AR$866,6,FALSE)</f>
        <v>0</v>
      </c>
      <c r="Z19" s="90">
        <f>VLOOKUP($W19,$AG$3:$AR$866,7,FALSE)</f>
        <v>100.68</v>
      </c>
      <c r="AA19" s="90">
        <f>VLOOKUP($W19,$AG$3:$AR$866,8,FALSE)</f>
        <v>102.39</v>
      </c>
      <c r="AB19" s="90">
        <f>VLOOKUP($W19,$AG$3:$AR$866,9,FALSE)</f>
        <v>112.49</v>
      </c>
      <c r="AC19" s="90">
        <f>VLOOKUP($W19,$AG$3:$AR$866,10,FALSE)</f>
        <v>130.27</v>
      </c>
      <c r="AD19" s="90">
        <f>VLOOKUP($W19,$AG$3:$AR$866,11,FALSE)</f>
        <v>153.44</v>
      </c>
      <c r="AE19" s="90">
        <f>VLOOKUP($W19,$AG$3:$AR$866,12,FALSE)</f>
        <v>134.47</v>
      </c>
      <c r="AF19" s="36"/>
      <c r="AG19" s="102" t="str">
        <f>CONCATENATE(AH19,AI19,LEFT(AJ19,2),AK19)</f>
        <v>34MAgDeath Cover</v>
      </c>
      <c r="AH19" s="108">
        <v>34</v>
      </c>
      <c r="AI19" s="109" t="s">
        <v>10</v>
      </c>
      <c r="AJ19" s="109" t="s">
        <v>89</v>
      </c>
      <c r="AK19" s="112" t="s">
        <v>12</v>
      </c>
      <c r="AL19" s="107">
        <v>0</v>
      </c>
      <c r="AM19" s="107">
        <v>175.31</v>
      </c>
      <c r="AN19" s="107">
        <v>177.43</v>
      </c>
      <c r="AO19" s="107">
        <v>194.18</v>
      </c>
      <c r="AP19" s="107">
        <v>223.49</v>
      </c>
      <c r="AQ19" s="107">
        <v>261.15</v>
      </c>
      <c r="AR19" s="107">
        <v>230.34</v>
      </c>
      <c r="AS19" s="132"/>
      <c r="AT19" s="132"/>
      <c r="AU19" s="132"/>
      <c r="AV19" s="36"/>
      <c r="AW19" s="133"/>
      <c r="AX19" s="133"/>
      <c r="AY19" s="133"/>
      <c r="AZ19" s="133"/>
      <c r="BA19" s="132"/>
      <c r="BB19" s="132"/>
      <c r="BD19" s="36"/>
      <c r="BE19" s="133"/>
      <c r="BF19" s="133"/>
      <c r="BG19" s="133"/>
      <c r="BH19" s="133"/>
      <c r="BI19" s="132"/>
      <c r="BJ19" s="132"/>
      <c r="BK19" s="136"/>
      <c r="BL19" s="36"/>
      <c r="BM19" s="133"/>
      <c r="BN19" s="133"/>
      <c r="BO19" s="133"/>
      <c r="BP19" s="133"/>
      <c r="BQ19" s="132"/>
      <c r="BR19" s="132"/>
      <c r="BS19" s="132"/>
      <c r="BT19" s="36"/>
      <c r="BU19" s="133"/>
      <c r="BV19" s="133"/>
      <c r="BW19" s="133"/>
      <c r="BX19" s="133"/>
      <c r="BY19" s="132"/>
      <c r="BZ19" s="132"/>
      <c r="CB19" s="36">
        <v>32</v>
      </c>
      <c r="CC19" s="133">
        <v>0</v>
      </c>
      <c r="CD19" s="133">
        <v>238.22</v>
      </c>
      <c r="CE19" s="133">
        <v>238.22</v>
      </c>
      <c r="CF19" s="133">
        <v>245.46</v>
      </c>
      <c r="CG19" s="132">
        <v>267.88</v>
      </c>
      <c r="CH19" s="132">
        <v>299.43</v>
      </c>
      <c r="CI19" s="136"/>
      <c r="CJ19" s="36">
        <v>32</v>
      </c>
      <c r="CK19" s="133">
        <v>0</v>
      </c>
      <c r="CL19" s="133">
        <v>194.97</v>
      </c>
      <c r="CM19" s="133">
        <v>198.22</v>
      </c>
      <c r="CN19" s="133">
        <v>215.23</v>
      </c>
      <c r="CO19" s="132">
        <v>244.48</v>
      </c>
      <c r="CP19" s="132">
        <v>281.25</v>
      </c>
      <c r="CQ19" s="132"/>
      <c r="CR19" s="36">
        <v>32</v>
      </c>
      <c r="CS19" s="133">
        <v>0</v>
      </c>
      <c r="CT19" s="133">
        <v>166.62</v>
      </c>
      <c r="CU19" s="133">
        <v>166.62</v>
      </c>
      <c r="CV19" s="133">
        <v>170.37</v>
      </c>
      <c r="CW19" s="132">
        <v>183.42</v>
      </c>
      <c r="CX19" s="132">
        <v>202.53</v>
      </c>
      <c r="CZ19" s="36">
        <v>32</v>
      </c>
      <c r="DA19" s="133"/>
      <c r="DB19" s="133"/>
      <c r="DC19" s="133"/>
      <c r="DD19" s="133"/>
      <c r="DE19" s="132"/>
      <c r="DF19" s="132"/>
    </row>
    <row r="20" spans="1:110">
      <c r="A20" s="23" t="str">
        <f>+CONCATENATE(B20,C20,D20,E20,F20)</f>
        <v>AMNS360.5</v>
      </c>
      <c r="B20" s="24" t="s">
        <v>121</v>
      </c>
      <c r="C20" s="24" t="s">
        <v>10</v>
      </c>
      <c r="D20" s="24" t="s">
        <v>6</v>
      </c>
      <c r="E20" s="24">
        <v>36</v>
      </c>
      <c r="F20" s="25">
        <v>0.5</v>
      </c>
      <c r="G20" s="26">
        <v>0</v>
      </c>
      <c r="H20" s="26">
        <v>25.74</v>
      </c>
      <c r="I20" s="26">
        <v>32.55</v>
      </c>
      <c r="J20" s="26">
        <v>43.57</v>
      </c>
      <c r="K20" s="26">
        <v>56.24</v>
      </c>
      <c r="L20" s="26">
        <v>70.35</v>
      </c>
      <c r="M20" s="26">
        <v>53.63</v>
      </c>
      <c r="N20" s="30"/>
      <c r="U20" s="72"/>
      <c r="W20" s="49" t="str">
        <f>CONCATENATE(X20,Sex,LEFT('Premium Calculation'!$C$10,2),Benefit_Option)</f>
        <v>35MNSDeath Cover</v>
      </c>
      <c r="X20" s="55">
        <v>35</v>
      </c>
      <c r="Y20" s="90">
        <f>VLOOKUP($W20,$AG$3:$AR$866,6,FALSE)</f>
        <v>0</v>
      </c>
      <c r="Z20" s="90">
        <f>VLOOKUP($W20,$AG$3:$AR$866,7,FALSE)</f>
        <v>103.92</v>
      </c>
      <c r="AA20" s="90">
        <f>VLOOKUP($W20,$AG$3:$AR$866,8,FALSE)</f>
        <v>106.82</v>
      </c>
      <c r="AB20" s="90">
        <f>VLOOKUP($W20,$AG$3:$AR$866,9,FALSE)</f>
        <v>119.06</v>
      </c>
      <c r="AC20" s="90">
        <f>VLOOKUP($W20,$AG$3:$AR$866,10,FALSE)</f>
        <v>138.71</v>
      </c>
      <c r="AD20" s="90">
        <f>VLOOKUP($W20,$AG$3:$AR$866,11,FALSE)</f>
        <v>163.82</v>
      </c>
      <c r="AE20" s="90">
        <f>VLOOKUP($W20,$AG$3:$AR$866,12,FALSE)</f>
        <v>138.71</v>
      </c>
      <c r="AF20" s="36"/>
      <c r="AG20" s="102" t="str">
        <f>CONCATENATE(AH20,AI20,LEFT(AJ20,2),AK20)</f>
        <v>35MAgDeath Cover</v>
      </c>
      <c r="AH20" s="108">
        <v>35</v>
      </c>
      <c r="AI20" s="109" t="s">
        <v>10</v>
      </c>
      <c r="AJ20" s="109" t="s">
        <v>89</v>
      </c>
      <c r="AK20" s="109" t="s">
        <v>12</v>
      </c>
      <c r="AL20" s="107">
        <v>0</v>
      </c>
      <c r="AM20" s="107">
        <v>180.57</v>
      </c>
      <c r="AN20" s="107">
        <v>184.58</v>
      </c>
      <c r="AO20" s="107">
        <v>204.75</v>
      </c>
      <c r="AP20" s="107">
        <v>236.92</v>
      </c>
      <c r="AQ20" s="107">
        <v>277.58</v>
      </c>
      <c r="AR20" s="107">
        <v>236.92</v>
      </c>
      <c r="AS20" s="133"/>
      <c r="AT20" s="133"/>
      <c r="AU20" s="133"/>
      <c r="AV20" s="36"/>
      <c r="AW20" s="133"/>
      <c r="AX20" s="133"/>
      <c r="AY20" s="133"/>
      <c r="AZ20" s="133"/>
      <c r="BA20" s="133"/>
      <c r="BB20" s="133"/>
      <c r="BD20" s="36"/>
      <c r="BE20" s="133"/>
      <c r="BF20" s="133"/>
      <c r="BG20" s="133"/>
      <c r="BH20" s="133"/>
      <c r="BI20" s="133"/>
      <c r="BJ20" s="133"/>
      <c r="BK20" s="136"/>
      <c r="BL20" s="36"/>
      <c r="BM20" s="133"/>
      <c r="BN20" s="133"/>
      <c r="BO20" s="133"/>
      <c r="BP20" s="133"/>
      <c r="BQ20" s="133"/>
      <c r="BR20" s="133"/>
      <c r="BS20" s="133"/>
      <c r="BT20" s="36"/>
      <c r="BU20" s="133"/>
      <c r="BV20" s="133"/>
      <c r="BW20" s="133"/>
      <c r="BX20" s="133"/>
      <c r="BY20" s="133"/>
      <c r="BZ20" s="133"/>
      <c r="CB20" s="36">
        <v>33</v>
      </c>
      <c r="CC20" s="133">
        <v>0</v>
      </c>
      <c r="CD20" s="133">
        <v>242.02</v>
      </c>
      <c r="CE20" s="133">
        <v>242.02</v>
      </c>
      <c r="CF20" s="133">
        <v>253.34</v>
      </c>
      <c r="CG20" s="133">
        <v>278.83</v>
      </c>
      <c r="CH20" s="133">
        <v>313.13</v>
      </c>
      <c r="CI20" s="136"/>
      <c r="CJ20" s="36">
        <v>33</v>
      </c>
      <c r="CK20" s="133">
        <v>0</v>
      </c>
      <c r="CL20" s="133">
        <v>199.24</v>
      </c>
      <c r="CM20" s="133">
        <v>204.54</v>
      </c>
      <c r="CN20" s="133">
        <v>225.08</v>
      </c>
      <c r="CO20" s="133">
        <v>257.38</v>
      </c>
      <c r="CP20" s="133">
        <v>296.96</v>
      </c>
      <c r="CQ20" s="133"/>
      <c r="CR20" s="36">
        <v>33</v>
      </c>
      <c r="CS20" s="133">
        <v>0</v>
      </c>
      <c r="CT20" s="133">
        <v>169</v>
      </c>
      <c r="CU20" s="133">
        <v>169</v>
      </c>
      <c r="CV20" s="133">
        <v>175.19</v>
      </c>
      <c r="CW20" s="133">
        <v>190.25</v>
      </c>
      <c r="CX20" s="133">
        <v>211.04</v>
      </c>
      <c r="CZ20" s="36">
        <v>33</v>
      </c>
      <c r="DA20" s="133"/>
      <c r="DB20" s="133"/>
      <c r="DC20" s="133"/>
      <c r="DD20" s="133"/>
      <c r="DE20" s="133"/>
      <c r="DF20" s="133"/>
    </row>
    <row r="21" ht="15.75" customHeight="1" spans="1:110">
      <c r="A21" s="23" t="str">
        <f>+CONCATENATE(B21,C21,D21,E21,F21)</f>
        <v>AMNS370.5</v>
      </c>
      <c r="B21" s="24" t="s">
        <v>121</v>
      </c>
      <c r="C21" s="24" t="s">
        <v>10</v>
      </c>
      <c r="D21" s="24" t="s">
        <v>6</v>
      </c>
      <c r="E21" s="24">
        <v>37</v>
      </c>
      <c r="F21" s="25">
        <v>0.5</v>
      </c>
      <c r="G21" s="26">
        <v>0</v>
      </c>
      <c r="H21" s="26">
        <v>28.01</v>
      </c>
      <c r="I21" s="26">
        <v>36.24</v>
      </c>
      <c r="J21" s="26">
        <v>48.26</v>
      </c>
      <c r="K21" s="26">
        <v>61.51</v>
      </c>
      <c r="L21" s="26">
        <v>76.43</v>
      </c>
      <c r="M21" s="26">
        <v>56.03</v>
      </c>
      <c r="N21" s="30"/>
      <c r="U21" s="29"/>
      <c r="W21" s="49" t="str">
        <f>CONCATENATE(X21,Sex,LEFT('Premium Calculation'!$C$10,2),Benefit_Option)</f>
        <v>36MNSDeath Cover</v>
      </c>
      <c r="X21" s="55">
        <v>36</v>
      </c>
      <c r="Y21" s="90">
        <f>VLOOKUP($W21,$AG$3:$AR$866,6,FALSE)</f>
        <v>0</v>
      </c>
      <c r="Z21" s="90">
        <f>VLOOKUP($W21,$AG$3:$AR$866,7,FALSE)</f>
        <v>107.68</v>
      </c>
      <c r="AA21" s="90">
        <f>VLOOKUP($W21,$AG$3:$AR$866,8,FALSE)</f>
        <v>112.06</v>
      </c>
      <c r="AB21" s="90">
        <f>VLOOKUP($W21,$AG$3:$AR$866,9,FALSE)</f>
        <v>126.53</v>
      </c>
      <c r="AC21" s="90">
        <f>VLOOKUP($W21,$AG$3:$AR$866,10,FALSE)</f>
        <v>147.97</v>
      </c>
      <c r="AD21" s="90">
        <f>VLOOKUP($W21,$AG$3:$AR$866,11,FALSE)</f>
        <v>175.15</v>
      </c>
      <c r="AE21" s="90">
        <f>VLOOKUP($W21,$AG$3:$AR$866,12,FALSE)</f>
        <v>143.24</v>
      </c>
      <c r="AF21" s="36"/>
      <c r="AG21" s="102" t="str">
        <f>CONCATENATE(AH21,AI21,LEFT(AJ21,2),AK21)</f>
        <v>36MAgDeath Cover</v>
      </c>
      <c r="AH21" s="108">
        <v>36</v>
      </c>
      <c r="AI21" s="109" t="s">
        <v>10</v>
      </c>
      <c r="AJ21" s="109" t="s">
        <v>89</v>
      </c>
      <c r="AK21" s="109" t="s">
        <v>12</v>
      </c>
      <c r="AL21" s="107">
        <v>0</v>
      </c>
      <c r="AM21" s="107">
        <v>186.58</v>
      </c>
      <c r="AN21" s="107">
        <v>193.01</v>
      </c>
      <c r="AO21" s="107">
        <v>216.73</v>
      </c>
      <c r="AP21" s="107">
        <v>251.73</v>
      </c>
      <c r="AQ21" s="107">
        <v>295.58</v>
      </c>
      <c r="AR21" s="107">
        <v>244</v>
      </c>
      <c r="AS21" s="133"/>
      <c r="AT21" s="133"/>
      <c r="AU21" s="133"/>
      <c r="AV21" s="36"/>
      <c r="AW21" s="133"/>
      <c r="AX21" s="133"/>
      <c r="AY21" s="133"/>
      <c r="AZ21" s="133"/>
      <c r="BA21" s="133"/>
      <c r="BB21" s="133"/>
      <c r="BD21" s="36"/>
      <c r="BE21" s="133"/>
      <c r="BF21" s="133"/>
      <c r="BG21" s="133"/>
      <c r="BH21" s="133"/>
      <c r="BI21" s="133"/>
      <c r="BJ21" s="133"/>
      <c r="BK21" s="136"/>
      <c r="BL21" s="36"/>
      <c r="BM21" s="133"/>
      <c r="BN21" s="133"/>
      <c r="BO21" s="133"/>
      <c r="BP21" s="133"/>
      <c r="BQ21" s="133"/>
      <c r="BR21" s="133"/>
      <c r="BS21" s="133"/>
      <c r="BT21" s="36"/>
      <c r="BU21" s="133"/>
      <c r="BV21" s="133"/>
      <c r="BW21" s="133"/>
      <c r="BX21" s="133"/>
      <c r="BY21" s="133"/>
      <c r="BZ21" s="133"/>
      <c r="CB21" s="36">
        <v>34</v>
      </c>
      <c r="CC21" s="133">
        <v>0</v>
      </c>
      <c r="CD21" s="133">
        <v>246.46</v>
      </c>
      <c r="CE21" s="133">
        <v>246.98</v>
      </c>
      <c r="CF21" s="133">
        <v>262.45</v>
      </c>
      <c r="CG21" s="133">
        <v>290.96</v>
      </c>
      <c r="CH21" s="133">
        <v>328.19</v>
      </c>
      <c r="CI21" s="136"/>
      <c r="CJ21" s="36">
        <v>34</v>
      </c>
      <c r="CK21" s="133">
        <v>0</v>
      </c>
      <c r="CL21" s="133">
        <v>204.21</v>
      </c>
      <c r="CM21" s="133">
        <v>212.07</v>
      </c>
      <c r="CN21" s="133">
        <v>236.32</v>
      </c>
      <c r="CO21" s="133">
        <v>271.48</v>
      </c>
      <c r="CP21" s="133">
        <v>314.1</v>
      </c>
      <c r="CQ21" s="133"/>
      <c r="CR21" s="36">
        <v>34</v>
      </c>
      <c r="CS21" s="133">
        <v>0</v>
      </c>
      <c r="CT21" s="133">
        <v>171.77</v>
      </c>
      <c r="CU21" s="133">
        <v>171.95</v>
      </c>
      <c r="CV21" s="133">
        <v>180.82</v>
      </c>
      <c r="CW21" s="133">
        <v>197.79</v>
      </c>
      <c r="CX21" s="133">
        <v>220.54</v>
      </c>
      <c r="CZ21" s="36">
        <v>34</v>
      </c>
      <c r="DA21" s="133"/>
      <c r="DB21" s="133"/>
      <c r="DC21" s="133"/>
      <c r="DD21" s="133"/>
      <c r="DE21" s="133"/>
      <c r="DF21" s="133"/>
    </row>
    <row r="22" ht="16.5" customHeight="1" spans="1:110">
      <c r="A22" s="23" t="str">
        <f>+CONCATENATE(B22,C22,D22,E22,F22)</f>
        <v>AMNS380.5</v>
      </c>
      <c r="B22" s="24" t="s">
        <v>121</v>
      </c>
      <c r="C22" s="24" t="s">
        <v>10</v>
      </c>
      <c r="D22" s="24" t="s">
        <v>6</v>
      </c>
      <c r="E22" s="24">
        <v>38</v>
      </c>
      <c r="F22" s="25">
        <v>0.5</v>
      </c>
      <c r="G22" s="26">
        <v>0</v>
      </c>
      <c r="H22" s="26">
        <v>30.72</v>
      </c>
      <c r="I22" s="26">
        <v>40.26</v>
      </c>
      <c r="J22" s="26">
        <v>53.17</v>
      </c>
      <c r="K22" s="26">
        <v>67.24</v>
      </c>
      <c r="L22" s="26">
        <v>83.06</v>
      </c>
      <c r="M22" s="26">
        <v>58.56</v>
      </c>
      <c r="N22" s="30"/>
      <c r="T22" s="28"/>
      <c r="W22" s="49" t="str">
        <f>CONCATENATE(X22,Sex,LEFT('Premium Calculation'!$C$10,2),Benefit_Option)</f>
        <v>37MNSDeath Cover</v>
      </c>
      <c r="X22" s="55">
        <v>37</v>
      </c>
      <c r="Y22" s="90">
        <f>VLOOKUP($W22,$AG$3:$AR$866,6,FALSE)</f>
        <v>0</v>
      </c>
      <c r="Z22" s="90">
        <f>VLOOKUP($W22,$AG$3:$AR$866,7,FALSE)</f>
        <v>112.02</v>
      </c>
      <c r="AA22" s="90">
        <f>VLOOKUP($W22,$AG$3:$AR$866,8,FALSE)</f>
        <v>118.17</v>
      </c>
      <c r="AB22" s="90">
        <f>VLOOKUP($W22,$AG$3:$AR$866,9,FALSE)</f>
        <v>134.78</v>
      </c>
      <c r="AC22" s="90">
        <f>VLOOKUP($W22,$AG$3:$AR$866,10,FALSE)</f>
        <v>158.22</v>
      </c>
      <c r="AD22" s="90">
        <f>VLOOKUP($W22,$AG$3:$AR$866,11,FALSE)</f>
        <v>187.7</v>
      </c>
      <c r="AE22" s="90">
        <f>VLOOKUP($W22,$AG$3:$AR$866,12,FALSE)</f>
        <v>148.13</v>
      </c>
      <c r="AF22" s="36"/>
      <c r="AG22" s="102" t="str">
        <f>CONCATENATE(AH22,AI22,LEFT(AJ22,2),AK22)</f>
        <v>37MAgDeath Cover</v>
      </c>
      <c r="AH22" s="108">
        <v>37</v>
      </c>
      <c r="AI22" s="109" t="s">
        <v>10</v>
      </c>
      <c r="AJ22" s="109" t="s">
        <v>89</v>
      </c>
      <c r="AK22" s="109" t="s">
        <v>12</v>
      </c>
      <c r="AL22" s="107">
        <v>0</v>
      </c>
      <c r="AM22" s="107">
        <v>193.54</v>
      </c>
      <c r="AN22" s="107">
        <v>202.84</v>
      </c>
      <c r="AO22" s="107">
        <v>229.9</v>
      </c>
      <c r="AP22" s="107">
        <v>268.03</v>
      </c>
      <c r="AQ22" s="107">
        <v>315.42</v>
      </c>
      <c r="AR22" s="107">
        <v>251.64</v>
      </c>
      <c r="AS22" s="133"/>
      <c r="AT22" s="133"/>
      <c r="AU22" s="133"/>
      <c r="AV22" s="36"/>
      <c r="AW22" s="133"/>
      <c r="AX22" s="133"/>
      <c r="AY22" s="133"/>
      <c r="AZ22" s="133"/>
      <c r="BA22" s="133"/>
      <c r="BB22" s="133"/>
      <c r="BD22" s="36"/>
      <c r="BE22" s="133"/>
      <c r="BF22" s="133"/>
      <c r="BG22" s="133"/>
      <c r="BH22" s="133"/>
      <c r="BI22" s="133"/>
      <c r="BJ22" s="133"/>
      <c r="BK22" s="136"/>
      <c r="BL22" s="36"/>
      <c r="BM22" s="133"/>
      <c r="BN22" s="133"/>
      <c r="BO22" s="133"/>
      <c r="BP22" s="133"/>
      <c r="BQ22" s="133"/>
      <c r="BR22" s="133"/>
      <c r="BS22" s="133"/>
      <c r="BT22" s="36"/>
      <c r="BU22" s="133"/>
      <c r="BV22" s="133"/>
      <c r="BW22" s="133"/>
      <c r="BX22" s="133"/>
      <c r="BY22" s="133"/>
      <c r="BZ22" s="133"/>
      <c r="CB22" s="36">
        <v>35</v>
      </c>
      <c r="CC22" s="133">
        <v>0</v>
      </c>
      <c r="CD22" s="133">
        <v>251.63</v>
      </c>
      <c r="CE22" s="133">
        <v>254.02</v>
      </c>
      <c r="CF22" s="133">
        <v>272.9</v>
      </c>
      <c r="CG22" s="133">
        <v>304.39</v>
      </c>
      <c r="CH22" s="133">
        <v>344.6</v>
      </c>
      <c r="CI22" s="136"/>
      <c r="CJ22" s="36">
        <v>35</v>
      </c>
      <c r="CK22" s="133">
        <v>0</v>
      </c>
      <c r="CL22" s="133">
        <v>210.13</v>
      </c>
      <c r="CM22" s="133">
        <v>220.98</v>
      </c>
      <c r="CN22" s="133">
        <v>248.89</v>
      </c>
      <c r="CO22" s="133">
        <v>287.12</v>
      </c>
      <c r="CP22" s="133">
        <v>332.79</v>
      </c>
      <c r="CQ22" s="133"/>
      <c r="CR22" s="36">
        <v>35</v>
      </c>
      <c r="CS22" s="133">
        <v>0</v>
      </c>
      <c r="CT22" s="133">
        <v>175</v>
      </c>
      <c r="CU22" s="133">
        <v>176.27</v>
      </c>
      <c r="CV22" s="133">
        <v>187.28</v>
      </c>
      <c r="CW22" s="133">
        <v>206.21</v>
      </c>
      <c r="CX22" s="133">
        <v>230.91</v>
      </c>
      <c r="CZ22" s="36">
        <v>35</v>
      </c>
      <c r="DA22" s="133"/>
      <c r="DB22" s="133"/>
      <c r="DC22" s="133"/>
      <c r="DD22" s="133"/>
      <c r="DE22" s="133"/>
      <c r="DF22" s="133"/>
    </row>
    <row r="23" ht="16.5" customHeight="1" spans="1:110">
      <c r="A23" s="23" t="str">
        <f>+CONCATENATE(B23,C23,D23,E23,F23)</f>
        <v>AMNS390.5</v>
      </c>
      <c r="B23" s="24" t="s">
        <v>121</v>
      </c>
      <c r="C23" s="24" t="s">
        <v>10</v>
      </c>
      <c r="D23" s="24" t="s">
        <v>6</v>
      </c>
      <c r="E23" s="24">
        <v>39</v>
      </c>
      <c r="F23" s="25">
        <v>0.5</v>
      </c>
      <c r="G23" s="26">
        <v>0</v>
      </c>
      <c r="H23" s="26">
        <v>33.92</v>
      </c>
      <c r="I23" s="26">
        <v>44.85</v>
      </c>
      <c r="J23" s="26">
        <v>58.47</v>
      </c>
      <c r="K23" s="26">
        <v>73.45</v>
      </c>
      <c r="L23" s="26">
        <v>90.25</v>
      </c>
      <c r="M23" s="26">
        <v>61.3</v>
      </c>
      <c r="N23" s="30"/>
      <c r="R23" s="73" t="s">
        <v>39</v>
      </c>
      <c r="S23" s="74"/>
      <c r="T23" s="75"/>
      <c r="W23" s="49" t="str">
        <f>CONCATENATE(X23,Sex,LEFT('Premium Calculation'!$C$10,2),Benefit_Option)</f>
        <v>38MNSDeath Cover</v>
      </c>
      <c r="X23" s="55">
        <v>38</v>
      </c>
      <c r="Y23" s="90">
        <f>VLOOKUP($W23,$AG$3:$AR$866,6,FALSE)</f>
        <v>0</v>
      </c>
      <c r="Z23" s="90">
        <f>VLOOKUP($W23,$AG$3:$AR$866,7,FALSE)</f>
        <v>117.03</v>
      </c>
      <c r="AA23" s="90">
        <f>VLOOKUP($W23,$AG$3:$AR$866,8,FALSE)</f>
        <v>125.23</v>
      </c>
      <c r="AB23" s="90">
        <f>VLOOKUP($W23,$AG$3:$AR$866,9,FALSE)</f>
        <v>144.01</v>
      </c>
      <c r="AC23" s="90">
        <f>VLOOKUP($W23,$AG$3:$AR$866,10,FALSE)</f>
        <v>169.37</v>
      </c>
      <c r="AD23" s="90">
        <f>VLOOKUP($W23,$AG$3:$AR$866,11,FALSE)</f>
        <v>201.38</v>
      </c>
      <c r="AE23" s="90">
        <f>VLOOKUP($W23,$AG$3:$AR$866,12,FALSE)</f>
        <v>153.37</v>
      </c>
      <c r="AF23" s="36"/>
      <c r="AG23" s="102" t="str">
        <f>CONCATENATE(AH23,AI23,LEFT(AJ23,2),AK23)</f>
        <v>38MAgDeath Cover</v>
      </c>
      <c r="AH23" s="108">
        <v>38</v>
      </c>
      <c r="AI23" s="109" t="s">
        <v>10</v>
      </c>
      <c r="AJ23" s="109" t="s">
        <v>89</v>
      </c>
      <c r="AK23" s="112" t="s">
        <v>12</v>
      </c>
      <c r="AL23" s="107">
        <v>0</v>
      </c>
      <c r="AM23" s="107">
        <v>201.56</v>
      </c>
      <c r="AN23" s="107">
        <v>214.11</v>
      </c>
      <c r="AO23" s="107">
        <v>244.69</v>
      </c>
      <c r="AP23" s="107">
        <v>285.76</v>
      </c>
      <c r="AQ23" s="107">
        <v>337.04</v>
      </c>
      <c r="AR23" s="107">
        <v>259.87</v>
      </c>
      <c r="AS23" s="132"/>
      <c r="AT23" s="132"/>
      <c r="AU23" s="132"/>
      <c r="AV23" s="36"/>
      <c r="AW23" s="133"/>
      <c r="AX23" s="133"/>
      <c r="AY23" s="133"/>
      <c r="AZ23" s="133"/>
      <c r="BA23" s="132"/>
      <c r="BB23" s="132"/>
      <c r="BD23" s="36"/>
      <c r="BE23" s="133"/>
      <c r="BF23" s="133"/>
      <c r="BG23" s="133"/>
      <c r="BH23" s="133"/>
      <c r="BI23" s="132"/>
      <c r="BJ23" s="132"/>
      <c r="BK23" s="136"/>
      <c r="BL23" s="36"/>
      <c r="BM23" s="133"/>
      <c r="BN23" s="133"/>
      <c r="BO23" s="133"/>
      <c r="BP23" s="133"/>
      <c r="BQ23" s="132"/>
      <c r="BR23" s="132"/>
      <c r="BS23" s="132"/>
      <c r="BT23" s="36"/>
      <c r="BU23" s="133"/>
      <c r="BV23" s="133"/>
      <c r="BW23" s="133"/>
      <c r="BX23" s="133"/>
      <c r="BY23" s="132"/>
      <c r="BZ23" s="132"/>
      <c r="CB23" s="36">
        <v>36</v>
      </c>
      <c r="CC23" s="133">
        <v>0</v>
      </c>
      <c r="CD23" s="133">
        <v>257.62</v>
      </c>
      <c r="CE23" s="133">
        <v>262.31</v>
      </c>
      <c r="CF23" s="133">
        <v>284.69</v>
      </c>
      <c r="CG23" s="132">
        <v>319.02</v>
      </c>
      <c r="CH23" s="132">
        <v>362.51</v>
      </c>
      <c r="CI23" s="136"/>
      <c r="CJ23" s="36">
        <v>36</v>
      </c>
      <c r="CK23" s="133">
        <v>0</v>
      </c>
      <c r="CL23" s="133">
        <v>216.97</v>
      </c>
      <c r="CM23" s="133">
        <v>231.36</v>
      </c>
      <c r="CN23" s="133">
        <v>263</v>
      </c>
      <c r="CO23" s="132">
        <v>304.17</v>
      </c>
      <c r="CP23" s="132">
        <v>353.21</v>
      </c>
      <c r="CQ23" s="132"/>
      <c r="CR23" s="36">
        <v>36</v>
      </c>
      <c r="CS23" s="133">
        <v>0</v>
      </c>
      <c r="CT23" s="133">
        <v>178.74</v>
      </c>
      <c r="CU23" s="133">
        <v>181.38</v>
      </c>
      <c r="CV23" s="133">
        <v>194.55</v>
      </c>
      <c r="CW23" s="132">
        <v>215.41</v>
      </c>
      <c r="CX23" s="132">
        <v>242.22</v>
      </c>
      <c r="CZ23" s="36">
        <v>36</v>
      </c>
      <c r="DA23" s="133"/>
      <c r="DB23" s="133"/>
      <c r="DC23" s="133"/>
      <c r="DD23" s="133"/>
      <c r="DE23" s="132"/>
      <c r="DF23" s="132"/>
    </row>
    <row r="24" ht="30" customHeight="1" spans="1:110">
      <c r="A24" s="23" t="str">
        <f>+CONCATENATE(B24,C24,D24,E24,F24)</f>
        <v>AMNS400.5</v>
      </c>
      <c r="B24" s="24" t="s">
        <v>121</v>
      </c>
      <c r="C24" s="24" t="s">
        <v>10</v>
      </c>
      <c r="D24" s="24" t="s">
        <v>6</v>
      </c>
      <c r="E24" s="24">
        <v>40</v>
      </c>
      <c r="F24" s="25">
        <v>0.5</v>
      </c>
      <c r="G24" s="26">
        <v>30.8</v>
      </c>
      <c r="H24" s="26">
        <v>37.64</v>
      </c>
      <c r="I24" s="26">
        <v>49.83</v>
      </c>
      <c r="J24" s="26">
        <v>64.2</v>
      </c>
      <c r="K24" s="26">
        <v>80.2</v>
      </c>
      <c r="L24" s="26">
        <v>98.08</v>
      </c>
      <c r="M24" s="26">
        <v>64.2</v>
      </c>
      <c r="N24" s="30"/>
      <c r="R24" s="76" t="s">
        <v>42</v>
      </c>
      <c r="S24" s="77">
        <f>ROUND(SA_by_1000_n_Modal_Factor*Tot_Prem_Rate_Yr1,2)</f>
        <v>25847.46</v>
      </c>
      <c r="T24" s="77">
        <f>ROUND(Tot_Prem_Rate_Oasis_Yr1*T18,0)</f>
        <v>25847</v>
      </c>
      <c r="W24" s="49" t="str">
        <f>CONCATENATE(X24,Sex,LEFT('Premium Calculation'!$C$10,2),Benefit_Option)</f>
        <v>39MNSDeath Cover</v>
      </c>
      <c r="X24" s="55">
        <v>39</v>
      </c>
      <c r="Y24" s="90">
        <f>VLOOKUP($W24,$AG$3:$AR$866,6,FALSE)</f>
        <v>0</v>
      </c>
      <c r="Z24" s="90">
        <f>VLOOKUP($W24,$AG$3:$AR$866,7,FALSE)</f>
        <v>122.83</v>
      </c>
      <c r="AA24" s="90">
        <f>VLOOKUP($W24,$AG$3:$AR$866,8,FALSE)</f>
        <v>133.28</v>
      </c>
      <c r="AB24" s="90">
        <f>VLOOKUP($W24,$AG$3:$AR$866,9,FALSE)</f>
        <v>154.12</v>
      </c>
      <c r="AC24" s="90">
        <f>VLOOKUP($W24,$AG$3:$AR$866,10,FALSE)</f>
        <v>181.51</v>
      </c>
      <c r="AD24" s="90">
        <f>VLOOKUP($W24,$AG$3:$AR$866,11,FALSE)</f>
        <v>216.3</v>
      </c>
      <c r="AE24" s="90">
        <f>VLOOKUP($W24,$AG$3:$AR$866,12,FALSE)</f>
        <v>159.02</v>
      </c>
      <c r="AF24" s="36"/>
      <c r="AG24" s="102" t="str">
        <f>CONCATENATE(AH24,AI24,LEFT(AJ24,2),AK24)</f>
        <v>39MAgDeath Cover</v>
      </c>
      <c r="AH24" s="113">
        <v>39</v>
      </c>
      <c r="AI24" s="114" t="s">
        <v>10</v>
      </c>
      <c r="AJ24" s="114" t="s">
        <v>89</v>
      </c>
      <c r="AK24" s="114" t="s">
        <v>12</v>
      </c>
      <c r="AL24" s="107">
        <v>0</v>
      </c>
      <c r="AM24" s="107">
        <v>210.85</v>
      </c>
      <c r="AN24" s="107">
        <v>227.03</v>
      </c>
      <c r="AO24" s="107">
        <v>260.8</v>
      </c>
      <c r="AP24" s="107">
        <v>305.04</v>
      </c>
      <c r="AQ24" s="107">
        <v>360.58</v>
      </c>
      <c r="AR24" s="107">
        <v>268.78</v>
      </c>
      <c r="AS24" s="134"/>
      <c r="AT24" s="134"/>
      <c r="AU24" s="134"/>
      <c r="AV24" s="36"/>
      <c r="AW24" s="133"/>
      <c r="AX24" s="134"/>
      <c r="AY24" s="134"/>
      <c r="AZ24" s="134"/>
      <c r="BA24" s="134"/>
      <c r="BB24" s="134"/>
      <c r="BD24" s="36"/>
      <c r="BE24" s="133"/>
      <c r="BF24" s="134"/>
      <c r="BG24" s="134"/>
      <c r="BH24" s="134"/>
      <c r="BI24" s="134"/>
      <c r="BJ24" s="134"/>
      <c r="BK24" s="136"/>
      <c r="BL24" s="36"/>
      <c r="BM24" s="133"/>
      <c r="BN24" s="134"/>
      <c r="BO24" s="134"/>
      <c r="BP24" s="134"/>
      <c r="BQ24" s="134"/>
      <c r="BR24" s="134"/>
      <c r="BS24" s="134"/>
      <c r="BT24" s="36"/>
      <c r="BU24" s="133"/>
      <c r="BV24" s="134"/>
      <c r="BW24" s="134"/>
      <c r="BX24" s="134"/>
      <c r="BY24" s="134"/>
      <c r="BZ24" s="134"/>
      <c r="CB24" s="36">
        <v>37</v>
      </c>
      <c r="CC24" s="133">
        <v>0</v>
      </c>
      <c r="CD24" s="134">
        <v>264.65</v>
      </c>
      <c r="CE24" s="134">
        <v>271.98</v>
      </c>
      <c r="CF24" s="134">
        <v>297.92</v>
      </c>
      <c r="CG24" s="134">
        <v>335.27</v>
      </c>
      <c r="CH24" s="134">
        <v>382.19</v>
      </c>
      <c r="CI24" s="136"/>
      <c r="CJ24" s="36">
        <v>37</v>
      </c>
      <c r="CK24" s="133">
        <v>0</v>
      </c>
      <c r="CL24" s="134">
        <v>224.97</v>
      </c>
      <c r="CM24" s="134">
        <v>243.2</v>
      </c>
      <c r="CN24" s="134">
        <v>278.49</v>
      </c>
      <c r="CO24" s="134">
        <v>322.71</v>
      </c>
      <c r="CP24" s="134">
        <v>375.41</v>
      </c>
      <c r="CQ24" s="134"/>
      <c r="CR24" s="36">
        <v>37</v>
      </c>
      <c r="CS24" s="133">
        <v>0</v>
      </c>
      <c r="CT24" s="134">
        <v>183.06</v>
      </c>
      <c r="CU24" s="134">
        <v>187.36</v>
      </c>
      <c r="CV24" s="134">
        <v>202.82</v>
      </c>
      <c r="CW24" s="134">
        <v>225.51</v>
      </c>
      <c r="CX24" s="134">
        <v>254.58</v>
      </c>
      <c r="CZ24" s="36">
        <v>37</v>
      </c>
      <c r="DA24" s="133"/>
      <c r="DB24" s="134"/>
      <c r="DC24" s="134"/>
      <c r="DD24" s="134"/>
      <c r="DE24" s="134"/>
      <c r="DF24" s="134"/>
    </row>
    <row r="25" spans="1:110">
      <c r="A25" s="23" t="str">
        <f>+CONCATENATE(B25,C25,D25,E25,F25)</f>
        <v>AMNS410.5</v>
      </c>
      <c r="B25" s="24" t="s">
        <v>121</v>
      </c>
      <c r="C25" s="24" t="s">
        <v>10</v>
      </c>
      <c r="D25" s="24" t="s">
        <v>6</v>
      </c>
      <c r="E25" s="24">
        <v>41</v>
      </c>
      <c r="F25" s="25">
        <v>0.5</v>
      </c>
      <c r="G25" s="26">
        <v>33.75</v>
      </c>
      <c r="H25" s="26">
        <v>42</v>
      </c>
      <c r="I25" s="26">
        <v>55.25</v>
      </c>
      <c r="J25" s="26">
        <v>70.45</v>
      </c>
      <c r="K25" s="26">
        <v>87.32</v>
      </c>
      <c r="L25" s="26">
        <v>106.57</v>
      </c>
      <c r="M25" s="26">
        <v>67.29</v>
      </c>
      <c r="N25" s="30"/>
      <c r="R25" s="51" t="s">
        <v>43</v>
      </c>
      <c r="S25" s="78">
        <f>ROUND((S24)*STax_1,2)</f>
        <v>4652.54</v>
      </c>
      <c r="T25" s="78">
        <f>T24*STax_1</f>
        <v>4652.46</v>
      </c>
      <c r="W25" s="49" t="str">
        <f>CONCATENATE(X25,Sex,LEFT('Premium Calculation'!$C$10,2),Benefit_Option)</f>
        <v>40MNSDeath Cover</v>
      </c>
      <c r="X25" s="55">
        <v>40</v>
      </c>
      <c r="Y25" s="90">
        <f>VLOOKUP($W25,$AG$3:$AR$866,6,FALSE)</f>
        <v>127.84</v>
      </c>
      <c r="Z25" s="90">
        <f>VLOOKUP($W25,$AG$3:$AR$866,7,FALSE)</f>
        <v>129.54</v>
      </c>
      <c r="AA25" s="90">
        <f>VLOOKUP($W25,$AG$3:$AR$866,8,FALSE)</f>
        <v>142.32</v>
      </c>
      <c r="AB25" s="90">
        <f>VLOOKUP($W25,$AG$3:$AR$866,9,FALSE)</f>
        <v>165.12</v>
      </c>
      <c r="AC25" s="90">
        <f>VLOOKUP($W25,$AG$3:$AR$866,10,FALSE)</f>
        <v>194.71</v>
      </c>
      <c r="AD25" s="90">
        <f>VLOOKUP($W25,$AG$3:$AR$866,11,FALSE)</f>
        <v>232.55</v>
      </c>
      <c r="AE25" s="90">
        <f>VLOOKUP($W25,$AG$3:$AR$866,12,FALSE)</f>
        <v>165.12</v>
      </c>
      <c r="AF25" s="36"/>
      <c r="AG25" s="102" t="str">
        <f>CONCATENATE(AH25,AI25,LEFT(AJ25,2),AK25)</f>
        <v>40MAgDeath Cover</v>
      </c>
      <c r="AH25" s="113">
        <v>40</v>
      </c>
      <c r="AI25" s="114" t="s">
        <v>10</v>
      </c>
      <c r="AJ25" s="114" t="s">
        <v>89</v>
      </c>
      <c r="AK25" s="114" t="s">
        <v>12</v>
      </c>
      <c r="AL25" s="107">
        <v>222.1</v>
      </c>
      <c r="AM25" s="107">
        <v>222.11</v>
      </c>
      <c r="AN25" s="107">
        <v>241.52</v>
      </c>
      <c r="AO25" s="107">
        <v>278.38</v>
      </c>
      <c r="AP25" s="107">
        <v>326.04</v>
      </c>
      <c r="AQ25" s="107">
        <v>386.21</v>
      </c>
      <c r="AR25" s="107">
        <v>278.38</v>
      </c>
      <c r="AS25" s="134"/>
      <c r="AT25" s="134"/>
      <c r="AU25" s="134"/>
      <c r="AV25" s="36"/>
      <c r="AW25" s="133"/>
      <c r="AX25" s="134"/>
      <c r="AY25" s="134"/>
      <c r="AZ25" s="134"/>
      <c r="BA25" s="134"/>
      <c r="BB25" s="134"/>
      <c r="BD25" s="36"/>
      <c r="BE25" s="133"/>
      <c r="BF25" s="134"/>
      <c r="BG25" s="134"/>
      <c r="BH25" s="134"/>
      <c r="BI25" s="134"/>
      <c r="BJ25" s="134"/>
      <c r="BK25" s="136"/>
      <c r="BL25" s="36"/>
      <c r="BM25" s="133"/>
      <c r="BN25" s="134"/>
      <c r="BO25" s="134"/>
      <c r="BP25" s="134"/>
      <c r="BQ25" s="134"/>
      <c r="BR25" s="134"/>
      <c r="BS25" s="134"/>
      <c r="BT25" s="36"/>
      <c r="BU25" s="133"/>
      <c r="BV25" s="134"/>
      <c r="BW25" s="134"/>
      <c r="BX25" s="134"/>
      <c r="BY25" s="134"/>
      <c r="BZ25" s="134"/>
      <c r="CB25" s="36">
        <v>38</v>
      </c>
      <c r="CC25" s="133">
        <v>0</v>
      </c>
      <c r="CD25" s="134">
        <v>272.67</v>
      </c>
      <c r="CE25" s="134">
        <v>283.13</v>
      </c>
      <c r="CF25" s="134">
        <v>312.48</v>
      </c>
      <c r="CG25" s="134">
        <v>352.99</v>
      </c>
      <c r="CH25" s="134">
        <v>403.78</v>
      </c>
      <c r="CI25" s="136"/>
      <c r="CJ25" s="36">
        <v>38</v>
      </c>
      <c r="CK25" s="133">
        <v>0</v>
      </c>
      <c r="CL25" s="134">
        <v>234.33</v>
      </c>
      <c r="CM25" s="134">
        <v>256.81</v>
      </c>
      <c r="CN25" s="134">
        <v>295.41</v>
      </c>
      <c r="CO25" s="134">
        <v>342.86</v>
      </c>
      <c r="CP25" s="134">
        <v>399.59</v>
      </c>
      <c r="CQ25" s="134"/>
      <c r="CR25" s="36">
        <v>38</v>
      </c>
      <c r="CS25" s="133">
        <v>0</v>
      </c>
      <c r="CT25" s="134">
        <v>188.13</v>
      </c>
      <c r="CU25" s="134">
        <v>194.28</v>
      </c>
      <c r="CV25" s="134">
        <v>211.84</v>
      </c>
      <c r="CW25" s="134">
        <v>236.65</v>
      </c>
      <c r="CX25" s="134">
        <v>268.24</v>
      </c>
      <c r="CZ25" s="36">
        <v>38</v>
      </c>
      <c r="DA25" s="133"/>
      <c r="DB25" s="134"/>
      <c r="DC25" s="134"/>
      <c r="DD25" s="134"/>
      <c r="DE25" s="134"/>
      <c r="DF25" s="134"/>
    </row>
    <row r="26" ht="15" spans="1:110">
      <c r="A26" s="23" t="str">
        <f>+CONCATENATE(B26,C26,D26,E26,F26)</f>
        <v>AMNS420.5</v>
      </c>
      <c r="B26" s="24" t="s">
        <v>121</v>
      </c>
      <c r="C26" s="24" t="s">
        <v>10</v>
      </c>
      <c r="D26" s="24" t="s">
        <v>6</v>
      </c>
      <c r="E26" s="24">
        <v>42</v>
      </c>
      <c r="F26" s="25">
        <v>0.5</v>
      </c>
      <c r="G26" s="26">
        <v>37.17</v>
      </c>
      <c r="H26" s="26">
        <v>46.91</v>
      </c>
      <c r="I26" s="26">
        <v>61.3</v>
      </c>
      <c r="J26" s="26">
        <v>77.21</v>
      </c>
      <c r="K26" s="26">
        <v>95.06</v>
      </c>
      <c r="L26" s="26">
        <v>115.78</v>
      </c>
      <c r="M26" s="26">
        <v>70.58</v>
      </c>
      <c r="N26" s="30"/>
      <c r="R26" s="79" t="s">
        <v>44</v>
      </c>
      <c r="S26" s="80">
        <f>S24+S25</f>
        <v>30500</v>
      </c>
      <c r="T26" s="81">
        <f>T24+T25</f>
        <v>30499.46</v>
      </c>
      <c r="W26" s="49" t="str">
        <f>CONCATENATE(X26,Sex,LEFT('Premium Calculation'!$C$10,2),Benefit_Option)</f>
        <v>41MNSDeath Cover</v>
      </c>
      <c r="X26" s="55">
        <v>41</v>
      </c>
      <c r="Y26" s="90">
        <f>VLOOKUP($W26,$AG$3:$AR$866,6,FALSE)</f>
        <v>133.76</v>
      </c>
      <c r="Z26" s="90">
        <f>VLOOKUP($W26,$AG$3:$AR$866,7,FALSE)</f>
        <v>137.28</v>
      </c>
      <c r="AA26" s="90">
        <f>VLOOKUP($W26,$AG$3:$AR$866,8,FALSE)</f>
        <v>152.4</v>
      </c>
      <c r="AB26" s="90">
        <f>VLOOKUP($W26,$AG$3:$AR$866,9,FALSE)</f>
        <v>177.27</v>
      </c>
      <c r="AC26" s="90">
        <f>VLOOKUP($W26,$AG$3:$AR$866,10,FALSE)</f>
        <v>209.27</v>
      </c>
      <c r="AD26" s="90">
        <f>VLOOKUP($W26,$AG$3:$AR$866,11,FALSE)</f>
        <v>250.26</v>
      </c>
      <c r="AE26" s="90">
        <f>VLOOKUP($W26,$AG$3:$AR$866,12,FALSE)</f>
        <v>171.67</v>
      </c>
      <c r="AF26" s="36"/>
      <c r="AG26" s="102" t="str">
        <f>CONCATENATE(AH26,AI26,LEFT(AJ26,2),AK26)</f>
        <v>41MAgDeath Cover</v>
      </c>
      <c r="AH26" s="113">
        <v>41</v>
      </c>
      <c r="AI26" s="114" t="s">
        <v>10</v>
      </c>
      <c r="AJ26" s="114" t="s">
        <v>89</v>
      </c>
      <c r="AK26" s="114" t="s">
        <v>12</v>
      </c>
      <c r="AL26" s="107">
        <v>231.58</v>
      </c>
      <c r="AM26" s="107">
        <v>233.97</v>
      </c>
      <c r="AN26" s="107">
        <v>257.63</v>
      </c>
      <c r="AO26" s="107">
        <v>297.76</v>
      </c>
      <c r="AP26" s="107">
        <v>349.15</v>
      </c>
      <c r="AQ26" s="107">
        <v>414.09</v>
      </c>
      <c r="AR26" s="107">
        <v>288.72</v>
      </c>
      <c r="AS26" s="134"/>
      <c r="AT26" s="134"/>
      <c r="AU26" s="134"/>
      <c r="AV26" s="36"/>
      <c r="AW26" s="133"/>
      <c r="AX26" s="134"/>
      <c r="AY26" s="134"/>
      <c r="AZ26" s="134"/>
      <c r="BA26" s="134"/>
      <c r="BB26" s="134"/>
      <c r="BD26" s="36"/>
      <c r="BE26" s="133"/>
      <c r="BF26" s="134"/>
      <c r="BG26" s="134"/>
      <c r="BH26" s="134"/>
      <c r="BI26" s="134"/>
      <c r="BJ26" s="134"/>
      <c r="BK26" s="136"/>
      <c r="BL26" s="36"/>
      <c r="BM26" s="133"/>
      <c r="BN26" s="134"/>
      <c r="BO26" s="134"/>
      <c r="BP26" s="134"/>
      <c r="BQ26" s="134"/>
      <c r="BR26" s="134"/>
      <c r="BS26" s="134"/>
      <c r="BT26" s="36"/>
      <c r="BU26" s="133"/>
      <c r="BV26" s="134"/>
      <c r="BW26" s="134"/>
      <c r="BX26" s="134"/>
      <c r="BY26" s="134"/>
      <c r="BZ26" s="134"/>
      <c r="CB26" s="36">
        <v>39</v>
      </c>
      <c r="CC26" s="133">
        <v>0</v>
      </c>
      <c r="CD26" s="134">
        <v>281.92</v>
      </c>
      <c r="CE26" s="134">
        <v>295.89</v>
      </c>
      <c r="CF26" s="134">
        <v>328.59</v>
      </c>
      <c r="CG26" s="134">
        <v>372.26</v>
      </c>
      <c r="CH26" s="134">
        <v>427.3</v>
      </c>
      <c r="CI26" s="136"/>
      <c r="CJ26" s="36">
        <v>39</v>
      </c>
      <c r="CK26" s="133">
        <v>0</v>
      </c>
      <c r="CL26" s="134">
        <v>245.23</v>
      </c>
      <c r="CM26" s="134">
        <v>271.99</v>
      </c>
      <c r="CN26" s="134">
        <v>313.99</v>
      </c>
      <c r="CO26" s="134">
        <v>364.83</v>
      </c>
      <c r="CP26" s="134">
        <v>425.91</v>
      </c>
      <c r="CQ26" s="134"/>
      <c r="CR26" s="36">
        <v>39</v>
      </c>
      <c r="CS26" s="133">
        <v>0</v>
      </c>
      <c r="CT26" s="134">
        <v>193.9</v>
      </c>
      <c r="CU26" s="134">
        <v>202.16</v>
      </c>
      <c r="CV26" s="134">
        <v>221.93</v>
      </c>
      <c r="CW26" s="134">
        <v>248.78</v>
      </c>
      <c r="CX26" s="134">
        <v>283.14</v>
      </c>
      <c r="CZ26" s="36">
        <v>39</v>
      </c>
      <c r="DA26" s="133"/>
      <c r="DB26" s="134"/>
      <c r="DC26" s="134"/>
      <c r="DD26" s="134"/>
      <c r="DE26" s="134"/>
      <c r="DF26" s="134"/>
    </row>
    <row r="27" ht="15.75" customHeight="1" spans="1:110">
      <c r="A27" s="23" t="str">
        <f>+CONCATENATE(B27,C27,D27,E27,F27)</f>
        <v>AMNS430.5</v>
      </c>
      <c r="B27" s="24" t="s">
        <v>121</v>
      </c>
      <c r="C27" s="24" t="s">
        <v>10</v>
      </c>
      <c r="D27" s="24" t="s">
        <v>6</v>
      </c>
      <c r="E27" s="24">
        <v>43</v>
      </c>
      <c r="F27" s="25">
        <v>0.5</v>
      </c>
      <c r="G27" s="26">
        <v>41.13</v>
      </c>
      <c r="H27" s="26">
        <v>52.41</v>
      </c>
      <c r="I27" s="26">
        <v>67.67</v>
      </c>
      <c r="J27" s="26">
        <v>84.51</v>
      </c>
      <c r="K27" s="26">
        <v>103.46</v>
      </c>
      <c r="L27" s="26">
        <v>125.77</v>
      </c>
      <c r="M27" s="26">
        <v>74.17</v>
      </c>
      <c r="N27" s="30"/>
      <c r="R27" s="82" t="s">
        <v>146</v>
      </c>
      <c r="S27" s="83">
        <f>S24*IF(Prem_Mode="Monthly",12,1)</f>
        <v>25847.46</v>
      </c>
      <c r="T27" s="83">
        <f>T24*IF(Prem_Mode="Monthly",12,1)</f>
        <v>25847</v>
      </c>
      <c r="U27" s="84"/>
      <c r="W27" s="49" t="str">
        <f>CONCATENATE(X27,Sex,LEFT('Premium Calculation'!$C$10,2),Benefit_Option)</f>
        <v>42MNSDeath Cover</v>
      </c>
      <c r="X27" s="55">
        <v>42</v>
      </c>
      <c r="Y27" s="90">
        <f>VLOOKUP($W27,$AG$3:$AR$866,6,FALSE)</f>
        <v>140.61</v>
      </c>
      <c r="Z27" s="90">
        <f>VLOOKUP($W27,$AG$3:$AR$866,7,FALSE)</f>
        <v>146.15</v>
      </c>
      <c r="AA27" s="90">
        <f>VLOOKUP($W27,$AG$3:$AR$866,8,FALSE)</f>
        <v>163.49</v>
      </c>
      <c r="AB27" s="90">
        <f>VLOOKUP($W27,$AG$3:$AR$866,9,FALSE)</f>
        <v>190.45</v>
      </c>
      <c r="AC27" s="90">
        <f>VLOOKUP($W27,$AG$3:$AR$866,10,FALSE)</f>
        <v>225.11</v>
      </c>
      <c r="AD27" s="90">
        <f>VLOOKUP($W27,$AG$3:$AR$866,11,FALSE)</f>
        <v>269.52</v>
      </c>
      <c r="AE27" s="90">
        <f>VLOOKUP($W27,$AG$3:$AR$866,12,FALSE)</f>
        <v>178.72</v>
      </c>
      <c r="AF27" s="36"/>
      <c r="AG27" s="102" t="str">
        <f>CONCATENATE(AH27,AI27,LEFT(AJ27,2),AK27)</f>
        <v>42MAgDeath Cover</v>
      </c>
      <c r="AH27" s="113">
        <v>42</v>
      </c>
      <c r="AI27" s="114" t="s">
        <v>10</v>
      </c>
      <c r="AJ27" s="114" t="s">
        <v>89</v>
      </c>
      <c r="AK27" s="114" t="s">
        <v>12</v>
      </c>
      <c r="AL27" s="107">
        <v>242.54</v>
      </c>
      <c r="AM27" s="107">
        <v>248.16</v>
      </c>
      <c r="AN27" s="107">
        <v>275.37</v>
      </c>
      <c r="AO27" s="107">
        <v>318.77</v>
      </c>
      <c r="AP27" s="107">
        <v>374.27</v>
      </c>
      <c r="AQ27" s="107">
        <v>444.39</v>
      </c>
      <c r="AR27" s="107">
        <v>299.88</v>
      </c>
      <c r="AS27" s="134"/>
      <c r="AT27" s="134"/>
      <c r="AU27" s="134"/>
      <c r="AV27" s="36"/>
      <c r="AW27" s="133"/>
      <c r="AX27" s="134"/>
      <c r="AY27" s="134"/>
      <c r="AZ27" s="134"/>
      <c r="BA27" s="134"/>
      <c r="BB27" s="134"/>
      <c r="BD27" s="36"/>
      <c r="BE27" s="133"/>
      <c r="BF27" s="134"/>
      <c r="BG27" s="134"/>
      <c r="BH27" s="134"/>
      <c r="BI27" s="134"/>
      <c r="BJ27" s="134"/>
      <c r="BK27" s="136"/>
      <c r="BL27" s="36"/>
      <c r="BM27" s="133"/>
      <c r="BN27" s="134"/>
      <c r="BO27" s="134"/>
      <c r="BP27" s="134"/>
      <c r="BQ27" s="134"/>
      <c r="BR27" s="134"/>
      <c r="BS27" s="134"/>
      <c r="BT27" s="36"/>
      <c r="BU27" s="133"/>
      <c r="BV27" s="134"/>
      <c r="BW27" s="134"/>
      <c r="BX27" s="134"/>
      <c r="BY27" s="134"/>
      <c r="BZ27" s="134"/>
      <c r="CB27" s="36">
        <v>40</v>
      </c>
      <c r="CC27" s="133">
        <v>293.9</v>
      </c>
      <c r="CD27" s="134">
        <v>293.9</v>
      </c>
      <c r="CE27" s="134">
        <v>310.15</v>
      </c>
      <c r="CF27" s="134">
        <v>346.1</v>
      </c>
      <c r="CG27" s="134">
        <v>393.22</v>
      </c>
      <c r="CH27" s="134">
        <v>452.9</v>
      </c>
      <c r="CI27" s="136"/>
      <c r="CJ27" s="36">
        <v>40</v>
      </c>
      <c r="CK27" s="133">
        <v>244.87</v>
      </c>
      <c r="CL27" s="134">
        <v>257.88</v>
      </c>
      <c r="CM27" s="134">
        <v>289.01</v>
      </c>
      <c r="CN27" s="134">
        <v>334.29</v>
      </c>
      <c r="CO27" s="134">
        <v>388.65</v>
      </c>
      <c r="CP27" s="134">
        <v>454.56</v>
      </c>
      <c r="CQ27" s="134"/>
      <c r="CR27" s="36">
        <v>40</v>
      </c>
      <c r="CS27" s="133">
        <v>199.71</v>
      </c>
      <c r="CT27" s="134">
        <v>200.54</v>
      </c>
      <c r="CU27" s="134">
        <v>211.04</v>
      </c>
      <c r="CV27" s="134">
        <v>232.91</v>
      </c>
      <c r="CW27" s="134">
        <v>261.98</v>
      </c>
      <c r="CX27" s="134">
        <v>299.38</v>
      </c>
      <c r="CZ27" s="36">
        <v>40</v>
      </c>
      <c r="DA27" s="133"/>
      <c r="DB27" s="134"/>
      <c r="DC27" s="134"/>
      <c r="DD27" s="134"/>
      <c r="DE27" s="134"/>
      <c r="DF27" s="134"/>
    </row>
    <row r="28" spans="1:110">
      <c r="A28" s="23" t="str">
        <f>+CONCATENATE(B28,C28,D28,E28,F28)</f>
        <v>AMNS440.5</v>
      </c>
      <c r="B28" s="24" t="s">
        <v>121</v>
      </c>
      <c r="C28" s="24" t="s">
        <v>10</v>
      </c>
      <c r="D28" s="24" t="s">
        <v>6</v>
      </c>
      <c r="E28" s="24">
        <v>44</v>
      </c>
      <c r="F28" s="25">
        <v>0.5</v>
      </c>
      <c r="G28" s="26">
        <v>45.66</v>
      </c>
      <c r="H28" s="26">
        <v>58.31</v>
      </c>
      <c r="I28" s="26">
        <v>74.55</v>
      </c>
      <c r="J28" s="26">
        <v>92.38</v>
      </c>
      <c r="K28" s="26">
        <v>112.55</v>
      </c>
      <c r="L28" s="26">
        <v>136.56</v>
      </c>
      <c r="M28" s="26">
        <v>77.96</v>
      </c>
      <c r="N28" s="30"/>
      <c r="R28"/>
      <c r="S28"/>
      <c r="W28" s="49" t="str">
        <f>CONCATENATE(X28,Sex,LEFT('Premium Calculation'!$C$10,2),Benefit_Option)</f>
        <v>43MNSDeath Cover</v>
      </c>
      <c r="X28" s="55">
        <v>43</v>
      </c>
      <c r="Y28" s="90">
        <f>VLOOKUP($W28,$AG$3:$AR$866,6,FALSE)</f>
        <v>148.51</v>
      </c>
      <c r="Z28" s="90">
        <f>VLOOKUP($W28,$AG$3:$AR$866,7,FALSE)</f>
        <v>156.17</v>
      </c>
      <c r="AA28" s="90">
        <f>VLOOKUP($W28,$AG$3:$AR$866,8,FALSE)</f>
        <v>175.74</v>
      </c>
      <c r="AB28" s="90">
        <f>VLOOKUP($W28,$AG$3:$AR$866,9,FALSE)</f>
        <v>204.72</v>
      </c>
      <c r="AC28" s="90">
        <f>VLOOKUP($W28,$AG$3:$AR$866,10,FALSE)</f>
        <v>242.32</v>
      </c>
      <c r="AD28" s="90">
        <f>VLOOKUP($W28,$AG$3:$AR$866,11,FALSE)</f>
        <v>290.46</v>
      </c>
      <c r="AE28" s="90">
        <f>VLOOKUP($W28,$AG$3:$AR$866,12,FALSE)</f>
        <v>186.3</v>
      </c>
      <c r="AF28" s="36"/>
      <c r="AG28" s="102" t="str">
        <f>CONCATENATE(AH28,AI28,LEFT(AJ28,2),AK28)</f>
        <v>43MAgDeath Cover</v>
      </c>
      <c r="AH28" s="113">
        <v>43</v>
      </c>
      <c r="AI28" s="114" t="s">
        <v>10</v>
      </c>
      <c r="AJ28" s="114" t="s">
        <v>89</v>
      </c>
      <c r="AK28" s="114" t="s">
        <v>12</v>
      </c>
      <c r="AL28" s="107">
        <v>255.2</v>
      </c>
      <c r="AM28" s="107">
        <v>264.16</v>
      </c>
      <c r="AN28" s="107">
        <v>294.94</v>
      </c>
      <c r="AO28" s="107">
        <v>341.52</v>
      </c>
      <c r="AP28" s="107">
        <v>401.56</v>
      </c>
      <c r="AQ28" s="107">
        <v>477.29</v>
      </c>
      <c r="AR28" s="107">
        <v>311.91</v>
      </c>
      <c r="AS28" s="134"/>
      <c r="AT28" s="134"/>
      <c r="AU28" s="134"/>
      <c r="AV28" s="36"/>
      <c r="AW28" s="133"/>
      <c r="AX28" s="134"/>
      <c r="AY28" s="134"/>
      <c r="AZ28" s="134"/>
      <c r="BA28" s="134"/>
      <c r="BB28" s="134"/>
      <c r="BD28" s="36"/>
      <c r="BE28" s="133"/>
      <c r="BF28" s="134"/>
      <c r="BG28" s="134"/>
      <c r="BH28" s="134"/>
      <c r="BI28" s="134"/>
      <c r="BJ28" s="134"/>
      <c r="BK28" s="136"/>
      <c r="BL28" s="36"/>
      <c r="BM28" s="133"/>
      <c r="BN28" s="134"/>
      <c r="BO28" s="134"/>
      <c r="BP28" s="134"/>
      <c r="BQ28" s="134"/>
      <c r="BR28" s="134"/>
      <c r="BS28" s="134"/>
      <c r="BT28" s="36"/>
      <c r="BU28" s="133"/>
      <c r="BV28" s="134"/>
      <c r="BW28" s="134"/>
      <c r="BX28" s="134"/>
      <c r="BY28" s="134"/>
      <c r="BZ28" s="134"/>
      <c r="CB28" s="36">
        <v>41</v>
      </c>
      <c r="CC28" s="133">
        <v>303.53</v>
      </c>
      <c r="CD28" s="134">
        <v>304.89</v>
      </c>
      <c r="CE28" s="134">
        <v>326.31</v>
      </c>
      <c r="CF28" s="134">
        <v>365.31</v>
      </c>
      <c r="CG28" s="134">
        <v>416.1</v>
      </c>
      <c r="CH28" s="134">
        <v>480.81</v>
      </c>
      <c r="CI28" s="136"/>
      <c r="CJ28" s="36">
        <v>41</v>
      </c>
      <c r="CK28" s="133">
        <v>255.52</v>
      </c>
      <c r="CL28" s="134">
        <v>272.49</v>
      </c>
      <c r="CM28" s="134">
        <v>307.81</v>
      </c>
      <c r="CN28" s="134">
        <v>356.36</v>
      </c>
      <c r="CO28" s="134">
        <v>414.54</v>
      </c>
      <c r="CP28" s="134">
        <v>485.71</v>
      </c>
      <c r="CQ28" s="134"/>
      <c r="CR28" s="36">
        <v>41</v>
      </c>
      <c r="CS28" s="133">
        <v>205.59</v>
      </c>
      <c r="CT28" s="134">
        <v>208.19</v>
      </c>
      <c r="CU28" s="134">
        <v>221.03</v>
      </c>
      <c r="CV28" s="134">
        <v>244.86</v>
      </c>
      <c r="CW28" s="134">
        <v>276.31</v>
      </c>
      <c r="CX28" s="134">
        <v>317.05</v>
      </c>
      <c r="CZ28" s="36">
        <v>41</v>
      </c>
      <c r="DA28" s="133"/>
      <c r="DB28" s="134"/>
      <c r="DC28" s="134"/>
      <c r="DD28" s="134"/>
      <c r="DE28" s="134"/>
      <c r="DF28" s="134"/>
    </row>
    <row r="29" ht="15" spans="1:110">
      <c r="A29" s="23" t="str">
        <f>+CONCATENATE(B29,C29,D29,E29,F29)</f>
        <v>AMNS450.5</v>
      </c>
      <c r="B29" s="24" t="s">
        <v>121</v>
      </c>
      <c r="C29" s="24" t="s">
        <v>10</v>
      </c>
      <c r="D29" s="24" t="s">
        <v>6</v>
      </c>
      <c r="E29" s="24">
        <v>45</v>
      </c>
      <c r="F29" s="25">
        <v>0.5</v>
      </c>
      <c r="G29" s="26">
        <v>50.82</v>
      </c>
      <c r="H29" s="26">
        <v>65</v>
      </c>
      <c r="I29" s="26">
        <v>81.95</v>
      </c>
      <c r="J29" s="26">
        <v>100.89</v>
      </c>
      <c r="K29" s="26">
        <v>122.4</v>
      </c>
      <c r="L29" s="26">
        <v>148.22</v>
      </c>
      <c r="M29" s="26">
        <v>81.95</v>
      </c>
      <c r="N29" s="30"/>
      <c r="R29" s="73" t="s">
        <v>46</v>
      </c>
      <c r="S29" s="74"/>
      <c r="T29" s="75"/>
      <c r="W29" s="49" t="str">
        <f>CONCATENATE(X29,Sex,LEFT('Premium Calculation'!$C$10,2),Benefit_Option)</f>
        <v>44MNSDeath Cover</v>
      </c>
      <c r="X29" s="55">
        <v>44</v>
      </c>
      <c r="Y29" s="90">
        <f>VLOOKUP($W29,$AG$3:$AR$866,6,FALSE)</f>
        <v>157.58</v>
      </c>
      <c r="Z29" s="90">
        <f>VLOOKUP($W29,$AG$3:$AR$866,7,FALSE)</f>
        <v>167.54</v>
      </c>
      <c r="AA29" s="90">
        <f>VLOOKUP($W29,$AG$3:$AR$866,8,FALSE)</f>
        <v>189</v>
      </c>
      <c r="AB29" s="90">
        <f>VLOOKUP($W29,$AG$3:$AR$866,9,FALSE)</f>
        <v>220.18</v>
      </c>
      <c r="AC29" s="90">
        <f>VLOOKUP($W29,$AG$3:$AR$866,10,FALSE)</f>
        <v>261.02</v>
      </c>
      <c r="AD29" s="90">
        <f>VLOOKUP($W29,$AG$3:$AR$866,11,FALSE)</f>
        <v>313.21</v>
      </c>
      <c r="AE29" s="90">
        <f>VLOOKUP($W29,$AG$3:$AR$866,12,FALSE)</f>
        <v>194.46</v>
      </c>
      <c r="AF29" s="36"/>
      <c r="AG29" s="102" t="str">
        <f>CONCATENATE(AH29,AI29,LEFT(AJ29,2),AK29)</f>
        <v>44MAgDeath Cover</v>
      </c>
      <c r="AH29" s="113">
        <v>44</v>
      </c>
      <c r="AI29" s="114" t="s">
        <v>10</v>
      </c>
      <c r="AJ29" s="114" t="s">
        <v>89</v>
      </c>
      <c r="AK29" s="114" t="s">
        <v>12</v>
      </c>
      <c r="AL29" s="107">
        <v>269.73</v>
      </c>
      <c r="AM29" s="107">
        <v>282.34</v>
      </c>
      <c r="AN29" s="107">
        <v>316.13</v>
      </c>
      <c r="AO29" s="107">
        <v>366.14</v>
      </c>
      <c r="AP29" s="107">
        <v>431.18</v>
      </c>
      <c r="AQ29" s="107">
        <v>512.97</v>
      </c>
      <c r="AR29" s="107">
        <v>324.89</v>
      </c>
      <c r="AS29" s="134"/>
      <c r="AT29" s="134"/>
      <c r="AU29" s="134"/>
      <c r="AV29" s="36"/>
      <c r="AW29" s="133"/>
      <c r="AX29" s="134"/>
      <c r="AY29" s="134"/>
      <c r="AZ29" s="134"/>
      <c r="BA29" s="134"/>
      <c r="BB29" s="134"/>
      <c r="BD29" s="36"/>
      <c r="BE29" s="133"/>
      <c r="BF29" s="134"/>
      <c r="BG29" s="134"/>
      <c r="BH29" s="134"/>
      <c r="BI29" s="134"/>
      <c r="BJ29" s="134"/>
      <c r="BK29" s="136"/>
      <c r="BL29" s="36"/>
      <c r="BM29" s="133"/>
      <c r="BN29" s="134"/>
      <c r="BO29" s="134"/>
      <c r="BP29" s="134"/>
      <c r="BQ29" s="134"/>
      <c r="BR29" s="134"/>
      <c r="BS29" s="134"/>
      <c r="BT29" s="36"/>
      <c r="BU29" s="133"/>
      <c r="BV29" s="134"/>
      <c r="BW29" s="134"/>
      <c r="BX29" s="134"/>
      <c r="BY29" s="134"/>
      <c r="BZ29" s="134"/>
      <c r="CB29" s="36">
        <v>42</v>
      </c>
      <c r="CC29" s="133">
        <v>314.5</v>
      </c>
      <c r="CD29" s="134">
        <v>318.93</v>
      </c>
      <c r="CE29" s="134">
        <v>343.94</v>
      </c>
      <c r="CF29" s="134">
        <v>386.31</v>
      </c>
      <c r="CG29" s="134">
        <v>441.2</v>
      </c>
      <c r="CH29" s="134">
        <v>511.08</v>
      </c>
      <c r="CI29" s="136"/>
      <c r="CJ29" s="36">
        <v>42</v>
      </c>
      <c r="CK29" s="133">
        <v>267.84</v>
      </c>
      <c r="CL29" s="134">
        <v>289.2</v>
      </c>
      <c r="CM29" s="134">
        <v>328.35</v>
      </c>
      <c r="CN29" s="134">
        <v>380.21</v>
      </c>
      <c r="CO29" s="134">
        <v>442.68</v>
      </c>
      <c r="CP29" s="134">
        <v>519.55</v>
      </c>
      <c r="CQ29" s="134"/>
      <c r="CR29" s="36">
        <v>42</v>
      </c>
      <c r="CS29" s="133">
        <v>212.56</v>
      </c>
      <c r="CT29" s="134">
        <v>216.97</v>
      </c>
      <c r="CU29" s="134">
        <v>232.11</v>
      </c>
      <c r="CV29" s="134">
        <v>258.03</v>
      </c>
      <c r="CW29" s="134">
        <v>292.14</v>
      </c>
      <c r="CX29" s="134">
        <v>336.29</v>
      </c>
      <c r="CZ29" s="36">
        <v>42</v>
      </c>
      <c r="DA29" s="133"/>
      <c r="DB29" s="134"/>
      <c r="DC29" s="134"/>
      <c r="DD29" s="134"/>
      <c r="DE29" s="134"/>
      <c r="DF29" s="134"/>
    </row>
    <row r="30" ht="30.75" customHeight="1" spans="1:110">
      <c r="A30" s="23" t="str">
        <f>+CONCATENATE(B30,C30,D30,E30,F30)</f>
        <v>AMNS460.5</v>
      </c>
      <c r="B30" s="24" t="s">
        <v>121</v>
      </c>
      <c r="C30" s="24" t="s">
        <v>10</v>
      </c>
      <c r="D30" s="24" t="s">
        <v>6</v>
      </c>
      <c r="E30" s="24">
        <v>46</v>
      </c>
      <c r="F30" s="25">
        <v>0.5</v>
      </c>
      <c r="G30" s="26">
        <v>56.62</v>
      </c>
      <c r="H30" s="26">
        <v>72.12</v>
      </c>
      <c r="I30" s="26">
        <v>89.72</v>
      </c>
      <c r="J30" s="26">
        <v>109.88</v>
      </c>
      <c r="K30" s="26">
        <v>133.06</v>
      </c>
      <c r="L30" s="26">
        <v>0</v>
      </c>
      <c r="M30" s="26">
        <v>86.22</v>
      </c>
      <c r="N30" s="30"/>
      <c r="R30" s="76" t="s">
        <v>42</v>
      </c>
      <c r="S30" s="77">
        <f>ROUND(Tot_Prem_Rate_Yr2*SA_by_1000_n_Modal_Factor,2)</f>
        <v>25847.46</v>
      </c>
      <c r="T30" s="77">
        <f>ROUND(Tot_Prem_Rate_Oasis_Yr2*T18,0)</f>
        <v>25847</v>
      </c>
      <c r="W30" s="49" t="str">
        <f>CONCATENATE(X30,Sex,LEFT('Premium Calculation'!$C$10,2),Benefit_Option)</f>
        <v>45MNSDeath Cover</v>
      </c>
      <c r="X30" s="55">
        <v>45</v>
      </c>
      <c r="Y30" s="90">
        <f>VLOOKUP($W30,$AG$3:$AR$866,6,FALSE)</f>
        <v>167.92</v>
      </c>
      <c r="Z30" s="90">
        <f>VLOOKUP($W30,$AG$3:$AR$866,7,FALSE)</f>
        <v>179.99</v>
      </c>
      <c r="AA30" s="90">
        <f>VLOOKUP($W30,$AG$3:$AR$866,8,FALSE)</f>
        <v>203.3</v>
      </c>
      <c r="AB30" s="90">
        <f>VLOOKUP($W30,$AG$3:$AR$866,9,FALSE)</f>
        <v>236.88</v>
      </c>
      <c r="AC30" s="90">
        <f>VLOOKUP($W30,$AG$3:$AR$866,10,FALSE)</f>
        <v>281.31</v>
      </c>
      <c r="AD30" s="90">
        <f>VLOOKUP($W30,$AG$3:$AR$866,11,FALSE)</f>
        <v>337.88</v>
      </c>
      <c r="AE30" s="90">
        <f>VLOOKUP($W30,$AG$3:$AR$866,12,FALSE)</f>
        <v>203.3</v>
      </c>
      <c r="AF30" s="36"/>
      <c r="AG30" s="102" t="str">
        <f>CONCATENATE(AH30,AI30,LEFT(AJ30,2),AK30)</f>
        <v>45MAgDeath Cover</v>
      </c>
      <c r="AH30" s="108">
        <v>45</v>
      </c>
      <c r="AI30" s="109" t="s">
        <v>10</v>
      </c>
      <c r="AJ30" s="109" t="s">
        <v>89</v>
      </c>
      <c r="AK30" s="112" t="s">
        <v>12</v>
      </c>
      <c r="AL30" s="107">
        <v>286.28</v>
      </c>
      <c r="AM30" s="107">
        <v>302.27</v>
      </c>
      <c r="AN30" s="107">
        <v>338.98</v>
      </c>
      <c r="AO30" s="107">
        <v>392.74</v>
      </c>
      <c r="AP30" s="107">
        <v>463.29</v>
      </c>
      <c r="AQ30" s="107">
        <v>551.59</v>
      </c>
      <c r="AR30" s="107">
        <v>338.98</v>
      </c>
      <c r="AS30" s="132"/>
      <c r="AT30" s="132"/>
      <c r="AU30" s="132"/>
      <c r="AV30" s="36"/>
      <c r="AW30" s="133"/>
      <c r="AX30" s="133"/>
      <c r="AY30" s="133"/>
      <c r="AZ30" s="133"/>
      <c r="BA30" s="132"/>
      <c r="BB30" s="132"/>
      <c r="BD30" s="36"/>
      <c r="BE30" s="133"/>
      <c r="BF30" s="133"/>
      <c r="BG30" s="133"/>
      <c r="BH30" s="133"/>
      <c r="BI30" s="132"/>
      <c r="BJ30" s="132"/>
      <c r="BK30" s="136"/>
      <c r="BL30" s="36"/>
      <c r="BM30" s="133"/>
      <c r="BN30" s="133"/>
      <c r="BO30" s="133"/>
      <c r="BP30" s="133"/>
      <c r="BQ30" s="132"/>
      <c r="BR30" s="132"/>
      <c r="BS30" s="132"/>
      <c r="BT30" s="36"/>
      <c r="BU30" s="133"/>
      <c r="BV30" s="133"/>
      <c r="BW30" s="133"/>
      <c r="BX30" s="133"/>
      <c r="BY30" s="132"/>
      <c r="BZ30" s="132"/>
      <c r="CB30" s="36">
        <v>43</v>
      </c>
      <c r="CC30" s="133">
        <v>327.16</v>
      </c>
      <c r="CD30" s="133">
        <v>334.94</v>
      </c>
      <c r="CE30" s="133">
        <v>363.35</v>
      </c>
      <c r="CF30" s="133">
        <v>409.05</v>
      </c>
      <c r="CG30" s="132">
        <v>468.46</v>
      </c>
      <c r="CH30" s="132">
        <v>543.95</v>
      </c>
      <c r="CI30" s="136"/>
      <c r="CJ30" s="36">
        <v>43</v>
      </c>
      <c r="CK30" s="133">
        <v>282.07</v>
      </c>
      <c r="CL30" s="133">
        <v>307.93</v>
      </c>
      <c r="CM30" s="133">
        <v>350.66</v>
      </c>
      <c r="CN30" s="133">
        <v>406.03</v>
      </c>
      <c r="CO30" s="132">
        <v>473.24</v>
      </c>
      <c r="CP30" s="132">
        <v>556.27</v>
      </c>
      <c r="CQ30" s="132"/>
      <c r="CR30" s="36">
        <v>43</v>
      </c>
      <c r="CS30" s="133">
        <v>220.46</v>
      </c>
      <c r="CT30" s="133">
        <v>226.92</v>
      </c>
      <c r="CU30" s="133">
        <v>244.16</v>
      </c>
      <c r="CV30" s="133">
        <v>272.3</v>
      </c>
      <c r="CW30" s="132">
        <v>309.33</v>
      </c>
      <c r="CX30" s="132">
        <v>357.26</v>
      </c>
      <c r="CZ30" s="36">
        <v>43</v>
      </c>
      <c r="DA30" s="133"/>
      <c r="DB30" s="133"/>
      <c r="DC30" s="133"/>
      <c r="DD30" s="133"/>
      <c r="DE30" s="132"/>
      <c r="DF30" s="132"/>
    </row>
    <row r="31" spans="1:110">
      <c r="A31" s="23" t="str">
        <f>+CONCATENATE(B31,C31,D31,E31,F31)</f>
        <v>AMNS470.5</v>
      </c>
      <c r="B31" s="24" t="s">
        <v>121</v>
      </c>
      <c r="C31" s="24" t="s">
        <v>10</v>
      </c>
      <c r="D31" s="24" t="s">
        <v>6</v>
      </c>
      <c r="E31" s="24">
        <v>47</v>
      </c>
      <c r="F31" s="25">
        <v>0.5</v>
      </c>
      <c r="G31" s="26">
        <v>63.09</v>
      </c>
      <c r="H31" s="26">
        <v>79.69</v>
      </c>
      <c r="I31" s="26">
        <v>98.18</v>
      </c>
      <c r="J31" s="26">
        <v>119.57</v>
      </c>
      <c r="K31" s="26">
        <v>144.56</v>
      </c>
      <c r="L31" s="26">
        <v>0</v>
      </c>
      <c r="M31" s="26">
        <v>90.64</v>
      </c>
      <c r="N31" s="30"/>
      <c r="R31" s="51" t="s">
        <v>43</v>
      </c>
      <c r="S31" s="78">
        <f>ROUND((S30)*Stax_2,2)</f>
        <v>4652.54</v>
      </c>
      <c r="T31" s="78">
        <f>T30*Stax_2</f>
        <v>4652.46</v>
      </c>
      <c r="W31" s="49" t="str">
        <f>CONCATENATE(X31,Sex,LEFT('Premium Calculation'!$C$10,2),Benefit_Option)</f>
        <v>46MNSDeath Cover</v>
      </c>
      <c r="X31" s="55">
        <v>46</v>
      </c>
      <c r="Y31" s="90">
        <f>VLOOKUP($W31,$AG$3:$AR$866,6,FALSE)</f>
        <v>179.57</v>
      </c>
      <c r="Z31" s="90">
        <f>VLOOKUP($W31,$AG$3:$AR$866,7,FALSE)</f>
        <v>193.67</v>
      </c>
      <c r="AA31" s="90">
        <f>VLOOKUP($W31,$AG$3:$AR$866,8,FALSE)</f>
        <v>218.82</v>
      </c>
      <c r="AB31" s="90">
        <f>VLOOKUP($W31,$AG$3:$AR$866,9,FALSE)</f>
        <v>255.11</v>
      </c>
      <c r="AC31" s="90">
        <f>VLOOKUP($W31,$AG$3:$AR$866,10,FALSE)</f>
        <v>303.3</v>
      </c>
      <c r="AD31" s="90">
        <f>VLOOKUP($W31,$AG$3:$AR$866,11,FALSE)</f>
        <v>0</v>
      </c>
      <c r="AE31" s="90">
        <f>VLOOKUP($W31,$AG$3:$AR$866,12,FALSE)</f>
        <v>212.78</v>
      </c>
      <c r="AF31" s="36"/>
      <c r="AG31" s="102" t="str">
        <f>CONCATENATE(AH31,AI31,LEFT(AJ31,2),AK31)</f>
        <v>46MAgDeath Cover</v>
      </c>
      <c r="AH31" s="108">
        <v>46</v>
      </c>
      <c r="AI31" s="109" t="s">
        <v>10</v>
      </c>
      <c r="AJ31" s="109" t="s">
        <v>89</v>
      </c>
      <c r="AK31" s="112" t="s">
        <v>12</v>
      </c>
      <c r="AL31" s="107">
        <v>304.93</v>
      </c>
      <c r="AM31" s="107">
        <v>324.12</v>
      </c>
      <c r="AN31" s="107">
        <v>363.76</v>
      </c>
      <c r="AO31" s="107">
        <v>421.75</v>
      </c>
      <c r="AP31" s="107">
        <v>498.06</v>
      </c>
      <c r="AQ31" s="107">
        <v>0</v>
      </c>
      <c r="AR31" s="107">
        <v>354.15</v>
      </c>
      <c r="AS31" s="132"/>
      <c r="AT31" s="132"/>
      <c r="AU31" s="132"/>
      <c r="AV31" s="36"/>
      <c r="AW31" s="133"/>
      <c r="AX31" s="133"/>
      <c r="AY31" s="133"/>
      <c r="AZ31" s="133"/>
      <c r="BA31" s="132"/>
      <c r="BB31" s="132"/>
      <c r="BD31" s="36"/>
      <c r="BE31" s="133"/>
      <c r="BF31" s="133"/>
      <c r="BG31" s="133"/>
      <c r="BH31" s="133"/>
      <c r="BI31" s="132"/>
      <c r="BJ31" s="132"/>
      <c r="BK31" s="136"/>
      <c r="BL31" s="36"/>
      <c r="BM31" s="133"/>
      <c r="BN31" s="133"/>
      <c r="BO31" s="133"/>
      <c r="BP31" s="133"/>
      <c r="BQ31" s="132"/>
      <c r="BR31" s="132"/>
      <c r="BS31" s="132"/>
      <c r="BT31" s="36"/>
      <c r="BU31" s="133"/>
      <c r="BV31" s="133"/>
      <c r="BW31" s="133"/>
      <c r="BX31" s="133"/>
      <c r="BY31" s="132"/>
      <c r="BZ31" s="132"/>
      <c r="CB31" s="36">
        <v>44</v>
      </c>
      <c r="CC31" s="133">
        <v>341.69</v>
      </c>
      <c r="CD31" s="133">
        <v>352.8</v>
      </c>
      <c r="CE31" s="133">
        <v>384.54</v>
      </c>
      <c r="CF31" s="133">
        <v>433.66</v>
      </c>
      <c r="CG31" s="132">
        <v>498.12</v>
      </c>
      <c r="CH31" s="132">
        <v>579.59</v>
      </c>
      <c r="CI31" s="136"/>
      <c r="CJ31" s="36">
        <v>44</v>
      </c>
      <c r="CK31" s="133">
        <v>298.4</v>
      </c>
      <c r="CL31" s="133">
        <v>328.87</v>
      </c>
      <c r="CM31" s="133">
        <v>374.75</v>
      </c>
      <c r="CN31" s="133">
        <v>433.94</v>
      </c>
      <c r="CO31" s="132">
        <v>506.39</v>
      </c>
      <c r="CP31" s="132">
        <v>596.07</v>
      </c>
      <c r="CQ31" s="132"/>
      <c r="CR31" s="36">
        <v>44</v>
      </c>
      <c r="CS31" s="133">
        <v>229.54</v>
      </c>
      <c r="CT31" s="133">
        <v>238.03</v>
      </c>
      <c r="CU31" s="133">
        <v>257.42</v>
      </c>
      <c r="CV31" s="133">
        <v>287.74</v>
      </c>
      <c r="CW31" s="132">
        <v>328.01</v>
      </c>
      <c r="CX31" s="132">
        <v>379.99</v>
      </c>
      <c r="CZ31" s="36">
        <v>44</v>
      </c>
      <c r="DA31" s="133"/>
      <c r="DB31" s="133"/>
      <c r="DC31" s="133"/>
      <c r="DD31" s="133"/>
      <c r="DE31" s="132"/>
      <c r="DF31" s="132"/>
    </row>
    <row r="32" ht="15" spans="1:110">
      <c r="A32" s="23" t="str">
        <f>+CONCATENATE(B32,C32,D32,E32,F32)</f>
        <v>AMNS480.5</v>
      </c>
      <c r="B32" s="24" t="s">
        <v>121</v>
      </c>
      <c r="C32" s="24" t="s">
        <v>10</v>
      </c>
      <c r="D32" s="24" t="s">
        <v>6</v>
      </c>
      <c r="E32" s="24">
        <v>48</v>
      </c>
      <c r="F32" s="25">
        <v>0.5</v>
      </c>
      <c r="G32" s="26">
        <v>70.31</v>
      </c>
      <c r="H32" s="26">
        <v>87.74</v>
      </c>
      <c r="I32" s="26">
        <v>107.21</v>
      </c>
      <c r="J32" s="26">
        <v>129.99</v>
      </c>
      <c r="K32" s="26">
        <v>156.94</v>
      </c>
      <c r="L32" s="26">
        <v>0</v>
      </c>
      <c r="M32" s="26">
        <v>95.35</v>
      </c>
      <c r="N32" s="30"/>
      <c r="R32" s="79" t="s">
        <v>44</v>
      </c>
      <c r="S32" s="81">
        <f>S30+S31</f>
        <v>30500</v>
      </c>
      <c r="T32" s="81">
        <f>T30+T31</f>
        <v>30499.46</v>
      </c>
      <c r="W32" s="49" t="str">
        <f>CONCATENATE(X32,Sex,LEFT('Premium Calculation'!$C$10,2),Benefit_Option)</f>
        <v>47MNSDeath Cover</v>
      </c>
      <c r="X32" s="55">
        <v>47</v>
      </c>
      <c r="Y32" s="90">
        <f>VLOOKUP($W32,$AG$3:$AR$866,6,FALSE)</f>
        <v>192.52</v>
      </c>
      <c r="Z32" s="90">
        <f>VLOOKUP($W32,$AG$3:$AR$866,7,FALSE)</f>
        <v>208.48</v>
      </c>
      <c r="AA32" s="90">
        <f>VLOOKUP($W32,$AG$3:$AR$866,8,FALSE)</f>
        <v>235.5</v>
      </c>
      <c r="AB32" s="90">
        <f>VLOOKUP($W32,$AG$3:$AR$866,9,FALSE)</f>
        <v>274.78</v>
      </c>
      <c r="AC32" s="90">
        <f>VLOOKUP($W32,$AG$3:$AR$866,10,FALSE)</f>
        <v>327.1</v>
      </c>
      <c r="AD32" s="90">
        <f>VLOOKUP($W32,$AG$3:$AR$866,11,FALSE)</f>
        <v>0</v>
      </c>
      <c r="AE32" s="90">
        <f>VLOOKUP($W32,$AG$3:$AR$866,12,FALSE)</f>
        <v>223.09</v>
      </c>
      <c r="AF32" s="36"/>
      <c r="AG32" s="102" t="str">
        <f>CONCATENATE(AH32,AI32,LEFT(AJ32,2),AK32)</f>
        <v>47MAgDeath Cover</v>
      </c>
      <c r="AH32" s="108">
        <v>47</v>
      </c>
      <c r="AI32" s="109" t="s">
        <v>10</v>
      </c>
      <c r="AJ32" s="109" t="s">
        <v>89</v>
      </c>
      <c r="AK32" s="112" t="s">
        <v>12</v>
      </c>
      <c r="AL32" s="107">
        <v>325.67</v>
      </c>
      <c r="AM32" s="107">
        <v>347.82</v>
      </c>
      <c r="AN32" s="107">
        <v>390.41</v>
      </c>
      <c r="AO32" s="107">
        <v>453.06</v>
      </c>
      <c r="AP32" s="107">
        <v>535.66</v>
      </c>
      <c r="AQ32" s="107">
        <v>0</v>
      </c>
      <c r="AR32" s="107">
        <v>370.57</v>
      </c>
      <c r="AS32" s="132"/>
      <c r="AT32" s="132"/>
      <c r="AU32" s="132"/>
      <c r="AV32" s="36"/>
      <c r="AW32" s="133"/>
      <c r="AX32" s="133"/>
      <c r="AY32" s="133"/>
      <c r="AZ32" s="133"/>
      <c r="BA32" s="132"/>
      <c r="BB32" s="132"/>
      <c r="BD32" s="36"/>
      <c r="BE32" s="133"/>
      <c r="BF32" s="133"/>
      <c r="BG32" s="133"/>
      <c r="BH32" s="133"/>
      <c r="BI32" s="132"/>
      <c r="BJ32" s="132"/>
      <c r="BK32" s="136"/>
      <c r="BL32" s="36"/>
      <c r="BM32" s="133"/>
      <c r="BN32" s="133"/>
      <c r="BO32" s="133"/>
      <c r="BP32" s="133"/>
      <c r="BQ32" s="132"/>
      <c r="BR32" s="132"/>
      <c r="BS32" s="132"/>
      <c r="BT32" s="36"/>
      <c r="BU32" s="133"/>
      <c r="BV32" s="133"/>
      <c r="BW32" s="133"/>
      <c r="BX32" s="133"/>
      <c r="BY32" s="132"/>
      <c r="BZ32" s="132"/>
      <c r="CB32" s="36">
        <v>45</v>
      </c>
      <c r="CC32" s="133">
        <v>358.24</v>
      </c>
      <c r="CD32" s="133">
        <v>372.7</v>
      </c>
      <c r="CE32" s="133">
        <v>407.41</v>
      </c>
      <c r="CF32" s="133">
        <v>460.27</v>
      </c>
      <c r="CG32" s="132">
        <v>530.22</v>
      </c>
      <c r="CH32" s="132">
        <v>618.18</v>
      </c>
      <c r="CI32" s="136"/>
      <c r="CJ32" s="36">
        <v>45</v>
      </c>
      <c r="CK32" s="133">
        <v>316.99</v>
      </c>
      <c r="CL32" s="133">
        <v>351.84</v>
      </c>
      <c r="CM32" s="133">
        <v>401.06</v>
      </c>
      <c r="CN32" s="133">
        <v>464.1</v>
      </c>
      <c r="CO32" s="132">
        <v>542.33</v>
      </c>
      <c r="CP32" s="132">
        <v>639.15</v>
      </c>
      <c r="CQ32" s="132"/>
      <c r="CR32" s="36">
        <v>45</v>
      </c>
      <c r="CS32" s="133">
        <v>239.88</v>
      </c>
      <c r="CT32" s="133">
        <v>250.46</v>
      </c>
      <c r="CU32" s="133">
        <v>271.73</v>
      </c>
      <c r="CV32" s="133">
        <v>304.45</v>
      </c>
      <c r="CW32" s="132">
        <v>348.28</v>
      </c>
      <c r="CX32" s="132">
        <v>404.64</v>
      </c>
      <c r="CZ32" s="36">
        <v>45</v>
      </c>
      <c r="DA32" s="133"/>
      <c r="DB32" s="133"/>
      <c r="DC32" s="133"/>
      <c r="DD32" s="133"/>
      <c r="DE32" s="132"/>
      <c r="DF32" s="132"/>
    </row>
    <row r="33" ht="15" spans="1:110">
      <c r="A33" s="23" t="str">
        <f>+CONCATENATE(B33,C33,D33,E33,F33)</f>
        <v>AMNS490.5</v>
      </c>
      <c r="B33" s="24" t="s">
        <v>121</v>
      </c>
      <c r="C33" s="24" t="s">
        <v>10</v>
      </c>
      <c r="D33" s="24" t="s">
        <v>6</v>
      </c>
      <c r="E33" s="24">
        <v>49</v>
      </c>
      <c r="F33" s="25">
        <v>0.5</v>
      </c>
      <c r="G33" s="26">
        <v>77.8</v>
      </c>
      <c r="H33" s="26">
        <v>96.34</v>
      </c>
      <c r="I33" s="26">
        <v>116.83</v>
      </c>
      <c r="J33" s="26">
        <v>141.19</v>
      </c>
      <c r="K33" s="26">
        <v>170.27</v>
      </c>
      <c r="L33" s="26">
        <v>0</v>
      </c>
      <c r="M33" s="26">
        <v>100.37</v>
      </c>
      <c r="N33" s="30"/>
      <c r="R33" s="82" t="s">
        <v>146</v>
      </c>
      <c r="S33" s="83">
        <f>S30*IF(Prem_Mode="Monthly",12,1)</f>
        <v>25847.46</v>
      </c>
      <c r="T33" s="83">
        <f>T30*IF(Prem_Mode="Monthly",12,1)</f>
        <v>25847</v>
      </c>
      <c r="W33" s="49" t="str">
        <f>CONCATENATE(X33,Sex,LEFT('Premium Calculation'!$C$10,2),Benefit_Option)</f>
        <v>48MNSDeath Cover</v>
      </c>
      <c r="X33" s="55">
        <v>48</v>
      </c>
      <c r="Y33" s="90">
        <f>VLOOKUP($W33,$AG$3:$AR$866,6,FALSE)</f>
        <v>206.7</v>
      </c>
      <c r="Z33" s="90">
        <f>VLOOKUP($W33,$AG$3:$AR$866,7,FALSE)</f>
        <v>224.31</v>
      </c>
      <c r="AA33" s="90">
        <f>VLOOKUP($W33,$AG$3:$AR$866,8,FALSE)</f>
        <v>253.32</v>
      </c>
      <c r="AB33" s="90">
        <f>VLOOKUP($W33,$AG$3:$AR$866,9,FALSE)</f>
        <v>295.98</v>
      </c>
      <c r="AC33" s="90">
        <f>VLOOKUP($W33,$AG$3:$AR$866,10,FALSE)</f>
        <v>352.83</v>
      </c>
      <c r="AD33" s="90">
        <f>VLOOKUP($W33,$AG$3:$AR$866,11,FALSE)</f>
        <v>0</v>
      </c>
      <c r="AE33" s="90">
        <f>VLOOKUP($W33,$AG$3:$AR$866,12,FALSE)</f>
        <v>234.12</v>
      </c>
      <c r="AF33" s="36"/>
      <c r="AG33" s="102" t="str">
        <f>CONCATENATE(AH33,AI33,LEFT(AJ33,2),AK33)</f>
        <v>48MAgDeath Cover</v>
      </c>
      <c r="AH33" s="108">
        <v>48</v>
      </c>
      <c r="AI33" s="109" t="s">
        <v>10</v>
      </c>
      <c r="AJ33" s="109" t="s">
        <v>89</v>
      </c>
      <c r="AK33" s="112" t="s">
        <v>12</v>
      </c>
      <c r="AL33" s="107">
        <v>348.38</v>
      </c>
      <c r="AM33" s="107">
        <v>373.15</v>
      </c>
      <c r="AN33" s="107">
        <v>418.88</v>
      </c>
      <c r="AO33" s="107">
        <v>486.78</v>
      </c>
      <c r="AP33" s="107">
        <v>576.24</v>
      </c>
      <c r="AQ33" s="107">
        <v>0</v>
      </c>
      <c r="AR33" s="107">
        <v>388.29</v>
      </c>
      <c r="AS33" s="132"/>
      <c r="AT33" s="132"/>
      <c r="AU33" s="132"/>
      <c r="AV33" s="36"/>
      <c r="AW33" s="133"/>
      <c r="AX33" s="133"/>
      <c r="AY33" s="133"/>
      <c r="AZ33" s="133"/>
      <c r="BA33" s="132"/>
      <c r="BB33" s="132"/>
      <c r="BD33" s="36"/>
      <c r="BE33" s="133"/>
      <c r="BF33" s="133"/>
      <c r="BG33" s="133"/>
      <c r="BH33" s="133"/>
      <c r="BI33" s="132"/>
      <c r="BJ33" s="132"/>
      <c r="BK33" s="136"/>
      <c r="BL33" s="36"/>
      <c r="BM33" s="133"/>
      <c r="BN33" s="133"/>
      <c r="BO33" s="133"/>
      <c r="BP33" s="133"/>
      <c r="BQ33" s="132"/>
      <c r="BR33" s="132"/>
      <c r="BS33" s="132"/>
      <c r="BT33" s="36"/>
      <c r="BU33" s="133"/>
      <c r="BV33" s="133"/>
      <c r="BW33" s="133"/>
      <c r="BX33" s="133"/>
      <c r="BY33" s="132"/>
      <c r="BZ33" s="132"/>
      <c r="CB33" s="36">
        <v>46</v>
      </c>
      <c r="CC33" s="133">
        <v>376.89</v>
      </c>
      <c r="CD33" s="133">
        <v>394.53</v>
      </c>
      <c r="CE33" s="133">
        <v>431.98</v>
      </c>
      <c r="CF33" s="133">
        <v>488.96</v>
      </c>
      <c r="CG33" s="132">
        <v>564.97</v>
      </c>
      <c r="CH33" s="132"/>
      <c r="CI33" s="136"/>
      <c r="CJ33" s="36">
        <v>46</v>
      </c>
      <c r="CK33" s="133">
        <v>337.91</v>
      </c>
      <c r="CL33" s="133">
        <v>376.76</v>
      </c>
      <c r="CM33" s="133">
        <v>429.21</v>
      </c>
      <c r="CN33" s="133">
        <v>496.65</v>
      </c>
      <c r="CO33" s="132">
        <v>581.23</v>
      </c>
      <c r="CP33" s="132"/>
      <c r="CQ33" s="132"/>
      <c r="CR33" s="36">
        <v>46</v>
      </c>
      <c r="CS33" s="133">
        <v>251.52</v>
      </c>
      <c r="CT33" s="133">
        <v>263.99</v>
      </c>
      <c r="CU33" s="133">
        <v>287.12</v>
      </c>
      <c r="CV33" s="133">
        <v>322.5</v>
      </c>
      <c r="CW33" s="132">
        <v>370.31</v>
      </c>
      <c r="CX33" s="132"/>
      <c r="CZ33" s="36">
        <v>46</v>
      </c>
      <c r="DA33" s="133"/>
      <c r="DB33" s="133"/>
      <c r="DC33" s="133"/>
      <c r="DD33" s="133"/>
      <c r="DE33" s="132"/>
      <c r="DF33" s="132"/>
    </row>
    <row r="34" spans="1:110">
      <c r="A34" s="23" t="str">
        <f>+CONCATENATE(B34,C34,D34,E34,F34)</f>
        <v>AMNS500.5</v>
      </c>
      <c r="B34" s="24" t="s">
        <v>121</v>
      </c>
      <c r="C34" s="24" t="s">
        <v>10</v>
      </c>
      <c r="D34" s="24" t="s">
        <v>6</v>
      </c>
      <c r="E34" s="24">
        <v>50</v>
      </c>
      <c r="F34" s="25">
        <v>0.5</v>
      </c>
      <c r="G34" s="26">
        <v>86.12</v>
      </c>
      <c r="H34" s="26">
        <v>105.43</v>
      </c>
      <c r="I34" s="26">
        <v>127.08</v>
      </c>
      <c r="J34" s="26">
        <v>153.22</v>
      </c>
      <c r="K34" s="26">
        <v>184.58</v>
      </c>
      <c r="L34" s="26">
        <v>0</v>
      </c>
      <c r="M34" s="26">
        <v>105.43</v>
      </c>
      <c r="N34" s="30"/>
      <c r="W34" s="49" t="str">
        <f>CONCATENATE(X34,Sex,LEFT('Premium Calculation'!$C$10,2),Benefit_Option)</f>
        <v>49MNSDeath Cover</v>
      </c>
      <c r="X34" s="55">
        <v>49</v>
      </c>
      <c r="Y34" s="90">
        <f>VLOOKUP($W34,$AG$3:$AR$866,6,FALSE)</f>
        <v>222</v>
      </c>
      <c r="Z34" s="90">
        <f>VLOOKUP($W34,$AG$3:$AR$866,7,FALSE)</f>
        <v>241.11</v>
      </c>
      <c r="AA34" s="90">
        <f>VLOOKUP($W34,$AG$3:$AR$866,8,FALSE)</f>
        <v>272.35</v>
      </c>
      <c r="AB34" s="90">
        <f>VLOOKUP($W34,$AG$3:$AR$866,9,FALSE)</f>
        <v>318.8</v>
      </c>
      <c r="AC34" s="90">
        <f>VLOOKUP($W34,$AG$3:$AR$866,10,FALSE)</f>
        <v>380.6</v>
      </c>
      <c r="AD34" s="90">
        <f>VLOOKUP($W34,$AG$3:$AR$866,11,FALSE)</f>
        <v>0</v>
      </c>
      <c r="AE34" s="90">
        <f>VLOOKUP($W34,$AG$3:$AR$866,12,FALSE)</f>
        <v>245.92</v>
      </c>
      <c r="AF34" s="36"/>
      <c r="AG34" s="102" t="str">
        <f>CONCATENATE(AH34,AI34,LEFT(AJ34,2),AK34)</f>
        <v>49MAgDeath Cover</v>
      </c>
      <c r="AH34" s="108">
        <v>49</v>
      </c>
      <c r="AI34" s="109" t="s">
        <v>10</v>
      </c>
      <c r="AJ34" s="109" t="s">
        <v>89</v>
      </c>
      <c r="AK34" s="112" t="s">
        <v>12</v>
      </c>
      <c r="AL34" s="107">
        <v>372.89</v>
      </c>
      <c r="AM34" s="107">
        <v>400.05</v>
      </c>
      <c r="AN34" s="107">
        <v>449.28</v>
      </c>
      <c r="AO34" s="107">
        <v>523.05</v>
      </c>
      <c r="AP34" s="107">
        <v>619.99</v>
      </c>
      <c r="AQ34" s="107">
        <v>0</v>
      </c>
      <c r="AR34" s="107">
        <v>407.43</v>
      </c>
      <c r="AS34" s="132"/>
      <c r="AT34" s="132"/>
      <c r="AU34" s="132"/>
      <c r="AV34" s="36"/>
      <c r="AW34" s="133"/>
      <c r="AX34" s="133"/>
      <c r="AY34" s="133"/>
      <c r="AZ34" s="133"/>
      <c r="BA34" s="132"/>
      <c r="BB34" s="132"/>
      <c r="BD34" s="36"/>
      <c r="BE34" s="133"/>
      <c r="BF34" s="133"/>
      <c r="BG34" s="133"/>
      <c r="BH34" s="133"/>
      <c r="BI34" s="132"/>
      <c r="BJ34" s="132"/>
      <c r="BK34" s="136"/>
      <c r="BL34" s="36"/>
      <c r="BM34" s="133"/>
      <c r="BN34" s="133"/>
      <c r="BO34" s="133"/>
      <c r="BP34" s="133"/>
      <c r="BQ34" s="132"/>
      <c r="BR34" s="132"/>
      <c r="BS34" s="132"/>
      <c r="BT34" s="36"/>
      <c r="BU34" s="133"/>
      <c r="BV34" s="133"/>
      <c r="BW34" s="133"/>
      <c r="BX34" s="133"/>
      <c r="BY34" s="132"/>
      <c r="BZ34" s="132"/>
      <c r="CB34" s="36">
        <v>47</v>
      </c>
      <c r="CC34" s="133">
        <v>397.63</v>
      </c>
      <c r="CD34" s="133">
        <v>417.94</v>
      </c>
      <c r="CE34" s="133">
        <v>458.53</v>
      </c>
      <c r="CF34" s="133">
        <v>520.25</v>
      </c>
      <c r="CG34" s="132">
        <v>602.54</v>
      </c>
      <c r="CH34" s="132"/>
      <c r="CI34" s="136"/>
      <c r="CJ34" s="36">
        <v>47</v>
      </c>
      <c r="CK34" s="133">
        <v>361.2</v>
      </c>
      <c r="CL34" s="133">
        <v>403.81</v>
      </c>
      <c r="CM34" s="133">
        <v>459.33</v>
      </c>
      <c r="CN34" s="133">
        <v>531.75</v>
      </c>
      <c r="CO34" s="132">
        <v>623.28</v>
      </c>
      <c r="CP34" s="132"/>
      <c r="CQ34" s="132"/>
      <c r="CR34" s="36">
        <v>47</v>
      </c>
      <c r="CS34" s="133">
        <v>264.48</v>
      </c>
      <c r="CT34" s="133">
        <v>278.77</v>
      </c>
      <c r="CU34" s="133">
        <v>303.64</v>
      </c>
      <c r="CV34" s="133">
        <v>342.06</v>
      </c>
      <c r="CW34" s="132">
        <v>394.09</v>
      </c>
      <c r="CX34" s="132"/>
      <c r="CZ34" s="36">
        <v>47</v>
      </c>
      <c r="DA34" s="133"/>
      <c r="DB34" s="133"/>
      <c r="DC34" s="133"/>
      <c r="DD34" s="133"/>
      <c r="DE34" s="132"/>
      <c r="DF34" s="132"/>
    </row>
    <row r="35" spans="1:110">
      <c r="A35" s="23" t="str">
        <f>+CONCATENATE(B35,C35,D35,E35,F35)</f>
        <v>AMNS510.5</v>
      </c>
      <c r="B35" s="24" t="s">
        <v>121</v>
      </c>
      <c r="C35" s="24" t="s">
        <v>10</v>
      </c>
      <c r="D35" s="24" t="s">
        <v>6</v>
      </c>
      <c r="E35" s="24">
        <v>51</v>
      </c>
      <c r="F35" s="25">
        <v>0.5</v>
      </c>
      <c r="G35" s="26">
        <v>94.7</v>
      </c>
      <c r="H35" s="26">
        <v>114.95</v>
      </c>
      <c r="I35" s="26">
        <v>138.02</v>
      </c>
      <c r="J35" s="26">
        <v>166.13</v>
      </c>
      <c r="K35" s="26">
        <v>0</v>
      </c>
      <c r="L35" s="26">
        <v>0</v>
      </c>
      <c r="M35" s="26">
        <v>110.81</v>
      </c>
      <c r="N35" s="30"/>
      <c r="O35" s="18"/>
      <c r="P35" s="18"/>
      <c r="Q35" s="18"/>
      <c r="R35" s="18"/>
      <c r="S35" s="18"/>
      <c r="W35" s="49" t="str">
        <f>CONCATENATE(X35,Sex,LEFT('Premium Calculation'!$C$10,2),Benefit_Option)</f>
        <v>50MNSDeath Cover</v>
      </c>
      <c r="X35" s="55">
        <v>50</v>
      </c>
      <c r="Y35" s="90">
        <f>VLOOKUP($W35,$AG$3:$AR$866,6,FALSE)</f>
        <v>238.28</v>
      </c>
      <c r="Z35" s="90">
        <f>VLOOKUP($W35,$AG$3:$AR$866,7,FALSE)</f>
        <v>258.85</v>
      </c>
      <c r="AA35" s="90">
        <f>VLOOKUP($W35,$AG$3:$AR$866,8,FALSE)</f>
        <v>292.65</v>
      </c>
      <c r="AB35" s="90">
        <f>VLOOKUP($W35,$AG$3:$AR$866,9,FALSE)</f>
        <v>343.36</v>
      </c>
      <c r="AC35" s="90">
        <f>VLOOKUP($W35,$AG$3:$AR$866,10,FALSE)</f>
        <v>410.55</v>
      </c>
      <c r="AD35" s="90">
        <f>VLOOKUP($W35,$AG$3:$AR$866,11,FALSE)</f>
        <v>0</v>
      </c>
      <c r="AE35" s="90">
        <f>VLOOKUP($W35,$AG$3:$AR$866,12,FALSE)</f>
        <v>258.85</v>
      </c>
      <c r="AF35" s="36"/>
      <c r="AG35" s="102" t="str">
        <f>CONCATENATE(AH35,AI35,LEFT(AJ35,2),AK35)</f>
        <v>50MAgDeath Cover</v>
      </c>
      <c r="AH35" s="108">
        <v>50</v>
      </c>
      <c r="AI35" s="109" t="s">
        <v>10</v>
      </c>
      <c r="AJ35" s="109" t="s">
        <v>89</v>
      </c>
      <c r="AK35" s="112" t="s">
        <v>12</v>
      </c>
      <c r="AL35" s="107">
        <v>398.95</v>
      </c>
      <c r="AM35" s="107">
        <v>428.45</v>
      </c>
      <c r="AN35" s="107">
        <v>481.69</v>
      </c>
      <c r="AO35" s="107">
        <v>562.06</v>
      </c>
      <c r="AP35" s="107">
        <v>667.1</v>
      </c>
      <c r="AQ35" s="107">
        <v>0</v>
      </c>
      <c r="AR35" s="107">
        <v>428.45</v>
      </c>
      <c r="AS35" s="132"/>
      <c r="AT35" s="132"/>
      <c r="AU35" s="132"/>
      <c r="AV35" s="36"/>
      <c r="AW35" s="133"/>
      <c r="AX35" s="133"/>
      <c r="AY35" s="133"/>
      <c r="AZ35" s="133"/>
      <c r="BA35" s="132"/>
      <c r="BB35" s="132"/>
      <c r="BD35" s="36"/>
      <c r="BE35" s="133"/>
      <c r="BF35" s="133"/>
      <c r="BG35" s="133"/>
      <c r="BH35" s="133"/>
      <c r="BI35" s="132"/>
      <c r="BJ35" s="132"/>
      <c r="BK35" s="136"/>
      <c r="BL35" s="36"/>
      <c r="BM35" s="133"/>
      <c r="BN35" s="133"/>
      <c r="BO35" s="133"/>
      <c r="BP35" s="133"/>
      <c r="BQ35" s="132"/>
      <c r="BR35" s="132"/>
      <c r="BS35" s="132"/>
      <c r="BT35" s="36"/>
      <c r="BU35" s="133"/>
      <c r="BV35" s="133"/>
      <c r="BW35" s="133"/>
      <c r="BX35" s="133"/>
      <c r="BY35" s="132"/>
      <c r="BZ35" s="132"/>
      <c r="CB35" s="36">
        <v>48</v>
      </c>
      <c r="CC35" s="133">
        <v>420.34</v>
      </c>
      <c r="CD35" s="133">
        <v>443.24</v>
      </c>
      <c r="CE35" s="133">
        <v>487</v>
      </c>
      <c r="CF35" s="133">
        <v>553.94</v>
      </c>
      <c r="CG35" s="132">
        <v>643.09</v>
      </c>
      <c r="CH35" s="132"/>
      <c r="CI35" s="136"/>
      <c r="CJ35" s="36">
        <v>48</v>
      </c>
      <c r="CK35" s="133">
        <v>386.69</v>
      </c>
      <c r="CL35" s="133">
        <v>432.65</v>
      </c>
      <c r="CM35" s="133">
        <v>491.51</v>
      </c>
      <c r="CN35" s="133">
        <v>569.54</v>
      </c>
      <c r="CO35" s="132">
        <v>668.64</v>
      </c>
      <c r="CP35" s="132"/>
      <c r="CQ35" s="132"/>
      <c r="CR35" s="36">
        <v>48</v>
      </c>
      <c r="CS35" s="133">
        <v>278.66</v>
      </c>
      <c r="CT35" s="133">
        <v>294.47</v>
      </c>
      <c r="CU35" s="133">
        <v>321.47</v>
      </c>
      <c r="CV35" s="133">
        <v>363.25</v>
      </c>
      <c r="CW35" s="132">
        <v>419.8</v>
      </c>
      <c r="CX35" s="132"/>
      <c r="CZ35" s="36">
        <v>48</v>
      </c>
      <c r="DA35" s="133"/>
      <c r="DB35" s="133"/>
      <c r="DC35" s="133"/>
      <c r="DD35" s="133"/>
      <c r="DE35" s="132"/>
      <c r="DF35" s="132"/>
    </row>
    <row r="36" ht="15" spans="1:110">
      <c r="A36" s="23" t="str">
        <f>+CONCATENATE(B36,C36,D36,E36,F36)</f>
        <v>AMNS520.5</v>
      </c>
      <c r="B36" s="24" t="s">
        <v>121</v>
      </c>
      <c r="C36" s="24" t="s">
        <v>10</v>
      </c>
      <c r="D36" s="24" t="s">
        <v>6</v>
      </c>
      <c r="E36" s="24">
        <v>52</v>
      </c>
      <c r="F36" s="25">
        <v>0.5</v>
      </c>
      <c r="G36" s="26">
        <v>103.65</v>
      </c>
      <c r="H36" s="26">
        <v>124.91</v>
      </c>
      <c r="I36" s="26">
        <v>149.71</v>
      </c>
      <c r="J36" s="26">
        <v>180.01</v>
      </c>
      <c r="K36" s="26">
        <v>0</v>
      </c>
      <c r="L36" s="26">
        <v>0</v>
      </c>
      <c r="M36" s="26">
        <v>115.77</v>
      </c>
      <c r="N36" s="30"/>
      <c r="O36" s="39"/>
      <c r="P36" s="39"/>
      <c r="Q36" s="39"/>
      <c r="R36" s="39"/>
      <c r="S36" s="39"/>
      <c r="W36" s="49" t="str">
        <f>CONCATENATE(X36,Sex,LEFT('Premium Calculation'!$C$10,2),Benefit_Option)</f>
        <v>51MNSDeath Cover</v>
      </c>
      <c r="X36" s="55">
        <v>51</v>
      </c>
      <c r="Y36" s="90">
        <f>VLOOKUP($W36,$AG$3:$AR$866,6,FALSE)</f>
        <v>255.39</v>
      </c>
      <c r="Z36" s="90">
        <f>VLOOKUP($W36,$AG$3:$AR$866,7,FALSE)</f>
        <v>277.53</v>
      </c>
      <c r="AA36" s="90">
        <f>VLOOKUP($W36,$AG$3:$AR$866,8,FALSE)</f>
        <v>314.32</v>
      </c>
      <c r="AB36" s="90">
        <f>VLOOKUP($W36,$AG$3:$AR$866,9,FALSE)</f>
        <v>369.8</v>
      </c>
      <c r="AC36" s="90">
        <f>VLOOKUP($W36,$AG$3:$AR$866,10,FALSE)</f>
        <v>0</v>
      </c>
      <c r="AD36" s="90">
        <f>VLOOKUP($W36,$AG$3:$AR$866,11,FALSE)</f>
        <v>0</v>
      </c>
      <c r="AE36" s="90">
        <f>VLOOKUP($W36,$AG$3:$AR$866,12,FALSE)</f>
        <v>272.53</v>
      </c>
      <c r="AF36" s="36"/>
      <c r="AG36" s="102" t="str">
        <f>CONCATENATE(AH36,AI36,LEFT(AJ36,2),AK36)</f>
        <v>51MAgDeath Cover</v>
      </c>
      <c r="AH36" s="108">
        <v>51</v>
      </c>
      <c r="AI36" s="109" t="s">
        <v>10</v>
      </c>
      <c r="AJ36" s="109" t="s">
        <v>89</v>
      </c>
      <c r="AK36" s="112" t="s">
        <v>12</v>
      </c>
      <c r="AL36" s="107">
        <v>426.36</v>
      </c>
      <c r="AM36" s="107">
        <v>458.31</v>
      </c>
      <c r="AN36" s="107">
        <v>516.28</v>
      </c>
      <c r="AO36" s="107">
        <v>604</v>
      </c>
      <c r="AP36" s="107">
        <v>0</v>
      </c>
      <c r="AQ36" s="107"/>
      <c r="AR36" s="107">
        <v>450.69</v>
      </c>
      <c r="AS36" s="132"/>
      <c r="AT36" s="132"/>
      <c r="AU36" s="132"/>
      <c r="AV36" s="36"/>
      <c r="AW36" s="133"/>
      <c r="AX36" s="133"/>
      <c r="AY36" s="133"/>
      <c r="AZ36" s="133"/>
      <c r="BA36" s="132"/>
      <c r="BB36" s="132"/>
      <c r="BD36" s="36"/>
      <c r="BE36" s="133"/>
      <c r="BF36" s="133"/>
      <c r="BG36" s="133"/>
      <c r="BH36" s="133"/>
      <c r="BI36" s="132"/>
      <c r="BJ36" s="132"/>
      <c r="BK36" s="136"/>
      <c r="BL36" s="36"/>
      <c r="BM36" s="133"/>
      <c r="BN36" s="133"/>
      <c r="BO36" s="133"/>
      <c r="BP36" s="133"/>
      <c r="BQ36" s="132"/>
      <c r="BR36" s="132"/>
      <c r="BS36" s="132"/>
      <c r="BT36" s="36"/>
      <c r="BU36" s="133"/>
      <c r="BV36" s="133"/>
      <c r="BW36" s="133"/>
      <c r="BX36" s="133"/>
      <c r="BY36" s="132"/>
      <c r="BZ36" s="132"/>
      <c r="CB36" s="36">
        <v>49</v>
      </c>
      <c r="CC36" s="133">
        <v>444.84</v>
      </c>
      <c r="CD36" s="133">
        <v>470.3</v>
      </c>
      <c r="CE36" s="133">
        <v>517.39</v>
      </c>
      <c r="CF36" s="133">
        <v>590.19</v>
      </c>
      <c r="CG36" s="132">
        <v>686.81</v>
      </c>
      <c r="CH36" s="132"/>
      <c r="CI36" s="136"/>
      <c r="CJ36" s="36">
        <v>49</v>
      </c>
      <c r="CK36" s="133">
        <v>414.49</v>
      </c>
      <c r="CL36" s="133">
        <v>463.17</v>
      </c>
      <c r="CM36" s="133">
        <v>525.72</v>
      </c>
      <c r="CN36" s="133">
        <v>610.2</v>
      </c>
      <c r="CO36" s="132">
        <v>717.53</v>
      </c>
      <c r="CP36" s="132"/>
      <c r="CQ36" s="132"/>
      <c r="CR36" s="36">
        <v>49</v>
      </c>
      <c r="CS36" s="133">
        <v>293.96</v>
      </c>
      <c r="CT36" s="133">
        <v>311.36</v>
      </c>
      <c r="CU36" s="133">
        <v>340.49</v>
      </c>
      <c r="CV36" s="133">
        <v>386.06</v>
      </c>
      <c r="CW36" s="132">
        <v>447.55</v>
      </c>
      <c r="CX36" s="132"/>
      <c r="CZ36" s="36">
        <v>49</v>
      </c>
      <c r="DA36" s="133"/>
      <c r="DB36" s="133"/>
      <c r="DC36" s="133"/>
      <c r="DD36" s="133"/>
      <c r="DE36" s="132"/>
      <c r="DF36" s="132"/>
    </row>
    <row r="37" ht="15" spans="1:110">
      <c r="A37" s="23" t="str">
        <f>+CONCATENATE(B37,C37,D37,E37,F37)</f>
        <v>AMNS530.5</v>
      </c>
      <c r="B37" s="24" t="s">
        <v>121</v>
      </c>
      <c r="C37" s="24" t="s">
        <v>10</v>
      </c>
      <c r="D37" s="24" t="s">
        <v>6</v>
      </c>
      <c r="E37" s="24">
        <v>53</v>
      </c>
      <c r="F37" s="25">
        <v>0.5</v>
      </c>
      <c r="G37" s="26">
        <v>112.94</v>
      </c>
      <c r="H37" s="26">
        <v>135.44</v>
      </c>
      <c r="I37" s="26">
        <v>162.27</v>
      </c>
      <c r="J37" s="26">
        <v>194.93</v>
      </c>
      <c r="K37" s="26">
        <v>0</v>
      </c>
      <c r="L37" s="26">
        <v>0</v>
      </c>
      <c r="M37" s="26">
        <v>121</v>
      </c>
      <c r="N37" s="30"/>
      <c r="O37" s="40"/>
      <c r="P37" s="41"/>
      <c r="Q37" s="41"/>
      <c r="R37" s="41"/>
      <c r="S37" s="41"/>
      <c r="W37" s="49" t="str">
        <f>CONCATENATE(X37,Sex,LEFT('Premium Calculation'!$C$10,2),Benefit_Option)</f>
        <v>52MNSDeath Cover</v>
      </c>
      <c r="X37" s="55">
        <v>52</v>
      </c>
      <c r="Y37" s="90">
        <f>VLOOKUP($W37,$AG$3:$AR$866,6,FALSE)</f>
        <v>273.24</v>
      </c>
      <c r="Z37" s="90">
        <f>VLOOKUP($W37,$AG$3:$AR$866,7,FALSE)</f>
        <v>297.26</v>
      </c>
      <c r="AA37" s="90">
        <f>VLOOKUP($W37,$AG$3:$AR$866,8,FALSE)</f>
        <v>337.5</v>
      </c>
      <c r="AB37" s="90">
        <f>VLOOKUP($W37,$AG$3:$AR$866,9,FALSE)</f>
        <v>398.27</v>
      </c>
      <c r="AC37" s="90">
        <f>VLOOKUP($W37,$AG$3:$AR$866,10,FALSE)</f>
        <v>0</v>
      </c>
      <c r="AD37" s="90">
        <f>VLOOKUP($W37,$AG$3:$AR$866,11,FALSE)</f>
        <v>0</v>
      </c>
      <c r="AE37" s="90">
        <f>VLOOKUP($W37,$AG$3:$AR$866,12,FALSE)</f>
        <v>285.29</v>
      </c>
      <c r="AF37" s="36"/>
      <c r="AG37" s="102" t="str">
        <f>CONCATENATE(AH37,AI37,LEFT(AJ37,2),AK37)</f>
        <v>52MAgDeath Cover</v>
      </c>
      <c r="AH37" s="108">
        <v>52</v>
      </c>
      <c r="AI37" s="109" t="s">
        <v>10</v>
      </c>
      <c r="AJ37" s="109" t="s">
        <v>89</v>
      </c>
      <c r="AK37" s="112" t="s">
        <v>12</v>
      </c>
      <c r="AL37" s="107">
        <v>454.95</v>
      </c>
      <c r="AM37" s="107">
        <v>489.83</v>
      </c>
      <c r="AN37" s="107">
        <v>553.26</v>
      </c>
      <c r="AO37" s="107">
        <v>649.13</v>
      </c>
      <c r="AP37" s="107">
        <v>0</v>
      </c>
      <c r="AQ37" s="107"/>
      <c r="AR37" s="107">
        <v>471.5</v>
      </c>
      <c r="AS37" s="132"/>
      <c r="AT37" s="132"/>
      <c r="AU37" s="132"/>
      <c r="AV37" s="36"/>
      <c r="AW37" s="133"/>
      <c r="AX37" s="133"/>
      <c r="AY37" s="133"/>
      <c r="AZ37" s="133"/>
      <c r="BA37" s="132"/>
      <c r="BB37" s="132"/>
      <c r="BD37" s="36"/>
      <c r="BE37" s="133"/>
      <c r="BF37" s="133"/>
      <c r="BG37" s="133"/>
      <c r="BH37" s="133"/>
      <c r="BI37" s="132"/>
      <c r="BJ37" s="132"/>
      <c r="BK37" s="136"/>
      <c r="BL37" s="36"/>
      <c r="BM37" s="133"/>
      <c r="BN37" s="133"/>
      <c r="BO37" s="133"/>
      <c r="BP37" s="133"/>
      <c r="BQ37" s="132"/>
      <c r="BR37" s="132"/>
      <c r="BS37" s="132"/>
      <c r="BT37" s="36"/>
      <c r="BU37" s="133"/>
      <c r="BV37" s="133"/>
      <c r="BW37" s="133"/>
      <c r="BX37" s="133"/>
      <c r="BY37" s="132"/>
      <c r="BZ37" s="132"/>
      <c r="CB37" s="36">
        <v>50</v>
      </c>
      <c r="CC37" s="133">
        <v>470.9</v>
      </c>
      <c r="CD37" s="133">
        <v>498.69</v>
      </c>
      <c r="CE37" s="133">
        <v>549.8</v>
      </c>
      <c r="CF37" s="133">
        <v>629.28</v>
      </c>
      <c r="CG37" s="132">
        <v>733.89</v>
      </c>
      <c r="CH37" s="132"/>
      <c r="CI37" s="136"/>
      <c r="CJ37" s="36">
        <v>50</v>
      </c>
      <c r="CK37" s="133">
        <v>443.83</v>
      </c>
      <c r="CL37" s="133">
        <v>495.34</v>
      </c>
      <c r="CM37" s="133">
        <v>562.31</v>
      </c>
      <c r="CN37" s="133">
        <v>653.9</v>
      </c>
      <c r="CO37" s="132">
        <v>770.13</v>
      </c>
      <c r="CP37" s="132"/>
      <c r="CQ37" s="132"/>
      <c r="CR37" s="36">
        <v>50</v>
      </c>
      <c r="CS37" s="133">
        <v>310.24</v>
      </c>
      <c r="CT37" s="133">
        <v>329.09</v>
      </c>
      <c r="CU37" s="133">
        <v>360.79</v>
      </c>
      <c r="CV37" s="133">
        <v>410.6</v>
      </c>
      <c r="CW37" s="132">
        <v>477.48</v>
      </c>
      <c r="CX37" s="132"/>
      <c r="CZ37" s="36">
        <v>50</v>
      </c>
      <c r="DA37" s="133"/>
      <c r="DB37" s="133"/>
      <c r="DC37" s="133"/>
      <c r="DD37" s="133"/>
      <c r="DE37" s="132"/>
      <c r="DF37" s="132"/>
    </row>
    <row r="38" ht="15" spans="1:110">
      <c r="A38" s="23" t="str">
        <f>+CONCATENATE(B38,C38,D38,E38,F38)</f>
        <v>AMNS540.5</v>
      </c>
      <c r="B38" s="24" t="s">
        <v>121</v>
      </c>
      <c r="C38" s="24" t="s">
        <v>10</v>
      </c>
      <c r="D38" s="24" t="s">
        <v>6</v>
      </c>
      <c r="E38" s="24">
        <v>54</v>
      </c>
      <c r="F38" s="25">
        <v>0.5</v>
      </c>
      <c r="G38" s="26">
        <v>122.59</v>
      </c>
      <c r="H38" s="26">
        <v>146.62</v>
      </c>
      <c r="I38" s="26">
        <v>175.62</v>
      </c>
      <c r="J38" s="26">
        <v>210.99</v>
      </c>
      <c r="K38" s="26">
        <v>0</v>
      </c>
      <c r="L38" s="26">
        <v>0</v>
      </c>
      <c r="M38" s="26">
        <v>126.39</v>
      </c>
      <c r="N38" s="30"/>
      <c r="O38" s="40"/>
      <c r="P38" s="41"/>
      <c r="Q38" s="41"/>
      <c r="R38" s="41"/>
      <c r="S38" s="41"/>
      <c r="W38" s="49" t="str">
        <f>CONCATENATE(X38,Sex,LEFT('Premium Calculation'!$C$10,2),Benefit_Option)</f>
        <v>53MNSDeath Cover</v>
      </c>
      <c r="X38" s="55">
        <v>53</v>
      </c>
      <c r="Y38" s="90">
        <f>VLOOKUP($W38,$AG$3:$AR$866,6,FALSE)</f>
        <v>291.76</v>
      </c>
      <c r="Z38" s="90">
        <f>VLOOKUP($W38,$AG$3:$AR$866,7,FALSE)</f>
        <v>318.07</v>
      </c>
      <c r="AA38" s="90">
        <f>VLOOKUP($W38,$AG$3:$AR$866,8,FALSE)</f>
        <v>362.32</v>
      </c>
      <c r="AB38" s="90">
        <f>VLOOKUP($W38,$AG$3:$AR$866,9,FALSE)</f>
        <v>428.97</v>
      </c>
      <c r="AC38" s="90">
        <f>VLOOKUP($W38,$AG$3:$AR$866,10,FALSE)</f>
        <v>0</v>
      </c>
      <c r="AD38" s="90">
        <f>VLOOKUP($W38,$AG$3:$AR$866,11,FALSE)</f>
        <v>0</v>
      </c>
      <c r="AE38" s="90">
        <f>VLOOKUP($W38,$AG$3:$AR$866,12,FALSE)</f>
        <v>298.98</v>
      </c>
      <c r="AF38" s="36"/>
      <c r="AG38" s="102" t="str">
        <f>CONCATENATE(AH38,AI38,LEFT(AJ38,2),AK38)</f>
        <v>53MAgDeath Cover</v>
      </c>
      <c r="AH38" s="108">
        <v>53</v>
      </c>
      <c r="AI38" s="109" t="s">
        <v>10</v>
      </c>
      <c r="AJ38" s="109" t="s">
        <v>89</v>
      </c>
      <c r="AK38" s="112" t="s">
        <v>12</v>
      </c>
      <c r="AL38" s="107">
        <v>484.61</v>
      </c>
      <c r="AM38" s="107">
        <v>523.13</v>
      </c>
      <c r="AN38" s="107">
        <v>592.86</v>
      </c>
      <c r="AO38" s="107">
        <v>697.75</v>
      </c>
      <c r="AP38" s="107">
        <v>0</v>
      </c>
      <c r="AQ38" s="107"/>
      <c r="AR38" s="107">
        <v>494.08</v>
      </c>
      <c r="AS38" s="132"/>
      <c r="AT38" s="132"/>
      <c r="AU38" s="132"/>
      <c r="AV38" s="36"/>
      <c r="AW38" s="133"/>
      <c r="AX38" s="133"/>
      <c r="AY38" s="133"/>
      <c r="AZ38" s="133"/>
      <c r="BA38" s="132"/>
      <c r="BB38" s="132"/>
      <c r="BD38" s="36"/>
      <c r="BE38" s="133"/>
      <c r="BF38" s="133"/>
      <c r="BG38" s="133"/>
      <c r="BH38" s="133"/>
      <c r="BI38" s="132"/>
      <c r="BJ38" s="132"/>
      <c r="BK38" s="136"/>
      <c r="BL38" s="36"/>
      <c r="BM38" s="133"/>
      <c r="BN38" s="133"/>
      <c r="BO38" s="133"/>
      <c r="BP38" s="133"/>
      <c r="BQ38" s="132"/>
      <c r="BR38" s="132"/>
      <c r="BS38" s="132"/>
      <c r="BT38" s="36"/>
      <c r="BU38" s="133"/>
      <c r="BV38" s="133"/>
      <c r="BW38" s="133"/>
      <c r="BX38" s="133"/>
      <c r="BY38" s="132"/>
      <c r="BZ38" s="132"/>
      <c r="CB38" s="36">
        <v>51</v>
      </c>
      <c r="CC38" s="133">
        <v>498.3</v>
      </c>
      <c r="CD38" s="133">
        <v>528.57</v>
      </c>
      <c r="CE38" s="133">
        <v>584.38</v>
      </c>
      <c r="CF38" s="133">
        <v>671.2</v>
      </c>
      <c r="CG38" s="132"/>
      <c r="CH38" s="132"/>
      <c r="CI38" s="136"/>
      <c r="CJ38" s="36">
        <v>51</v>
      </c>
      <c r="CK38" s="133">
        <v>474.65</v>
      </c>
      <c r="CL38" s="133">
        <v>529.18</v>
      </c>
      <c r="CM38" s="133">
        <v>601.35</v>
      </c>
      <c r="CN38" s="133">
        <v>700.89</v>
      </c>
      <c r="CO38" s="132"/>
      <c r="CP38" s="132"/>
      <c r="CQ38" s="132"/>
      <c r="CR38" s="36">
        <v>51</v>
      </c>
      <c r="CS38" s="133">
        <v>327.35</v>
      </c>
      <c r="CT38" s="133">
        <v>347.76</v>
      </c>
      <c r="CU38" s="133">
        <v>382.45</v>
      </c>
      <c r="CV38" s="133">
        <v>437.01</v>
      </c>
      <c r="CW38" s="132"/>
      <c r="CX38" s="132"/>
      <c r="CZ38" s="36">
        <v>51</v>
      </c>
      <c r="DA38" s="133"/>
      <c r="DB38" s="133"/>
      <c r="DC38" s="133"/>
      <c r="DD38" s="133"/>
      <c r="DE38" s="132"/>
      <c r="DF38" s="132"/>
    </row>
    <row r="39" ht="15" spans="1:110">
      <c r="A39" s="23" t="str">
        <f>+CONCATENATE(B39,C39,D39,E39,F39)</f>
        <v>AMNS550.5</v>
      </c>
      <c r="B39" s="24" t="s">
        <v>121</v>
      </c>
      <c r="C39" s="24" t="s">
        <v>10</v>
      </c>
      <c r="D39" s="24" t="s">
        <v>6</v>
      </c>
      <c r="E39" s="24">
        <v>55</v>
      </c>
      <c r="F39" s="25">
        <v>0.5</v>
      </c>
      <c r="G39" s="26">
        <v>132.65</v>
      </c>
      <c r="H39" s="26">
        <v>158.59</v>
      </c>
      <c r="I39" s="26">
        <v>189.96</v>
      </c>
      <c r="J39" s="26">
        <v>228.32</v>
      </c>
      <c r="K39" s="26">
        <v>0</v>
      </c>
      <c r="L39" s="26">
        <v>0</v>
      </c>
      <c r="M39" s="26">
        <v>132.65</v>
      </c>
      <c r="N39" s="30"/>
      <c r="O39" s="40"/>
      <c r="P39" s="41"/>
      <c r="Q39" s="41"/>
      <c r="R39" s="41"/>
      <c r="S39" s="41"/>
      <c r="W39" s="49" t="str">
        <f>CONCATENATE(X39,Sex,LEFT('Premium Calculation'!$C$10,2),Benefit_Option)</f>
        <v>54MNSDeath Cover</v>
      </c>
      <c r="X39" s="55">
        <v>54</v>
      </c>
      <c r="Y39" s="90">
        <f>VLOOKUP($W39,$AG$3:$AR$866,6,FALSE)</f>
        <v>310.98</v>
      </c>
      <c r="Z39" s="90">
        <f>VLOOKUP($W39,$AG$3:$AR$866,7,FALSE)</f>
        <v>340.13</v>
      </c>
      <c r="AA39" s="90">
        <f>VLOOKUP($W39,$AG$3:$AR$866,8,FALSE)</f>
        <v>389.18</v>
      </c>
      <c r="AB39" s="90">
        <f>VLOOKUP($W39,$AG$3:$AR$866,9,FALSE)</f>
        <v>462.14</v>
      </c>
      <c r="AC39" s="90">
        <f>VLOOKUP($W39,$AG$3:$AR$866,10,FALSE)</f>
        <v>0</v>
      </c>
      <c r="AD39" s="90">
        <f>VLOOKUP($W39,$AG$3:$AR$866,11,FALSE)</f>
        <v>0</v>
      </c>
      <c r="AE39" s="90">
        <f>VLOOKUP($W39,$AG$3:$AR$866,12,FALSE)</f>
        <v>314.08</v>
      </c>
      <c r="AF39" s="36"/>
      <c r="AG39" s="102" t="str">
        <f>CONCATENATE(AH39,AI39,LEFT(AJ39,2),AK39)</f>
        <v>54MAgDeath Cover</v>
      </c>
      <c r="AH39" s="108">
        <v>54</v>
      </c>
      <c r="AI39" s="109" t="s">
        <v>10</v>
      </c>
      <c r="AJ39" s="109" t="s">
        <v>89</v>
      </c>
      <c r="AK39" s="112" t="s">
        <v>12</v>
      </c>
      <c r="AL39" s="107">
        <v>515.39</v>
      </c>
      <c r="AM39" s="107">
        <v>558.43</v>
      </c>
      <c r="AN39" s="107">
        <v>635.56</v>
      </c>
      <c r="AO39" s="107">
        <v>750.19</v>
      </c>
      <c r="AP39" s="107">
        <v>0</v>
      </c>
      <c r="AQ39" s="107"/>
      <c r="AR39" s="107">
        <v>519.1</v>
      </c>
      <c r="AS39" s="132"/>
      <c r="AT39" s="132"/>
      <c r="AU39" s="132"/>
      <c r="AV39" s="36"/>
      <c r="AW39" s="133"/>
      <c r="AX39" s="133"/>
      <c r="AY39" s="133"/>
      <c r="AZ39" s="133"/>
      <c r="BA39" s="132"/>
      <c r="BB39" s="132"/>
      <c r="BD39" s="36"/>
      <c r="BE39" s="133"/>
      <c r="BF39" s="133"/>
      <c r="BG39" s="133"/>
      <c r="BH39" s="133"/>
      <c r="BI39" s="132"/>
      <c r="BJ39" s="132"/>
      <c r="BK39" s="136"/>
      <c r="BL39" s="36"/>
      <c r="BM39" s="133"/>
      <c r="BN39" s="133"/>
      <c r="BO39" s="133"/>
      <c r="BP39" s="133"/>
      <c r="BQ39" s="132"/>
      <c r="BR39" s="132"/>
      <c r="BS39" s="132"/>
      <c r="BT39" s="36"/>
      <c r="BU39" s="133"/>
      <c r="BV39" s="133"/>
      <c r="BW39" s="133"/>
      <c r="BX39" s="133"/>
      <c r="BY39" s="132"/>
      <c r="BZ39" s="132"/>
      <c r="CB39" s="36">
        <v>52</v>
      </c>
      <c r="CC39" s="133">
        <v>526.89</v>
      </c>
      <c r="CD39" s="133">
        <v>560</v>
      </c>
      <c r="CE39" s="133">
        <v>621.35</v>
      </c>
      <c r="CF39" s="133">
        <v>716.31</v>
      </c>
      <c r="CG39" s="132"/>
      <c r="CH39" s="132"/>
      <c r="CI39" s="136"/>
      <c r="CJ39" s="36">
        <v>52</v>
      </c>
      <c r="CK39" s="133">
        <v>506.81</v>
      </c>
      <c r="CL39" s="133">
        <v>564.79</v>
      </c>
      <c r="CM39" s="133">
        <v>643.09</v>
      </c>
      <c r="CN39" s="133">
        <v>751.42</v>
      </c>
      <c r="CO39" s="132"/>
      <c r="CP39" s="132"/>
      <c r="CQ39" s="132"/>
      <c r="CR39" s="36">
        <v>52</v>
      </c>
      <c r="CS39" s="133">
        <v>345.19</v>
      </c>
      <c r="CT39" s="133">
        <v>367.4</v>
      </c>
      <c r="CU39" s="133">
        <v>405.62</v>
      </c>
      <c r="CV39" s="133">
        <v>465.47</v>
      </c>
      <c r="CW39" s="132"/>
      <c r="CX39" s="132"/>
      <c r="CZ39" s="36">
        <v>52</v>
      </c>
      <c r="DA39" s="133"/>
      <c r="DB39" s="133"/>
      <c r="DC39" s="133"/>
      <c r="DD39" s="133"/>
      <c r="DE39" s="132"/>
      <c r="DF39" s="132"/>
    </row>
    <row r="40" ht="15" spans="1:110">
      <c r="A40" s="23" t="str">
        <f>+CONCATENATE(B40,C40,D40,E40,F40)</f>
        <v>AMNS560.5</v>
      </c>
      <c r="B40" s="24" t="s">
        <v>121</v>
      </c>
      <c r="C40" s="24" t="s">
        <v>10</v>
      </c>
      <c r="D40" s="24" t="s">
        <v>6</v>
      </c>
      <c r="E40" s="24">
        <v>56</v>
      </c>
      <c r="F40" s="25">
        <v>0.5</v>
      </c>
      <c r="G40" s="26">
        <v>143.25</v>
      </c>
      <c r="H40" s="26">
        <v>171.48</v>
      </c>
      <c r="I40" s="26">
        <v>205.48</v>
      </c>
      <c r="J40" s="26">
        <v>0</v>
      </c>
      <c r="K40" s="26">
        <v>0</v>
      </c>
      <c r="L40" s="26">
        <v>0</v>
      </c>
      <c r="M40" s="26"/>
      <c r="N40" s="30"/>
      <c r="O40" s="40"/>
      <c r="P40" s="41"/>
      <c r="Q40" s="41"/>
      <c r="R40" s="41"/>
      <c r="S40" s="41"/>
      <c r="W40" s="49" t="str">
        <f>CONCATENATE(X40,Sex,LEFT('Premium Calculation'!$C$10,2),Benefit_Option)</f>
        <v>55MNSDeath Cover</v>
      </c>
      <c r="X40" s="55">
        <v>55</v>
      </c>
      <c r="Y40" s="90">
        <f>VLOOKUP($W40,$AG$3:$AR$866,6,FALSE)</f>
        <v>331.05</v>
      </c>
      <c r="Z40" s="90">
        <f>VLOOKUP($W40,$AG$3:$AR$866,7,FALSE)</f>
        <v>363.65</v>
      </c>
      <c r="AA40" s="90">
        <f>VLOOKUP($W40,$AG$3:$AR$866,8,FALSE)</f>
        <v>418.25</v>
      </c>
      <c r="AB40" s="90">
        <f>VLOOKUP($W40,$AG$3:$AR$866,9,FALSE)</f>
        <v>498.03</v>
      </c>
      <c r="AC40" s="90">
        <f>VLOOKUP($W40,$AG$3:$AR$866,10,FALSE)</f>
        <v>0</v>
      </c>
      <c r="AD40" s="90">
        <f>VLOOKUP($W40,$AG$3:$AR$866,11,FALSE)</f>
        <v>0</v>
      </c>
      <c r="AE40" s="90">
        <f>VLOOKUP($W40,$AG$3:$AR$866,12,FALSE)</f>
        <v>331.05</v>
      </c>
      <c r="AF40" s="36"/>
      <c r="AG40" s="102" t="str">
        <f>CONCATENATE(AH40,AI40,LEFT(AJ40,2),AK40)</f>
        <v>55MAgDeath Cover</v>
      </c>
      <c r="AH40" s="108">
        <v>55</v>
      </c>
      <c r="AI40" s="109" t="s">
        <v>10</v>
      </c>
      <c r="AJ40" s="109" t="s">
        <v>89</v>
      </c>
      <c r="AK40" s="112" t="s">
        <v>12</v>
      </c>
      <c r="AL40" s="107">
        <v>547.51</v>
      </c>
      <c r="AM40" s="107">
        <v>596.07</v>
      </c>
      <c r="AN40" s="107">
        <v>681.86</v>
      </c>
      <c r="AO40" s="107">
        <v>806.87</v>
      </c>
      <c r="AP40" s="107">
        <v>0</v>
      </c>
      <c r="AQ40" s="107"/>
      <c r="AR40" s="107">
        <v>547.51</v>
      </c>
      <c r="AS40" s="132"/>
      <c r="AT40" s="132"/>
      <c r="AU40" s="132"/>
      <c r="AV40" s="36"/>
      <c r="AW40" s="133"/>
      <c r="AX40" s="133"/>
      <c r="AY40" s="133"/>
      <c r="AZ40" s="133"/>
      <c r="BA40" s="132"/>
      <c r="BB40" s="132"/>
      <c r="BD40" s="36"/>
      <c r="BE40" s="133"/>
      <c r="BF40" s="133"/>
      <c r="BG40" s="133"/>
      <c r="BH40" s="133"/>
      <c r="BI40" s="132"/>
      <c r="BJ40" s="132"/>
      <c r="BK40" s="136"/>
      <c r="BL40" s="36"/>
      <c r="BM40" s="133"/>
      <c r="BN40" s="133"/>
      <c r="BO40" s="133"/>
      <c r="BP40" s="133"/>
      <c r="BQ40" s="132"/>
      <c r="BR40" s="132"/>
      <c r="BS40" s="132"/>
      <c r="BT40" s="36"/>
      <c r="BU40" s="133"/>
      <c r="BV40" s="133"/>
      <c r="BW40" s="133"/>
      <c r="BX40" s="133"/>
      <c r="BY40" s="132"/>
      <c r="BZ40" s="132"/>
      <c r="CB40" s="36">
        <v>53</v>
      </c>
      <c r="CC40" s="133">
        <v>556.55</v>
      </c>
      <c r="CD40" s="133">
        <v>593.12</v>
      </c>
      <c r="CE40" s="133">
        <v>660.95</v>
      </c>
      <c r="CF40" s="133">
        <v>764.9</v>
      </c>
      <c r="CG40" s="132"/>
      <c r="CH40" s="132"/>
      <c r="CI40" s="136"/>
      <c r="CJ40" s="36">
        <v>53</v>
      </c>
      <c r="CK40" s="133">
        <v>540.17</v>
      </c>
      <c r="CL40" s="133">
        <v>602.37</v>
      </c>
      <c r="CM40" s="133">
        <v>687.82</v>
      </c>
      <c r="CN40" s="133">
        <v>805.83</v>
      </c>
      <c r="CO40" s="132"/>
      <c r="CP40" s="132"/>
      <c r="CQ40" s="132"/>
      <c r="CR40" s="36">
        <v>53</v>
      </c>
      <c r="CS40" s="133">
        <v>363.71</v>
      </c>
      <c r="CT40" s="133">
        <v>388.09</v>
      </c>
      <c r="CU40" s="133">
        <v>430.45</v>
      </c>
      <c r="CV40" s="133">
        <v>496.23</v>
      </c>
      <c r="CW40" s="132"/>
      <c r="CX40" s="132"/>
      <c r="CZ40" s="36">
        <v>53</v>
      </c>
      <c r="DA40" s="133"/>
      <c r="DB40" s="133"/>
      <c r="DC40" s="133"/>
      <c r="DD40" s="133"/>
      <c r="DE40" s="132"/>
      <c r="DF40" s="132"/>
    </row>
    <row r="41" ht="15" spans="1:110">
      <c r="A41" s="23" t="str">
        <f>+CONCATENATE(B41,C41,D41,E41,F41)</f>
        <v>AMNS570.5</v>
      </c>
      <c r="B41" s="24" t="s">
        <v>121</v>
      </c>
      <c r="C41" s="24" t="s">
        <v>10</v>
      </c>
      <c r="D41" s="24" t="s">
        <v>6</v>
      </c>
      <c r="E41" s="24">
        <v>57</v>
      </c>
      <c r="F41" s="25">
        <v>0.5</v>
      </c>
      <c r="G41" s="26">
        <v>154.52</v>
      </c>
      <c r="H41" s="26">
        <v>185.38</v>
      </c>
      <c r="I41" s="26">
        <v>222.33</v>
      </c>
      <c r="J41" s="26">
        <v>0</v>
      </c>
      <c r="K41" s="26">
        <v>0</v>
      </c>
      <c r="L41" s="26">
        <v>0</v>
      </c>
      <c r="M41" s="26"/>
      <c r="N41" s="30"/>
      <c r="O41" s="40"/>
      <c r="P41" s="41"/>
      <c r="Q41" s="41"/>
      <c r="R41" s="41"/>
      <c r="S41" s="41"/>
      <c r="W41" s="49" t="str">
        <f>CONCATENATE(X41,Sex,LEFT('Premium Calculation'!$C$10,2),Benefit_Option)</f>
        <v>56MNSDeath Cover</v>
      </c>
      <c r="X41" s="55">
        <v>56</v>
      </c>
      <c r="Y41" s="90">
        <f>VLOOKUP($W41,$AG$3:$AR$866,6,FALSE)</f>
        <v>352.07</v>
      </c>
      <c r="Z41" s="90">
        <f>VLOOKUP($W41,$AG$3:$AR$866,7,FALSE)</f>
        <v>388.91</v>
      </c>
      <c r="AA41" s="90">
        <f>VLOOKUP($W41,$AG$3:$AR$866,8,FALSE)</f>
        <v>449.77</v>
      </c>
      <c r="AB41" s="90">
        <f>VLOOKUP($W41,$AG$3:$AR$866,9,FALSE)</f>
        <v>0</v>
      </c>
      <c r="AC41" s="90">
        <f>VLOOKUP($W41,$AG$3:$AR$866,10,FALSE)</f>
        <v>0</v>
      </c>
      <c r="AD41" s="90">
        <f>VLOOKUP($W41,$AG$3:$AR$866,11,FALSE)</f>
        <v>0</v>
      </c>
      <c r="AE41" s="90">
        <f>VLOOKUP($W41,$AG$3:$AR$866,12,FALSE)</f>
        <v>0</v>
      </c>
      <c r="AF41" s="36"/>
      <c r="AG41" s="102" t="str">
        <f>CONCATENATE(AH41,AI41,LEFT(AJ41,2),AK41)</f>
        <v>56MAgDeath Cover</v>
      </c>
      <c r="AH41" s="108">
        <v>56</v>
      </c>
      <c r="AI41" s="109" t="s">
        <v>10</v>
      </c>
      <c r="AJ41" s="109" t="s">
        <v>89</v>
      </c>
      <c r="AK41" s="112" t="s">
        <v>12</v>
      </c>
      <c r="AL41" s="107">
        <v>581.19</v>
      </c>
      <c r="AM41" s="107">
        <v>636.48</v>
      </c>
      <c r="AN41" s="107">
        <v>732.03</v>
      </c>
      <c r="AO41" s="107">
        <v>0</v>
      </c>
      <c r="AP41" s="107"/>
      <c r="AQ41" s="107"/>
      <c r="AR41" s="107">
        <v>0</v>
      </c>
      <c r="AS41" s="132"/>
      <c r="AT41" s="132"/>
      <c r="AU41" s="132"/>
      <c r="AV41" s="36"/>
      <c r="AW41" s="133"/>
      <c r="AX41" s="133"/>
      <c r="AY41" s="133"/>
      <c r="AZ41" s="133"/>
      <c r="BA41" s="132"/>
      <c r="BB41" s="132"/>
      <c r="BD41" s="36"/>
      <c r="BE41" s="133"/>
      <c r="BF41" s="133"/>
      <c r="BG41" s="133"/>
      <c r="BH41" s="133"/>
      <c r="BI41" s="132"/>
      <c r="BJ41" s="132"/>
      <c r="BK41" s="136"/>
      <c r="BL41" s="36"/>
      <c r="BM41" s="133"/>
      <c r="BN41" s="133"/>
      <c r="BO41" s="133"/>
      <c r="BP41" s="133"/>
      <c r="BQ41" s="132"/>
      <c r="BR41" s="132"/>
      <c r="BS41" s="132"/>
      <c r="BT41" s="36"/>
      <c r="BU41" s="133"/>
      <c r="BV41" s="133"/>
      <c r="BW41" s="133"/>
      <c r="BX41" s="133"/>
      <c r="BY41" s="132"/>
      <c r="BZ41" s="132"/>
      <c r="CB41" s="36">
        <v>54</v>
      </c>
      <c r="CC41" s="133">
        <v>587.33</v>
      </c>
      <c r="CD41" s="133">
        <v>628.34</v>
      </c>
      <c r="CE41" s="133">
        <v>703.5</v>
      </c>
      <c r="CF41" s="133">
        <v>817.32</v>
      </c>
      <c r="CG41" s="132"/>
      <c r="CH41" s="132"/>
      <c r="CI41" s="136"/>
      <c r="CJ41" s="36">
        <v>54</v>
      </c>
      <c r="CK41" s="133">
        <v>574.81</v>
      </c>
      <c r="CL41" s="133">
        <v>642.23</v>
      </c>
      <c r="CM41" s="133">
        <v>735.93</v>
      </c>
      <c r="CN41" s="133">
        <v>864.5</v>
      </c>
      <c r="CO41" s="132"/>
      <c r="CP41" s="132"/>
      <c r="CQ41" s="132"/>
      <c r="CR41" s="36">
        <v>54</v>
      </c>
      <c r="CS41" s="133">
        <v>382.94</v>
      </c>
      <c r="CT41" s="133">
        <v>410.04</v>
      </c>
      <c r="CU41" s="133">
        <v>457.16</v>
      </c>
      <c r="CV41" s="133">
        <v>529.38</v>
      </c>
      <c r="CW41" s="132"/>
      <c r="CX41" s="132"/>
      <c r="CZ41" s="36">
        <v>54</v>
      </c>
      <c r="DA41" s="133"/>
      <c r="DB41" s="133"/>
      <c r="DC41" s="133"/>
      <c r="DD41" s="133"/>
      <c r="DE41" s="132"/>
      <c r="DF41" s="132"/>
    </row>
    <row r="42" ht="15" spans="1:110">
      <c r="A42" s="23" t="str">
        <f>+CONCATENATE(B42,C42,D42,E42,F42)</f>
        <v>AMNS580.5</v>
      </c>
      <c r="B42" s="24" t="s">
        <v>121</v>
      </c>
      <c r="C42" s="24" t="s">
        <v>10</v>
      </c>
      <c r="D42" s="24" t="s">
        <v>6</v>
      </c>
      <c r="E42" s="24">
        <v>58</v>
      </c>
      <c r="F42" s="25">
        <v>0.5</v>
      </c>
      <c r="G42" s="26">
        <v>166.71</v>
      </c>
      <c r="H42" s="26">
        <v>200.29</v>
      </c>
      <c r="I42" s="26">
        <v>240.65</v>
      </c>
      <c r="J42" s="26">
        <v>0</v>
      </c>
      <c r="K42" s="26">
        <v>0</v>
      </c>
      <c r="L42" s="26">
        <v>0</v>
      </c>
      <c r="M42" s="26"/>
      <c r="N42" s="30"/>
      <c r="O42" s="40"/>
      <c r="P42" s="41"/>
      <c r="Q42" s="41"/>
      <c r="R42" s="41"/>
      <c r="S42" s="41"/>
      <c r="W42" s="49" t="str">
        <f>CONCATENATE(X42,Sex,LEFT('Premium Calculation'!$C$10,2),Benefit_Option)</f>
        <v>57MNSDeath Cover</v>
      </c>
      <c r="X42" s="55">
        <v>57</v>
      </c>
      <c r="Y42" s="90">
        <f>VLOOKUP($W42,$AG$3:$AR$866,6,FALSE)</f>
        <v>374.37</v>
      </c>
      <c r="Z42" s="90">
        <f>VLOOKUP($W42,$AG$3:$AR$866,7,FALSE)</f>
        <v>416.28</v>
      </c>
      <c r="AA42" s="90">
        <f>VLOOKUP($W42,$AG$3:$AR$866,8,FALSE)</f>
        <v>484.04</v>
      </c>
      <c r="AB42" s="90">
        <f>VLOOKUP($W42,$AG$3:$AR$866,9,FALSE)</f>
        <v>0</v>
      </c>
      <c r="AC42" s="90">
        <f>VLOOKUP($W42,$AG$3:$AR$866,10,FALSE)</f>
        <v>0</v>
      </c>
      <c r="AD42" s="90">
        <f>VLOOKUP($W42,$AG$3:$AR$866,11,FALSE)</f>
        <v>0</v>
      </c>
      <c r="AE42" s="90">
        <f>VLOOKUP($W42,$AG$3:$AR$866,12,FALSE)</f>
        <v>0</v>
      </c>
      <c r="AF42" s="36"/>
      <c r="AG42" s="102" t="str">
        <f>CONCATENATE(AH42,AI42,LEFT(AJ42,2),AK42)</f>
        <v>57MAgDeath Cover</v>
      </c>
      <c r="AH42" s="108">
        <v>57</v>
      </c>
      <c r="AI42" s="109" t="s">
        <v>10</v>
      </c>
      <c r="AJ42" s="109" t="s">
        <v>89</v>
      </c>
      <c r="AK42" s="112" t="s">
        <v>12</v>
      </c>
      <c r="AL42" s="107">
        <v>616.95</v>
      </c>
      <c r="AM42" s="107">
        <v>680.11</v>
      </c>
      <c r="AN42" s="107">
        <v>786.54</v>
      </c>
      <c r="AO42" s="107">
        <v>0</v>
      </c>
      <c r="AP42" s="107"/>
      <c r="AQ42" s="107"/>
      <c r="AR42" s="107">
        <v>0</v>
      </c>
      <c r="AS42" s="132"/>
      <c r="AT42" s="132"/>
      <c r="AU42" s="132"/>
      <c r="AV42" s="36"/>
      <c r="AW42" s="133"/>
      <c r="AX42" s="133"/>
      <c r="AY42" s="133"/>
      <c r="AZ42" s="133"/>
      <c r="BA42" s="132"/>
      <c r="BB42" s="132"/>
      <c r="BD42" s="36"/>
      <c r="BE42" s="133"/>
      <c r="BF42" s="133"/>
      <c r="BG42" s="133"/>
      <c r="BH42" s="133"/>
      <c r="BI42" s="132"/>
      <c r="BJ42" s="132"/>
      <c r="BK42" s="136"/>
      <c r="BL42" s="36"/>
      <c r="BM42" s="133"/>
      <c r="BN42" s="133"/>
      <c r="BO42" s="133"/>
      <c r="BP42" s="133"/>
      <c r="BQ42" s="132"/>
      <c r="BR42" s="132"/>
      <c r="BS42" s="132"/>
      <c r="BT42" s="36"/>
      <c r="BU42" s="133"/>
      <c r="BV42" s="133"/>
      <c r="BW42" s="133"/>
      <c r="BX42" s="133"/>
      <c r="BY42" s="132"/>
      <c r="BZ42" s="132"/>
      <c r="CB42" s="36">
        <v>55</v>
      </c>
      <c r="CC42" s="133">
        <v>619.42</v>
      </c>
      <c r="CD42" s="133">
        <v>665.97</v>
      </c>
      <c r="CE42" s="133">
        <v>749.5</v>
      </c>
      <c r="CF42" s="133">
        <v>873.97</v>
      </c>
      <c r="CG42" s="132"/>
      <c r="CH42" s="132"/>
      <c r="CI42" s="136"/>
      <c r="CJ42" s="36">
        <v>55</v>
      </c>
      <c r="CK42" s="133">
        <v>610.92</v>
      </c>
      <c r="CL42" s="133">
        <v>684.78</v>
      </c>
      <c r="CM42" s="133">
        <v>788.01</v>
      </c>
      <c r="CN42" s="133">
        <v>927.88</v>
      </c>
      <c r="CO42" s="132"/>
      <c r="CP42" s="132"/>
      <c r="CQ42" s="132"/>
      <c r="CR42" s="36">
        <v>55</v>
      </c>
      <c r="CS42" s="133">
        <v>402.97</v>
      </c>
      <c r="CT42" s="133">
        <v>433.56</v>
      </c>
      <c r="CU42" s="133">
        <v>486</v>
      </c>
      <c r="CV42" s="133">
        <v>565.25</v>
      </c>
      <c r="CW42" s="132"/>
      <c r="CX42" s="132"/>
      <c r="CZ42" s="36">
        <v>55</v>
      </c>
      <c r="DA42" s="133"/>
      <c r="DB42" s="133"/>
      <c r="DC42" s="133"/>
      <c r="DD42" s="133"/>
      <c r="DE42" s="132"/>
      <c r="DF42" s="132"/>
    </row>
    <row r="43" ht="15" spans="1:110">
      <c r="A43" s="23" t="str">
        <f>+CONCATENATE(B43,C43,D43,E43,F43)</f>
        <v>AMNS590.5</v>
      </c>
      <c r="B43" s="24" t="s">
        <v>121</v>
      </c>
      <c r="C43" s="24" t="s">
        <v>10</v>
      </c>
      <c r="D43" s="24" t="s">
        <v>6</v>
      </c>
      <c r="E43" s="24">
        <v>59</v>
      </c>
      <c r="F43" s="25">
        <v>0.5</v>
      </c>
      <c r="G43" s="26">
        <v>179.97</v>
      </c>
      <c r="H43" s="26">
        <v>216.46</v>
      </c>
      <c r="I43" s="26">
        <v>260.64</v>
      </c>
      <c r="J43" s="26">
        <v>0</v>
      </c>
      <c r="K43" s="26">
        <v>0</v>
      </c>
      <c r="L43" s="26">
        <v>0</v>
      </c>
      <c r="M43" s="26"/>
      <c r="N43" s="30"/>
      <c r="O43" s="40"/>
      <c r="P43" s="41"/>
      <c r="Q43" s="41"/>
      <c r="R43" s="41"/>
      <c r="S43" s="41"/>
      <c r="W43" s="49" t="str">
        <f>CONCATENATE(X43,Sex,LEFT('Premium Calculation'!$C$10,2),Benefit_Option)</f>
        <v>58MNSDeath Cover</v>
      </c>
      <c r="X43" s="55">
        <v>58</v>
      </c>
      <c r="Y43" s="90">
        <f>VLOOKUP($W43,$AG$3:$AR$866,6,FALSE)</f>
        <v>398.31</v>
      </c>
      <c r="Z43" s="90">
        <f>VLOOKUP($W43,$AG$3:$AR$866,7,FALSE)</f>
        <v>446.26</v>
      </c>
      <c r="AA43" s="90">
        <f>VLOOKUP($W43,$AG$3:$AR$866,8,FALSE)</f>
        <v>521.41</v>
      </c>
      <c r="AB43" s="90">
        <f>VLOOKUP($W43,$AG$3:$AR$866,9,FALSE)</f>
        <v>0</v>
      </c>
      <c r="AC43" s="90">
        <f>VLOOKUP($W43,$AG$3:$AR$866,10,FALSE)</f>
        <v>0</v>
      </c>
      <c r="AD43" s="90">
        <f>VLOOKUP($W43,$AG$3:$AR$866,11,FALSE)</f>
        <v>0</v>
      </c>
      <c r="AE43" s="90">
        <f>VLOOKUP($W43,$AG$3:$AR$866,12,FALSE)</f>
        <v>0</v>
      </c>
      <c r="AF43" s="36"/>
      <c r="AG43" s="102" t="str">
        <f>CONCATENATE(AH43,AI43,LEFT(AJ43,2),AK43)</f>
        <v>58MAgDeath Cover</v>
      </c>
      <c r="AH43" s="108">
        <v>58</v>
      </c>
      <c r="AI43" s="109" t="s">
        <v>10</v>
      </c>
      <c r="AJ43" s="109" t="s">
        <v>89</v>
      </c>
      <c r="AK43" s="112" t="s">
        <v>12</v>
      </c>
      <c r="AL43" s="107">
        <v>655.23</v>
      </c>
      <c r="AM43" s="107">
        <v>728</v>
      </c>
      <c r="AN43" s="107">
        <v>845.92</v>
      </c>
      <c r="AO43" s="107">
        <v>0</v>
      </c>
      <c r="AP43" s="107"/>
      <c r="AQ43" s="107"/>
      <c r="AR43" s="107">
        <v>0</v>
      </c>
      <c r="AS43" s="132"/>
      <c r="AT43" s="132"/>
      <c r="AU43" s="132"/>
      <c r="AV43" s="36"/>
      <c r="AW43" s="133"/>
      <c r="AX43" s="133"/>
      <c r="AY43" s="133"/>
      <c r="AZ43" s="133"/>
      <c r="BA43" s="132"/>
      <c r="BB43" s="132"/>
      <c r="BD43" s="36"/>
      <c r="BE43" s="133"/>
      <c r="BF43" s="133"/>
      <c r="BG43" s="133"/>
      <c r="BH43" s="133"/>
      <c r="BI43" s="132"/>
      <c r="BJ43" s="132"/>
      <c r="BK43" s="136"/>
      <c r="BL43" s="36"/>
      <c r="BM43" s="133"/>
      <c r="BN43" s="133"/>
      <c r="BO43" s="133"/>
      <c r="BP43" s="133"/>
      <c r="BQ43" s="132"/>
      <c r="BR43" s="132"/>
      <c r="BS43" s="132"/>
      <c r="BT43" s="36"/>
      <c r="BU43" s="133"/>
      <c r="BV43" s="133"/>
      <c r="BW43" s="133"/>
      <c r="BX43" s="133"/>
      <c r="BY43" s="132"/>
      <c r="BZ43" s="132"/>
      <c r="CB43" s="36">
        <v>56</v>
      </c>
      <c r="CC43" s="133">
        <v>653.12</v>
      </c>
      <c r="CD43" s="133">
        <v>706.37</v>
      </c>
      <c r="CE43" s="133">
        <v>799.63</v>
      </c>
      <c r="CF43" s="133"/>
      <c r="CG43" s="132"/>
      <c r="CH43" s="132"/>
      <c r="CI43" s="136"/>
      <c r="CJ43" s="36">
        <v>56</v>
      </c>
      <c r="CK43" s="133">
        <v>648.95</v>
      </c>
      <c r="CL43" s="133">
        <v>730.52</v>
      </c>
      <c r="CM43" s="133">
        <v>844.26</v>
      </c>
      <c r="CN43" s="133"/>
      <c r="CO43" s="132"/>
      <c r="CP43" s="132"/>
      <c r="CQ43" s="132"/>
      <c r="CR43" s="36">
        <v>56</v>
      </c>
      <c r="CS43" s="133">
        <v>424.01</v>
      </c>
      <c r="CT43" s="133">
        <v>458.82</v>
      </c>
      <c r="CU43" s="133">
        <v>517.5</v>
      </c>
      <c r="CV43" s="133"/>
      <c r="CW43" s="132"/>
      <c r="CX43" s="132"/>
      <c r="CZ43" s="36">
        <v>56</v>
      </c>
      <c r="DA43" s="133"/>
      <c r="DB43" s="133"/>
      <c r="DC43" s="133"/>
      <c r="DD43" s="133"/>
      <c r="DE43" s="132"/>
      <c r="DF43" s="132"/>
    </row>
    <row r="44" ht="15" spans="1:110">
      <c r="A44" s="23" t="str">
        <f>+CONCATENATE(B44,C44,D44,E44,F44)</f>
        <v>AMNS600.5</v>
      </c>
      <c r="B44" s="24" t="s">
        <v>121</v>
      </c>
      <c r="C44" s="24" t="s">
        <v>10</v>
      </c>
      <c r="D44" s="24" t="s">
        <v>6</v>
      </c>
      <c r="E44" s="24">
        <v>60</v>
      </c>
      <c r="F44" s="25">
        <v>0.5</v>
      </c>
      <c r="G44" s="26">
        <v>194.45</v>
      </c>
      <c r="H44" s="26">
        <v>234.88</v>
      </c>
      <c r="I44" s="26">
        <v>282.44</v>
      </c>
      <c r="J44" s="26">
        <v>0</v>
      </c>
      <c r="K44" s="26">
        <v>0</v>
      </c>
      <c r="L44" s="26">
        <v>0</v>
      </c>
      <c r="M44" s="26"/>
      <c r="N44" s="30"/>
      <c r="O44" s="40"/>
      <c r="P44" s="41"/>
      <c r="Q44" s="41"/>
      <c r="R44" s="41"/>
      <c r="S44" s="41"/>
      <c r="W44" s="49" t="str">
        <f>CONCATENATE(X44,Sex,LEFT('Premium Calculation'!$C$10,2),Benefit_Option)</f>
        <v>59MNSDeath Cover</v>
      </c>
      <c r="X44" s="55">
        <v>59</v>
      </c>
      <c r="Y44" s="90">
        <f>VLOOKUP($W44,$AG$3:$AR$866,6,FALSE)</f>
        <v>424.22</v>
      </c>
      <c r="Z44" s="90">
        <f>VLOOKUP($W44,$AG$3:$AR$866,7,FALSE)</f>
        <v>479.03</v>
      </c>
      <c r="AA44" s="90">
        <f>VLOOKUP($W44,$AG$3:$AR$866,8,FALSE)</f>
        <v>562.21</v>
      </c>
      <c r="AB44" s="90">
        <f>VLOOKUP($W44,$AG$3:$AR$866,9,FALSE)</f>
        <v>0</v>
      </c>
      <c r="AC44" s="90">
        <f>VLOOKUP($W44,$AG$3:$AR$866,10,FALSE)</f>
        <v>0</v>
      </c>
      <c r="AD44" s="90">
        <f>VLOOKUP($W44,$AG$3:$AR$866,11,FALSE)</f>
        <v>0</v>
      </c>
      <c r="AE44" s="90">
        <f>VLOOKUP($W44,$AG$3:$AR$866,12,FALSE)</f>
        <v>0</v>
      </c>
      <c r="AF44" s="36"/>
      <c r="AG44" s="102" t="str">
        <f>CONCATENATE(AH44,AI44,LEFT(AJ44,2),AK44)</f>
        <v>59MAgDeath Cover</v>
      </c>
      <c r="AH44" s="108">
        <v>59</v>
      </c>
      <c r="AI44" s="109" t="s">
        <v>10</v>
      </c>
      <c r="AJ44" s="109" t="s">
        <v>89</v>
      </c>
      <c r="AK44" s="112" t="s">
        <v>12</v>
      </c>
      <c r="AL44" s="107">
        <v>696.76</v>
      </c>
      <c r="AM44" s="107">
        <v>780.36</v>
      </c>
      <c r="AN44" s="107">
        <v>910.73</v>
      </c>
      <c r="AO44" s="107">
        <v>0</v>
      </c>
      <c r="AP44" s="107"/>
      <c r="AQ44" s="107"/>
      <c r="AR44" s="107">
        <v>0</v>
      </c>
      <c r="AS44" s="132"/>
      <c r="AT44" s="132"/>
      <c r="AU44" s="132"/>
      <c r="AV44" s="36"/>
      <c r="AW44" s="133"/>
      <c r="AX44" s="133"/>
      <c r="AY44" s="133"/>
      <c r="AZ44" s="133"/>
      <c r="BA44" s="132"/>
      <c r="BB44" s="132"/>
      <c r="BD44" s="36"/>
      <c r="BE44" s="133"/>
      <c r="BF44" s="133"/>
      <c r="BG44" s="133"/>
      <c r="BH44" s="133"/>
      <c r="BI44" s="132"/>
      <c r="BJ44" s="132"/>
      <c r="BK44" s="136"/>
      <c r="BL44" s="36"/>
      <c r="BM44" s="133"/>
      <c r="BN44" s="133"/>
      <c r="BO44" s="133"/>
      <c r="BP44" s="133"/>
      <c r="BQ44" s="132"/>
      <c r="BR44" s="132"/>
      <c r="BS44" s="132"/>
      <c r="BT44" s="36"/>
      <c r="BU44" s="133"/>
      <c r="BV44" s="133"/>
      <c r="BW44" s="133"/>
      <c r="BX44" s="133"/>
      <c r="BY44" s="132"/>
      <c r="BZ44" s="132"/>
      <c r="CB44" s="36">
        <v>57</v>
      </c>
      <c r="CC44" s="133">
        <v>688.87</v>
      </c>
      <c r="CD44" s="133">
        <v>750.04</v>
      </c>
      <c r="CE44" s="133">
        <v>854.1</v>
      </c>
      <c r="CF44" s="133"/>
      <c r="CG44" s="132"/>
      <c r="CH44" s="132"/>
      <c r="CI44" s="136"/>
      <c r="CJ44" s="36">
        <v>57</v>
      </c>
      <c r="CK44" s="133">
        <v>689.38</v>
      </c>
      <c r="CL44" s="133">
        <v>779.97</v>
      </c>
      <c r="CM44" s="133">
        <v>905.37</v>
      </c>
      <c r="CN44" s="133"/>
      <c r="CO44" s="132"/>
      <c r="CP44" s="132"/>
      <c r="CQ44" s="132"/>
      <c r="CR44" s="36">
        <v>57</v>
      </c>
      <c r="CS44" s="133">
        <v>446.34</v>
      </c>
      <c r="CT44" s="133">
        <v>486.13</v>
      </c>
      <c r="CU44" s="133">
        <v>551.74</v>
      </c>
      <c r="CV44" s="133"/>
      <c r="CW44" s="132"/>
      <c r="CX44" s="132"/>
      <c r="CZ44" s="36">
        <v>57</v>
      </c>
      <c r="DA44" s="133"/>
      <c r="DB44" s="133"/>
      <c r="DC44" s="133"/>
      <c r="DD44" s="133"/>
      <c r="DE44" s="132"/>
      <c r="DF44" s="132"/>
    </row>
    <row r="45" spans="1:110">
      <c r="A45" s="23" t="str">
        <f>+CONCATENATE(B45,C45,D45,E45,F45)</f>
        <v>AMNS610.5</v>
      </c>
      <c r="B45" s="24" t="s">
        <v>121</v>
      </c>
      <c r="C45" s="24" t="s">
        <v>10</v>
      </c>
      <c r="D45" s="24" t="s">
        <v>6</v>
      </c>
      <c r="E45" s="24">
        <v>61</v>
      </c>
      <c r="F45" s="25">
        <v>0.5</v>
      </c>
      <c r="G45" s="26">
        <v>210.04</v>
      </c>
      <c r="H45" s="26">
        <v>254.88</v>
      </c>
      <c r="I45" s="26">
        <v>0</v>
      </c>
      <c r="J45" s="26">
        <v>0</v>
      </c>
      <c r="K45" s="26">
        <v>0</v>
      </c>
      <c r="L45" s="26">
        <v>0</v>
      </c>
      <c r="M45" s="26"/>
      <c r="N45" s="30"/>
      <c r="W45" s="49" t="str">
        <f>CONCATENATE(X45,Sex,LEFT('Premium Calculation'!$C$10,2),Benefit_Option)</f>
        <v>60MNSDeath Cover</v>
      </c>
      <c r="X45" s="55">
        <v>60</v>
      </c>
      <c r="Y45" s="90">
        <f>VLOOKUP($W45,$AG$3:$AR$866,6,FALSE)</f>
        <v>452.51</v>
      </c>
      <c r="Z45" s="90">
        <f>VLOOKUP($W45,$AG$3:$AR$866,7,FALSE)</f>
        <v>514.94</v>
      </c>
      <c r="AA45" s="90">
        <f>VLOOKUP($W45,$AG$3:$AR$866,8,FALSE)</f>
        <v>606.81</v>
      </c>
      <c r="AB45" s="90">
        <f>VLOOKUP($W45,$AG$3:$AR$866,9,FALSE)</f>
        <v>0</v>
      </c>
      <c r="AC45" s="90">
        <f>VLOOKUP($W45,$AG$3:$AR$866,10,FALSE)</f>
        <v>0</v>
      </c>
      <c r="AD45" s="90">
        <f>VLOOKUP($W45,$AG$3:$AR$866,11,FALSE)</f>
        <v>0</v>
      </c>
      <c r="AE45" s="90">
        <f>VLOOKUP($W45,$AG$3:$AR$866,12,FALSE)</f>
        <v>0</v>
      </c>
      <c r="AF45" s="36"/>
      <c r="AG45" s="102" t="str">
        <f>CONCATENATE(AH45,AI45,LEFT(AJ45,2),AK45)</f>
        <v>60MAgDeath Cover</v>
      </c>
      <c r="AH45" s="108">
        <v>60</v>
      </c>
      <c r="AI45" s="109" t="s">
        <v>10</v>
      </c>
      <c r="AJ45" s="109" t="s">
        <v>89</v>
      </c>
      <c r="AK45" s="112" t="s">
        <v>12</v>
      </c>
      <c r="AL45" s="107">
        <v>742</v>
      </c>
      <c r="AM45" s="107">
        <v>837.75</v>
      </c>
      <c r="AN45" s="107">
        <v>981.51</v>
      </c>
      <c r="AO45" s="107">
        <v>0</v>
      </c>
      <c r="AP45" s="107"/>
      <c r="AQ45" s="107"/>
      <c r="AR45" s="107">
        <v>0</v>
      </c>
      <c r="AS45" s="132"/>
      <c r="AT45" s="132"/>
      <c r="AU45" s="132"/>
      <c r="AV45" s="36"/>
      <c r="AW45" s="133"/>
      <c r="AX45" s="133"/>
      <c r="AY45" s="133"/>
      <c r="AZ45" s="133"/>
      <c r="BA45" s="132"/>
      <c r="BB45" s="132"/>
      <c r="BD45" s="36"/>
      <c r="BE45" s="133"/>
      <c r="BF45" s="133"/>
      <c r="BG45" s="133"/>
      <c r="BH45" s="133"/>
      <c r="BI45" s="132"/>
      <c r="BJ45" s="132"/>
      <c r="BK45" s="136"/>
      <c r="BL45" s="36"/>
      <c r="BM45" s="133"/>
      <c r="BN45" s="133"/>
      <c r="BO45" s="133"/>
      <c r="BP45" s="133"/>
      <c r="BQ45" s="132"/>
      <c r="BR45" s="132"/>
      <c r="BS45" s="132"/>
      <c r="BT45" s="36"/>
      <c r="BU45" s="133"/>
      <c r="BV45" s="133"/>
      <c r="BW45" s="133"/>
      <c r="BX45" s="133"/>
      <c r="BY45" s="132"/>
      <c r="BZ45" s="132"/>
      <c r="CB45" s="36">
        <v>58</v>
      </c>
      <c r="CC45" s="133">
        <v>727.2</v>
      </c>
      <c r="CD45" s="133">
        <v>797.49</v>
      </c>
      <c r="CE45" s="133">
        <v>913.45</v>
      </c>
      <c r="CF45" s="133"/>
      <c r="CG45" s="132"/>
      <c r="CH45" s="132"/>
      <c r="CI45" s="136"/>
      <c r="CJ45" s="36">
        <v>58</v>
      </c>
      <c r="CK45" s="133">
        <v>732.78</v>
      </c>
      <c r="CL45" s="133">
        <v>833.84</v>
      </c>
      <c r="CM45" s="133">
        <v>971.93</v>
      </c>
      <c r="CN45" s="133"/>
      <c r="CO45" s="132"/>
      <c r="CP45" s="132"/>
      <c r="CQ45" s="132"/>
      <c r="CR45" s="36">
        <v>58</v>
      </c>
      <c r="CS45" s="133">
        <v>470.27</v>
      </c>
      <c r="CT45" s="133">
        <v>515.79</v>
      </c>
      <c r="CU45" s="133">
        <v>589.08</v>
      </c>
      <c r="CV45" s="133"/>
      <c r="CW45" s="132"/>
      <c r="CX45" s="132"/>
      <c r="CZ45" s="36">
        <v>58</v>
      </c>
      <c r="DA45" s="133"/>
      <c r="DB45" s="133"/>
      <c r="DC45" s="133"/>
      <c r="DD45" s="133"/>
      <c r="DE45" s="132"/>
      <c r="DF45" s="132"/>
    </row>
    <row r="46" spans="1:110">
      <c r="A46" s="23" t="str">
        <f>+CONCATENATE(B46,C46,D46,E46,F46)</f>
        <v>AMNS620.5</v>
      </c>
      <c r="B46" s="24" t="s">
        <v>121</v>
      </c>
      <c r="C46" s="24" t="s">
        <v>10</v>
      </c>
      <c r="D46" s="24" t="s">
        <v>6</v>
      </c>
      <c r="E46" s="24">
        <v>62</v>
      </c>
      <c r="F46" s="25">
        <v>0.5</v>
      </c>
      <c r="G46" s="26">
        <v>227.7</v>
      </c>
      <c r="H46" s="26">
        <v>276.86</v>
      </c>
      <c r="I46" s="26">
        <v>0</v>
      </c>
      <c r="J46" s="26">
        <v>0</v>
      </c>
      <c r="K46" s="26">
        <v>0</v>
      </c>
      <c r="L46" s="26">
        <v>0</v>
      </c>
      <c r="M46" s="26"/>
      <c r="N46" s="30"/>
      <c r="W46" s="49" t="str">
        <f>CONCATENATE(X46,Sex,LEFT('Premium Calculation'!$C$10,2),Benefit_Option)</f>
        <v>61MNSDeath Cover</v>
      </c>
      <c r="X46" s="55">
        <v>61</v>
      </c>
      <c r="Y46" s="90">
        <f>VLOOKUP($W46,$AG$3:$AR$866,6,FALSE)</f>
        <v>483.89</v>
      </c>
      <c r="Z46" s="90">
        <f>VLOOKUP($W46,$AG$3:$AR$866,7,FALSE)</f>
        <v>554.37</v>
      </c>
      <c r="AA46" s="90">
        <f>VLOOKUP($W46,$AG$3:$AR$866,8,FALSE)</f>
        <v>0</v>
      </c>
      <c r="AB46" s="90">
        <f>VLOOKUP($W46,$AG$3:$AR$866,9,FALSE)</f>
        <v>0</v>
      </c>
      <c r="AC46" s="90">
        <f>VLOOKUP($W46,$AG$3:$AR$866,10,FALSE)</f>
        <v>0</v>
      </c>
      <c r="AD46" s="90">
        <f>VLOOKUP($W46,$AG$3:$AR$866,11,FALSE)</f>
        <v>0</v>
      </c>
      <c r="AE46" s="90">
        <f>VLOOKUP($W46,$AG$3:$AR$866,12,FALSE)</f>
        <v>0</v>
      </c>
      <c r="AF46" s="36"/>
      <c r="AG46" s="102" t="str">
        <f>CONCATENATE(AH46,AI46,LEFT(AJ46,2),AK46)</f>
        <v>61MAgDeath Cover</v>
      </c>
      <c r="AH46" s="108">
        <v>61</v>
      </c>
      <c r="AI46" s="109" t="s">
        <v>10</v>
      </c>
      <c r="AJ46" s="109" t="s">
        <v>89</v>
      </c>
      <c r="AK46" s="112" t="s">
        <v>12</v>
      </c>
      <c r="AL46" s="107">
        <v>792.19</v>
      </c>
      <c r="AM46" s="107">
        <v>900.72</v>
      </c>
      <c r="AN46" s="107">
        <v>0</v>
      </c>
      <c r="AO46" s="107"/>
      <c r="AP46" s="107"/>
      <c r="AQ46" s="107"/>
      <c r="AR46" s="107">
        <v>0</v>
      </c>
      <c r="AS46" s="132"/>
      <c r="AT46" s="132"/>
      <c r="AU46" s="132"/>
      <c r="AV46" s="36"/>
      <c r="AW46" s="133"/>
      <c r="AX46" s="133"/>
      <c r="AY46" s="133"/>
      <c r="AZ46" s="133"/>
      <c r="BA46" s="132"/>
      <c r="BB46" s="132"/>
      <c r="BD46" s="36"/>
      <c r="BE46" s="133"/>
      <c r="BF46" s="133"/>
      <c r="BG46" s="133"/>
      <c r="BH46" s="133"/>
      <c r="BI46" s="132"/>
      <c r="BJ46" s="132"/>
      <c r="BK46" s="136"/>
      <c r="BL46" s="36"/>
      <c r="BM46" s="133"/>
      <c r="BN46" s="133"/>
      <c r="BO46" s="133"/>
      <c r="BP46" s="133"/>
      <c r="BQ46" s="132"/>
      <c r="BR46" s="132"/>
      <c r="BS46" s="132"/>
      <c r="BT46" s="36"/>
      <c r="BU46" s="133"/>
      <c r="BV46" s="133"/>
      <c r="BW46" s="133"/>
      <c r="BX46" s="133"/>
      <c r="BY46" s="132"/>
      <c r="BZ46" s="132"/>
      <c r="CB46" s="36">
        <v>59</v>
      </c>
      <c r="CC46" s="133">
        <v>768.62</v>
      </c>
      <c r="CD46" s="133">
        <v>849.85</v>
      </c>
      <c r="CE46" s="133">
        <v>978.41</v>
      </c>
      <c r="CF46" s="133"/>
      <c r="CG46" s="132"/>
      <c r="CH46" s="132"/>
      <c r="CI46" s="136"/>
      <c r="CJ46" s="36">
        <v>59</v>
      </c>
      <c r="CK46" s="133">
        <v>779.76</v>
      </c>
      <c r="CL46" s="133">
        <v>893.01</v>
      </c>
      <c r="CM46" s="133">
        <v>1044.54</v>
      </c>
      <c r="CN46" s="133"/>
      <c r="CO46" s="132"/>
      <c r="CP46" s="132"/>
      <c r="CQ46" s="132"/>
      <c r="CR46" s="36">
        <v>59</v>
      </c>
      <c r="CS46" s="133">
        <v>496.14</v>
      </c>
      <c r="CT46" s="133">
        <v>548.54</v>
      </c>
      <c r="CU46" s="133">
        <v>629.85</v>
      </c>
      <c r="CV46" s="133"/>
      <c r="CW46" s="132"/>
      <c r="CX46" s="132"/>
      <c r="CZ46" s="36">
        <v>59</v>
      </c>
      <c r="DA46" s="133"/>
      <c r="DB46" s="133"/>
      <c r="DC46" s="133"/>
      <c r="DD46" s="133"/>
      <c r="DE46" s="132"/>
      <c r="DF46" s="132"/>
    </row>
    <row r="47" spans="1:110">
      <c r="A47" s="23" t="str">
        <f>+CONCATENATE(B47,C47,D47,E47,F47)</f>
        <v>AMNS630.5</v>
      </c>
      <c r="B47" s="24" t="s">
        <v>121</v>
      </c>
      <c r="C47" s="24" t="s">
        <v>10</v>
      </c>
      <c r="D47" s="24" t="s">
        <v>6</v>
      </c>
      <c r="E47" s="24">
        <v>63</v>
      </c>
      <c r="F47" s="25">
        <v>0.5</v>
      </c>
      <c r="G47" s="26">
        <v>247.05</v>
      </c>
      <c r="H47" s="26">
        <v>300.9</v>
      </c>
      <c r="I47" s="26">
        <v>0</v>
      </c>
      <c r="J47" s="26">
        <v>0</v>
      </c>
      <c r="K47" s="26">
        <v>0</v>
      </c>
      <c r="L47" s="26">
        <v>0</v>
      </c>
      <c r="M47" s="26"/>
      <c r="N47" s="30"/>
      <c r="W47" s="49" t="str">
        <f>CONCATENATE(X47,Sex,LEFT('Premium Calculation'!$C$10,2),Benefit_Option)</f>
        <v>62MNSDeath Cover</v>
      </c>
      <c r="X47" s="55">
        <v>62</v>
      </c>
      <c r="Y47" s="90">
        <f>VLOOKUP($W47,$AG$3:$AR$866,6,FALSE)</f>
        <v>518.23</v>
      </c>
      <c r="Z47" s="90">
        <f>VLOOKUP($W47,$AG$3:$AR$866,7,FALSE)</f>
        <v>597.65</v>
      </c>
      <c r="AA47" s="90">
        <f>VLOOKUP($W47,$AG$3:$AR$866,8,FALSE)</f>
        <v>0</v>
      </c>
      <c r="AB47" s="90">
        <f>VLOOKUP($W47,$AG$3:$AR$866,9,FALSE)</f>
        <v>0</v>
      </c>
      <c r="AC47" s="90">
        <f>VLOOKUP($W47,$AG$3:$AR$866,10,FALSE)</f>
        <v>0</v>
      </c>
      <c r="AD47" s="90">
        <f>VLOOKUP($W47,$AG$3:$AR$866,11,FALSE)</f>
        <v>0</v>
      </c>
      <c r="AE47" s="90">
        <f>VLOOKUP($W47,$AG$3:$AR$866,12,FALSE)</f>
        <v>0</v>
      </c>
      <c r="AF47" s="36"/>
      <c r="AG47" s="102" t="str">
        <f>CONCATENATE(AH47,AI47,LEFT(AJ47,2),AK47)</f>
        <v>62MAgDeath Cover</v>
      </c>
      <c r="AH47" s="108">
        <v>62</v>
      </c>
      <c r="AI47" s="109" t="s">
        <v>10</v>
      </c>
      <c r="AJ47" s="109" t="s">
        <v>89</v>
      </c>
      <c r="AK47" s="112" t="s">
        <v>12</v>
      </c>
      <c r="AL47" s="107">
        <v>847.03</v>
      </c>
      <c r="AM47" s="107">
        <v>969.85</v>
      </c>
      <c r="AN47" s="107">
        <v>0</v>
      </c>
      <c r="AO47" s="107"/>
      <c r="AP47" s="107"/>
      <c r="AQ47" s="107"/>
      <c r="AR47" s="107">
        <v>0</v>
      </c>
      <c r="AS47" s="132"/>
      <c r="AT47" s="132"/>
      <c r="AU47" s="132"/>
      <c r="AV47" s="36"/>
      <c r="AW47" s="133"/>
      <c r="AX47" s="133"/>
      <c r="AY47" s="133"/>
      <c r="AZ47" s="133"/>
      <c r="BA47" s="132"/>
      <c r="BB47" s="132"/>
      <c r="BD47" s="36"/>
      <c r="BE47" s="133"/>
      <c r="BF47" s="133"/>
      <c r="BG47" s="133"/>
      <c r="BH47" s="133"/>
      <c r="BI47" s="132"/>
      <c r="BJ47" s="132"/>
      <c r="BK47" s="136"/>
      <c r="BL47" s="36"/>
      <c r="BM47" s="133"/>
      <c r="BN47" s="133"/>
      <c r="BO47" s="133"/>
      <c r="BP47" s="133"/>
      <c r="BQ47" s="132"/>
      <c r="BR47" s="132"/>
      <c r="BS47" s="132"/>
      <c r="BT47" s="36"/>
      <c r="BU47" s="133"/>
      <c r="BV47" s="133"/>
      <c r="BW47" s="133"/>
      <c r="BX47" s="133"/>
      <c r="BY47" s="132"/>
      <c r="BZ47" s="132"/>
      <c r="CB47" s="36">
        <v>60</v>
      </c>
      <c r="CC47" s="133">
        <v>813.91</v>
      </c>
      <c r="CD47" s="133">
        <v>907.22</v>
      </c>
      <c r="CE47" s="133">
        <v>1049.17</v>
      </c>
      <c r="CF47" s="133"/>
      <c r="CG47" s="132"/>
      <c r="CH47" s="132"/>
      <c r="CI47" s="136"/>
      <c r="CJ47" s="36">
        <v>60</v>
      </c>
      <c r="CK47" s="133">
        <v>831.27</v>
      </c>
      <c r="CL47" s="133">
        <v>957.87</v>
      </c>
      <c r="CM47" s="133">
        <v>1123.84</v>
      </c>
      <c r="CN47" s="133"/>
      <c r="CO47" s="132"/>
      <c r="CP47" s="132"/>
      <c r="CQ47" s="132"/>
      <c r="CR47" s="36">
        <v>60</v>
      </c>
      <c r="CS47" s="133">
        <v>524.4</v>
      </c>
      <c r="CT47" s="133">
        <v>584.45</v>
      </c>
      <c r="CU47" s="133">
        <v>674.57</v>
      </c>
      <c r="CV47" s="133"/>
      <c r="CW47" s="132"/>
      <c r="CX47" s="132"/>
      <c r="CZ47" s="36">
        <v>60</v>
      </c>
      <c r="DA47" s="133"/>
      <c r="DB47" s="133"/>
      <c r="DC47" s="133"/>
      <c r="DD47" s="133"/>
      <c r="DE47" s="132"/>
      <c r="DF47" s="132"/>
    </row>
    <row r="48" spans="1:110">
      <c r="A48" s="23" t="str">
        <f>+CONCATENATE(B48,C48,D48,E48,F48)</f>
        <v>AMNS640.5</v>
      </c>
      <c r="B48" s="24" t="s">
        <v>121</v>
      </c>
      <c r="C48" s="24" t="s">
        <v>10</v>
      </c>
      <c r="D48" s="24" t="s">
        <v>6</v>
      </c>
      <c r="E48" s="24">
        <v>64</v>
      </c>
      <c r="F48" s="25">
        <v>0.5</v>
      </c>
      <c r="G48" s="26">
        <v>268.37</v>
      </c>
      <c r="H48" s="26">
        <v>326.91</v>
      </c>
      <c r="I48" s="26">
        <v>0</v>
      </c>
      <c r="J48" s="26">
        <v>0</v>
      </c>
      <c r="K48" s="26">
        <v>0</v>
      </c>
      <c r="L48" s="26">
        <v>0</v>
      </c>
      <c r="M48" s="26"/>
      <c r="N48" s="30"/>
      <c r="W48" s="49" t="str">
        <f>CONCATENATE(X48,Sex,LEFT('Premium Calculation'!$C$10,2),Benefit_Option)</f>
        <v>63MNSDeath Cover</v>
      </c>
      <c r="X48" s="55">
        <v>63</v>
      </c>
      <c r="Y48" s="90">
        <f>VLOOKUP($W48,$AG$3:$AR$866,6,FALSE)</f>
        <v>556.19</v>
      </c>
      <c r="Z48" s="90">
        <f>VLOOKUP($W48,$AG$3:$AR$866,7,FALSE)</f>
        <v>645.22</v>
      </c>
      <c r="AA48" s="90">
        <f>VLOOKUP($W48,$AG$3:$AR$866,8,FALSE)</f>
        <v>0</v>
      </c>
      <c r="AB48" s="90">
        <f>VLOOKUP($W48,$AG$3:$AR$866,9,FALSE)</f>
        <v>0</v>
      </c>
      <c r="AC48" s="90">
        <f>VLOOKUP($W48,$AG$3:$AR$866,10,FALSE)</f>
        <v>0</v>
      </c>
      <c r="AD48" s="90">
        <f>VLOOKUP($W48,$AG$3:$AR$866,11,FALSE)</f>
        <v>0</v>
      </c>
      <c r="AE48" s="90">
        <f>VLOOKUP($W48,$AG$3:$AR$866,12,FALSE)</f>
        <v>0</v>
      </c>
      <c r="AF48" s="36"/>
      <c r="AG48" s="102" t="str">
        <f>CONCATENATE(AH48,AI48,LEFT(AJ48,2),AK48)</f>
        <v>63MAgDeath Cover</v>
      </c>
      <c r="AH48" s="108">
        <v>63</v>
      </c>
      <c r="AI48" s="109" t="s">
        <v>10</v>
      </c>
      <c r="AJ48" s="109" t="s">
        <v>89</v>
      </c>
      <c r="AK48" s="112" t="s">
        <v>12</v>
      </c>
      <c r="AL48" s="107">
        <v>907.75</v>
      </c>
      <c r="AM48" s="107">
        <v>1045.69</v>
      </c>
      <c r="AN48" s="107">
        <v>0</v>
      </c>
      <c r="AO48" s="107"/>
      <c r="AP48" s="107"/>
      <c r="AQ48" s="107"/>
      <c r="AR48" s="107">
        <v>0</v>
      </c>
      <c r="AS48" s="132"/>
      <c r="AT48" s="132"/>
      <c r="AU48" s="132"/>
      <c r="AV48" s="36"/>
      <c r="AW48" s="133"/>
      <c r="AX48" s="133"/>
      <c r="AY48" s="133"/>
      <c r="AZ48" s="133"/>
      <c r="BA48" s="132"/>
      <c r="BB48" s="132"/>
      <c r="BD48" s="36"/>
      <c r="BE48" s="133"/>
      <c r="BF48" s="133"/>
      <c r="BG48" s="133"/>
      <c r="BH48" s="133"/>
      <c r="BI48" s="132"/>
      <c r="BJ48" s="132"/>
      <c r="BK48" s="136"/>
      <c r="BL48" s="36"/>
      <c r="BM48" s="133"/>
      <c r="BN48" s="133"/>
      <c r="BO48" s="133"/>
      <c r="BP48" s="133"/>
      <c r="BQ48" s="132"/>
      <c r="BR48" s="132"/>
      <c r="BS48" s="132"/>
      <c r="BT48" s="36"/>
      <c r="BU48" s="133"/>
      <c r="BV48" s="133"/>
      <c r="BW48" s="133"/>
      <c r="BX48" s="133"/>
      <c r="BY48" s="132"/>
      <c r="BZ48" s="132"/>
      <c r="CB48" s="36">
        <v>61</v>
      </c>
      <c r="CC48" s="133">
        <v>863.54</v>
      </c>
      <c r="CD48" s="133">
        <v>970.18</v>
      </c>
      <c r="CE48" s="133"/>
      <c r="CF48" s="133"/>
      <c r="CG48" s="132"/>
      <c r="CH48" s="132"/>
      <c r="CI48" s="136"/>
      <c r="CJ48" s="36">
        <v>61</v>
      </c>
      <c r="CK48" s="133">
        <v>887.93</v>
      </c>
      <c r="CL48" s="133">
        <v>1029.04</v>
      </c>
      <c r="CM48" s="133"/>
      <c r="CN48" s="133"/>
      <c r="CO48" s="132"/>
      <c r="CP48" s="132"/>
      <c r="CQ48" s="132"/>
      <c r="CR48" s="36">
        <v>61</v>
      </c>
      <c r="CS48" s="133">
        <v>555.42</v>
      </c>
      <c r="CT48" s="133">
        <v>623.86</v>
      </c>
      <c r="CU48" s="133"/>
      <c r="CV48" s="133"/>
      <c r="CW48" s="132"/>
      <c r="CX48" s="132"/>
      <c r="CZ48" s="36">
        <v>61</v>
      </c>
      <c r="DA48" s="133"/>
      <c r="DB48" s="133"/>
      <c r="DC48" s="133"/>
      <c r="DD48" s="133"/>
      <c r="DE48" s="132"/>
      <c r="DF48" s="132"/>
    </row>
    <row r="49" spans="1:110">
      <c r="A49" s="23" t="str">
        <f>+CONCATENATE(B49,C49,D49,E49,F49)</f>
        <v>AMNS650.5</v>
      </c>
      <c r="B49" s="24" t="s">
        <v>121</v>
      </c>
      <c r="C49" s="24" t="s">
        <v>10</v>
      </c>
      <c r="D49" s="24" t="s">
        <v>6</v>
      </c>
      <c r="E49" s="24">
        <v>65</v>
      </c>
      <c r="F49" s="25">
        <v>0.5</v>
      </c>
      <c r="G49" s="26">
        <v>291.78</v>
      </c>
      <c r="H49" s="26">
        <v>355.38</v>
      </c>
      <c r="I49" s="26">
        <v>0</v>
      </c>
      <c r="J49" s="26">
        <v>0</v>
      </c>
      <c r="K49" s="26">
        <v>0</v>
      </c>
      <c r="L49" s="26">
        <v>0</v>
      </c>
      <c r="M49" s="26"/>
      <c r="N49" s="30"/>
      <c r="W49" s="49" t="str">
        <f>CONCATENATE(X49,Sex,LEFT('Premium Calculation'!$C$10,2),Benefit_Option)</f>
        <v>64MNSDeath Cover</v>
      </c>
      <c r="X49" s="55">
        <v>64</v>
      </c>
      <c r="Y49" s="90">
        <f>VLOOKUP($W49,$AG$3:$AR$866,6,FALSE)</f>
        <v>598.01</v>
      </c>
      <c r="Z49" s="90">
        <f>VLOOKUP($W49,$AG$3:$AR$866,7,FALSE)</f>
        <v>697.7</v>
      </c>
      <c r="AA49" s="90">
        <f>VLOOKUP($W49,$AG$3:$AR$866,8,FALSE)</f>
        <v>0</v>
      </c>
      <c r="AB49" s="90">
        <f>VLOOKUP($W49,$AG$3:$AR$866,9,FALSE)</f>
        <v>0</v>
      </c>
      <c r="AC49" s="90">
        <f>VLOOKUP($W49,$AG$3:$AR$866,10,FALSE)</f>
        <v>0</v>
      </c>
      <c r="AD49" s="90">
        <f>VLOOKUP($W49,$AG$3:$AR$866,11,FALSE)</f>
        <v>0</v>
      </c>
      <c r="AE49" s="90">
        <f>VLOOKUP($W49,$AG$3:$AR$866,12,FALSE)</f>
        <v>0</v>
      </c>
      <c r="AF49" s="36"/>
      <c r="AG49" s="102" t="str">
        <f>CONCATENATE(AH49,AI49,LEFT(AJ49,2),AK49)</f>
        <v>64MAgDeath Cover</v>
      </c>
      <c r="AH49" s="108">
        <v>64</v>
      </c>
      <c r="AI49" s="109" t="s">
        <v>10</v>
      </c>
      <c r="AJ49" s="109" t="s">
        <v>89</v>
      </c>
      <c r="AK49" s="112" t="s">
        <v>12</v>
      </c>
      <c r="AL49" s="107">
        <v>974.73</v>
      </c>
      <c r="AM49" s="107">
        <v>1129.26</v>
      </c>
      <c r="AN49" s="107">
        <v>0</v>
      </c>
      <c r="AO49" s="107"/>
      <c r="AP49" s="107"/>
      <c r="AQ49" s="107"/>
      <c r="AR49" s="107">
        <v>0</v>
      </c>
      <c r="AS49" s="132"/>
      <c r="AT49" s="132"/>
      <c r="AU49" s="132"/>
      <c r="AV49" s="36"/>
      <c r="AW49" s="133"/>
      <c r="AX49" s="133"/>
      <c r="AY49" s="133"/>
      <c r="AZ49" s="133"/>
      <c r="BA49" s="132"/>
      <c r="BB49" s="132"/>
      <c r="BD49" s="36"/>
      <c r="BE49" s="133"/>
      <c r="BF49" s="133"/>
      <c r="BG49" s="133"/>
      <c r="BH49" s="133"/>
      <c r="BI49" s="132"/>
      <c r="BJ49" s="132"/>
      <c r="BK49" s="136"/>
      <c r="BL49" s="36"/>
      <c r="BM49" s="133"/>
      <c r="BN49" s="133"/>
      <c r="BO49" s="133"/>
      <c r="BP49" s="133"/>
      <c r="BQ49" s="132"/>
      <c r="BR49" s="132"/>
      <c r="BS49" s="132"/>
      <c r="BT49" s="36"/>
      <c r="BU49" s="133"/>
      <c r="BV49" s="133"/>
      <c r="BW49" s="133"/>
      <c r="BX49" s="133"/>
      <c r="BY49" s="132"/>
      <c r="BZ49" s="132"/>
      <c r="CB49" s="36">
        <v>62</v>
      </c>
      <c r="CC49" s="133">
        <v>918.29</v>
      </c>
      <c r="CD49" s="133">
        <v>1039.31</v>
      </c>
      <c r="CE49" s="133"/>
      <c r="CF49" s="133"/>
      <c r="CG49" s="132"/>
      <c r="CH49" s="132"/>
      <c r="CI49" s="136"/>
      <c r="CJ49" s="36">
        <v>62</v>
      </c>
      <c r="CK49" s="133">
        <v>950.32</v>
      </c>
      <c r="CL49" s="133">
        <v>1107.17</v>
      </c>
      <c r="CM49" s="133"/>
      <c r="CN49" s="133"/>
      <c r="CO49" s="132"/>
      <c r="CP49" s="132"/>
      <c r="CQ49" s="132"/>
      <c r="CR49" s="36">
        <v>62</v>
      </c>
      <c r="CS49" s="133">
        <v>589.61</v>
      </c>
      <c r="CT49" s="133">
        <v>667.15</v>
      </c>
      <c r="CU49" s="133"/>
      <c r="CV49" s="133"/>
      <c r="CW49" s="132"/>
      <c r="CX49" s="132"/>
      <c r="CZ49" s="36">
        <v>62</v>
      </c>
      <c r="DA49" s="133"/>
      <c r="DB49" s="133"/>
      <c r="DC49" s="133"/>
      <c r="DD49" s="133"/>
      <c r="DE49" s="132"/>
      <c r="DF49" s="132"/>
    </row>
    <row r="50" spans="1:110">
      <c r="A50" s="23" t="str">
        <f>+CONCATENATE(B50,C50,D50,E50,F50)</f>
        <v>AMS180.5</v>
      </c>
      <c r="B50" s="24" t="s">
        <v>121</v>
      </c>
      <c r="C50" s="24" t="s">
        <v>10</v>
      </c>
      <c r="D50" s="24" t="s">
        <v>90</v>
      </c>
      <c r="E50" s="24">
        <v>18</v>
      </c>
      <c r="F50" s="25">
        <v>0.5</v>
      </c>
      <c r="G50" s="26">
        <v>0</v>
      </c>
      <c r="H50" s="26">
        <v>23.99</v>
      </c>
      <c r="I50" s="26">
        <v>24.08</v>
      </c>
      <c r="J50" s="26">
        <v>24.41</v>
      </c>
      <c r="K50" s="26">
        <v>26</v>
      </c>
      <c r="L50" s="26">
        <v>30.75</v>
      </c>
      <c r="M50" s="26"/>
      <c r="N50" s="30"/>
      <c r="W50" s="49" t="str">
        <f>CONCATENATE(X50,Sex,LEFT('Premium Calculation'!$C$10,2),Benefit_Option)</f>
        <v>65MNSDeath Cover</v>
      </c>
      <c r="X50" s="55">
        <v>65</v>
      </c>
      <c r="Y50" s="90">
        <f>VLOOKUP($W50,$AG$3:$AR$866,6,FALSE)</f>
        <v>644.1</v>
      </c>
      <c r="Z50" s="90">
        <f>VLOOKUP($W50,$AG$3:$AR$866,7,FALSE)</f>
        <v>755.16</v>
      </c>
      <c r="AA50" s="90">
        <f>VLOOKUP($W50,$AG$3:$AR$866,8,FALSE)</f>
        <v>0</v>
      </c>
      <c r="AB50" s="90">
        <f>VLOOKUP($W50,$AG$3:$AR$866,9,FALSE)</f>
        <v>0</v>
      </c>
      <c r="AC50" s="90">
        <f>VLOOKUP($W50,$AG$3:$AR$866,10,FALSE)</f>
        <v>0</v>
      </c>
      <c r="AD50" s="90">
        <f>VLOOKUP($W50,$AG$3:$AR$866,11,FALSE)</f>
        <v>0</v>
      </c>
      <c r="AE50" s="90">
        <f>VLOOKUP($W50,$AG$3:$AR$866,12,FALSE)</f>
        <v>0</v>
      </c>
      <c r="AF50" s="36"/>
      <c r="AG50" s="102" t="str">
        <f>CONCATENATE(AH50,AI50,LEFT(AJ50,2),AK50)</f>
        <v>65MAgDeath Cover</v>
      </c>
      <c r="AH50" s="108">
        <v>65</v>
      </c>
      <c r="AI50" s="109" t="s">
        <v>10</v>
      </c>
      <c r="AJ50" s="109" t="s">
        <v>89</v>
      </c>
      <c r="AK50" s="112" t="s">
        <v>12</v>
      </c>
      <c r="AL50" s="107">
        <v>1048.42</v>
      </c>
      <c r="AM50" s="107">
        <v>1220.95</v>
      </c>
      <c r="AN50" s="107">
        <v>0</v>
      </c>
      <c r="AO50" s="107"/>
      <c r="AP50" s="107"/>
      <c r="AQ50" s="107"/>
      <c r="AR50" s="107">
        <v>0</v>
      </c>
      <c r="AS50" s="132"/>
      <c r="AT50" s="132"/>
      <c r="AU50" s="132"/>
      <c r="AV50" s="36"/>
      <c r="AW50" s="133"/>
      <c r="AX50" s="133"/>
      <c r="AY50" s="133"/>
      <c r="AZ50" s="133"/>
      <c r="BA50" s="132"/>
      <c r="BB50" s="132"/>
      <c r="BD50" s="36"/>
      <c r="BE50" s="133"/>
      <c r="BF50" s="133"/>
      <c r="BG50" s="133"/>
      <c r="BH50" s="133"/>
      <c r="BI50" s="132"/>
      <c r="BJ50" s="132"/>
      <c r="BK50" s="136"/>
      <c r="BL50" s="36"/>
      <c r="BM50" s="133"/>
      <c r="BN50" s="133"/>
      <c r="BO50" s="133"/>
      <c r="BP50" s="133"/>
      <c r="BQ50" s="132"/>
      <c r="BR50" s="132"/>
      <c r="BS50" s="132"/>
      <c r="BT50" s="36"/>
      <c r="BU50" s="133"/>
      <c r="BV50" s="133"/>
      <c r="BW50" s="133"/>
      <c r="BX50" s="133"/>
      <c r="BY50" s="132"/>
      <c r="BZ50" s="132"/>
      <c r="CB50" s="36">
        <v>63</v>
      </c>
      <c r="CC50" s="133">
        <v>979.21</v>
      </c>
      <c r="CD50" s="133">
        <v>1115.17</v>
      </c>
      <c r="CE50" s="133"/>
      <c r="CF50" s="133"/>
      <c r="CG50" s="132"/>
      <c r="CH50" s="132"/>
      <c r="CI50" s="136"/>
      <c r="CJ50" s="36">
        <v>63</v>
      </c>
      <c r="CK50" s="133">
        <v>1019.07</v>
      </c>
      <c r="CL50" s="133">
        <v>1193.24</v>
      </c>
      <c r="CM50" s="133"/>
      <c r="CN50" s="133"/>
      <c r="CO50" s="132"/>
      <c r="CP50" s="132"/>
      <c r="CQ50" s="132"/>
      <c r="CR50" s="36">
        <v>63</v>
      </c>
      <c r="CS50" s="133">
        <v>627.69</v>
      </c>
      <c r="CT50" s="133">
        <v>714.66</v>
      </c>
      <c r="CU50" s="133"/>
      <c r="CV50" s="133"/>
      <c r="CW50" s="132"/>
      <c r="CX50" s="132"/>
      <c r="CZ50" s="36">
        <v>63</v>
      </c>
      <c r="DA50" s="133"/>
      <c r="DB50" s="133"/>
      <c r="DC50" s="133"/>
      <c r="DD50" s="133"/>
      <c r="DE50" s="132"/>
      <c r="DF50" s="132"/>
    </row>
    <row r="51" spans="1:110">
      <c r="A51" s="23" t="str">
        <f>+CONCATENATE(B51,C51,D51,E51,F51)</f>
        <v>AMS190.5</v>
      </c>
      <c r="B51" s="24" t="s">
        <v>121</v>
      </c>
      <c r="C51" s="24" t="s">
        <v>10</v>
      </c>
      <c r="D51" s="24" t="s">
        <v>90</v>
      </c>
      <c r="E51" s="24">
        <v>19</v>
      </c>
      <c r="F51" s="25">
        <v>0.5</v>
      </c>
      <c r="G51" s="26">
        <v>0</v>
      </c>
      <c r="H51" s="26">
        <v>24.7</v>
      </c>
      <c r="I51" s="26">
        <v>24.79</v>
      </c>
      <c r="J51" s="26">
        <v>25.2</v>
      </c>
      <c r="K51" s="26">
        <v>27.36</v>
      </c>
      <c r="L51" s="26">
        <v>32.9</v>
      </c>
      <c r="M51" s="26"/>
      <c r="N51" s="30"/>
      <c r="AF51" s="36"/>
      <c r="AG51" s="102" t="str">
        <f>CONCATENATE(AH51,AI51,LEFT(AJ51,2),AK51)</f>
        <v>18MNSDeath Cover</v>
      </c>
      <c r="AH51" s="108">
        <v>18</v>
      </c>
      <c r="AI51" s="110" t="s">
        <v>10</v>
      </c>
      <c r="AJ51" s="110" t="s">
        <v>6</v>
      </c>
      <c r="AK51" s="115" t="s">
        <v>12</v>
      </c>
      <c r="AL51" s="116">
        <v>0</v>
      </c>
      <c r="AM51" s="117">
        <v>82.84</v>
      </c>
      <c r="AN51" s="116">
        <v>82.85</v>
      </c>
      <c r="AO51" s="135">
        <v>82.86</v>
      </c>
      <c r="AP51" s="135">
        <v>82.87</v>
      </c>
      <c r="AQ51" s="135">
        <v>82.88</v>
      </c>
      <c r="AR51" s="135">
        <v>0</v>
      </c>
      <c r="AS51" s="132"/>
      <c r="AT51" s="132"/>
      <c r="AU51" s="132"/>
      <c r="AV51" s="36"/>
      <c r="AW51" s="133"/>
      <c r="AX51" s="133"/>
      <c r="AY51" s="133"/>
      <c r="AZ51" s="133"/>
      <c r="BA51" s="132"/>
      <c r="BB51" s="132"/>
      <c r="BD51" s="36"/>
      <c r="BE51" s="133"/>
      <c r="BF51" s="133"/>
      <c r="BG51" s="133"/>
      <c r="BH51" s="133"/>
      <c r="BI51" s="132"/>
      <c r="BJ51" s="132"/>
      <c r="BK51" s="136"/>
      <c r="BL51" s="36"/>
      <c r="BM51" s="133"/>
      <c r="BN51" s="133"/>
      <c r="BO51" s="133"/>
      <c r="BP51" s="133"/>
      <c r="BQ51" s="132"/>
      <c r="BR51" s="132"/>
      <c r="BS51" s="132"/>
      <c r="BT51" s="36"/>
      <c r="BU51" s="133"/>
      <c r="BV51" s="133"/>
      <c r="BW51" s="133"/>
      <c r="BX51" s="133"/>
      <c r="BY51" s="132"/>
      <c r="BZ51" s="132"/>
      <c r="CB51" s="36">
        <v>64</v>
      </c>
      <c r="CC51" s="133">
        <v>1046.17</v>
      </c>
      <c r="CD51" s="133">
        <v>1198.3</v>
      </c>
      <c r="CE51" s="133"/>
      <c r="CF51" s="133"/>
      <c r="CG51" s="132"/>
      <c r="CH51" s="132"/>
      <c r="CI51" s="136"/>
      <c r="CJ51" s="36">
        <v>64</v>
      </c>
      <c r="CK51" s="133">
        <v>1094.82</v>
      </c>
      <c r="CL51" s="133">
        <v>1287.25</v>
      </c>
      <c r="CM51" s="133"/>
      <c r="CN51" s="133"/>
      <c r="CO51" s="132"/>
      <c r="CP51" s="132"/>
      <c r="CQ51" s="132"/>
      <c r="CR51" s="36">
        <v>64</v>
      </c>
      <c r="CS51" s="133">
        <v>669.51</v>
      </c>
      <c r="CT51" s="133">
        <v>766.57</v>
      </c>
      <c r="CU51" s="133"/>
      <c r="CV51" s="133"/>
      <c r="CW51" s="132"/>
      <c r="CX51" s="132"/>
      <c r="CZ51" s="36">
        <v>64</v>
      </c>
      <c r="DA51" s="133"/>
      <c r="DB51" s="133"/>
      <c r="DC51" s="133"/>
      <c r="DD51" s="133"/>
      <c r="DE51" s="132"/>
      <c r="DF51" s="132"/>
    </row>
    <row r="52" spans="1:110">
      <c r="A52" s="23" t="str">
        <f>+CONCATENATE(B52,C52,D52,E52,F52)</f>
        <v>AMS200.5</v>
      </c>
      <c r="B52" s="24" t="s">
        <v>121</v>
      </c>
      <c r="C52" s="24" t="s">
        <v>10</v>
      </c>
      <c r="D52" s="24" t="s">
        <v>90</v>
      </c>
      <c r="E52" s="24">
        <v>20</v>
      </c>
      <c r="F52" s="25">
        <v>0.5</v>
      </c>
      <c r="G52" s="26">
        <v>0</v>
      </c>
      <c r="H52" s="26">
        <v>25.34</v>
      </c>
      <c r="I52" s="26">
        <v>25.45</v>
      </c>
      <c r="J52" s="26">
        <v>26.03</v>
      </c>
      <c r="K52" s="26">
        <v>28.8</v>
      </c>
      <c r="L52" s="26">
        <v>35.21</v>
      </c>
      <c r="M52" s="26"/>
      <c r="N52" s="30"/>
      <c r="AF52" s="36"/>
      <c r="AG52" s="102" t="str">
        <f>CONCATENATE(AH52,AI52,LEFT(AJ52,2),AK52)</f>
        <v>19MNSDeath Cover</v>
      </c>
      <c r="AH52" s="108">
        <v>19</v>
      </c>
      <c r="AI52" s="110" t="s">
        <v>10</v>
      </c>
      <c r="AJ52" s="110" t="s">
        <v>6</v>
      </c>
      <c r="AK52" s="115" t="s">
        <v>12</v>
      </c>
      <c r="AL52" s="116">
        <v>0</v>
      </c>
      <c r="AM52" s="117">
        <v>83.67</v>
      </c>
      <c r="AN52" s="116">
        <v>83.68</v>
      </c>
      <c r="AO52" s="135">
        <v>83.69</v>
      </c>
      <c r="AP52" s="135">
        <v>83.7</v>
      </c>
      <c r="AQ52" s="135">
        <v>83.71</v>
      </c>
      <c r="AR52" s="135">
        <v>0</v>
      </c>
      <c r="AS52" s="132"/>
      <c r="AT52" s="132"/>
      <c r="AU52" s="132"/>
      <c r="AV52" s="36"/>
      <c r="AW52" s="133"/>
      <c r="AX52" s="133"/>
      <c r="AY52" s="133"/>
      <c r="AZ52" s="133"/>
      <c r="BA52" s="132"/>
      <c r="BB52" s="132"/>
      <c r="BD52" s="36"/>
      <c r="BE52" s="133"/>
      <c r="BF52" s="133"/>
      <c r="BG52" s="133"/>
      <c r="BH52" s="133"/>
      <c r="BI52" s="132"/>
      <c r="BJ52" s="132"/>
      <c r="BK52" s="136"/>
      <c r="BL52" s="36"/>
      <c r="BM52" s="133"/>
      <c r="BN52" s="133"/>
      <c r="BO52" s="133"/>
      <c r="BP52" s="133"/>
      <c r="BQ52" s="132"/>
      <c r="BR52" s="132"/>
      <c r="BS52" s="132"/>
      <c r="BT52" s="36"/>
      <c r="BU52" s="133"/>
      <c r="BV52" s="133"/>
      <c r="BW52" s="133"/>
      <c r="BX52" s="133"/>
      <c r="BY52" s="132"/>
      <c r="BZ52" s="132"/>
      <c r="CB52" s="36">
        <v>65</v>
      </c>
      <c r="CC52" s="133">
        <v>1119.88</v>
      </c>
      <c r="CD52" s="133">
        <v>1289.57</v>
      </c>
      <c r="CE52" s="133"/>
      <c r="CF52" s="133"/>
      <c r="CG52" s="132"/>
      <c r="CH52" s="132"/>
      <c r="CI52" s="136"/>
      <c r="CJ52" s="36">
        <v>65</v>
      </c>
      <c r="CK52" s="133">
        <v>1178.16</v>
      </c>
      <c r="CL52" s="133">
        <v>1390.15</v>
      </c>
      <c r="CM52" s="133"/>
      <c r="CN52" s="133"/>
      <c r="CO52" s="132"/>
      <c r="CP52" s="132"/>
      <c r="CQ52" s="132"/>
      <c r="CR52" s="36">
        <v>65</v>
      </c>
      <c r="CS52" s="133">
        <v>715.54</v>
      </c>
      <c r="CT52" s="133">
        <v>823.99</v>
      </c>
      <c r="CU52" s="133"/>
      <c r="CV52" s="133"/>
      <c r="CW52" s="132"/>
      <c r="CX52" s="132"/>
      <c r="CZ52" s="36">
        <v>65</v>
      </c>
      <c r="DA52" s="133"/>
      <c r="DB52" s="133"/>
      <c r="DC52" s="133"/>
      <c r="DD52" s="133"/>
      <c r="DE52" s="132"/>
      <c r="DF52" s="132"/>
    </row>
    <row r="53" spans="1:44">
      <c r="A53" s="23" t="str">
        <f>+CONCATENATE(B53,C53,D53,E53,F53)</f>
        <v>AMS210.5</v>
      </c>
      <c r="B53" s="24" t="s">
        <v>121</v>
      </c>
      <c r="C53" s="24" t="s">
        <v>10</v>
      </c>
      <c r="D53" s="24" t="s">
        <v>90</v>
      </c>
      <c r="E53" s="24">
        <v>21</v>
      </c>
      <c r="F53" s="25">
        <v>0.5</v>
      </c>
      <c r="G53" s="26">
        <v>0</v>
      </c>
      <c r="H53" s="26">
        <v>25.89</v>
      </c>
      <c r="I53" s="26">
        <v>26.03</v>
      </c>
      <c r="J53" s="26">
        <v>26.87</v>
      </c>
      <c r="K53" s="26">
        <v>30.48</v>
      </c>
      <c r="L53" s="26">
        <v>37.83</v>
      </c>
      <c r="M53" s="26"/>
      <c r="N53" s="30"/>
      <c r="AG53" s="102" t="str">
        <f>CONCATENATE(AH53,AI53,LEFT(AJ53,2),AK53)</f>
        <v>20MNSDeath Cover</v>
      </c>
      <c r="AH53" s="118">
        <v>20</v>
      </c>
      <c r="AI53" s="119" t="s">
        <v>10</v>
      </c>
      <c r="AJ53" s="119" t="s">
        <v>6</v>
      </c>
      <c r="AK53" s="119" t="s">
        <v>12</v>
      </c>
      <c r="AL53" s="120">
        <v>0</v>
      </c>
      <c r="AM53" s="120">
        <v>84.39</v>
      </c>
      <c r="AN53" s="120">
        <v>84.4</v>
      </c>
      <c r="AO53" s="120">
        <v>84.41</v>
      </c>
      <c r="AP53" s="120">
        <v>84.42</v>
      </c>
      <c r="AQ53" s="120">
        <v>84.43</v>
      </c>
      <c r="AR53" s="120">
        <v>0</v>
      </c>
    </row>
    <row r="54" spans="1:44">
      <c r="A54" s="23" t="str">
        <f>+CONCATENATE(B54,C54,D54,E54,F54)</f>
        <v>AMS220.5</v>
      </c>
      <c r="B54" s="24" t="s">
        <v>121</v>
      </c>
      <c r="C54" s="24" t="s">
        <v>10</v>
      </c>
      <c r="D54" s="24" t="s">
        <v>90</v>
      </c>
      <c r="E54" s="24">
        <v>22</v>
      </c>
      <c r="F54" s="25">
        <v>0.5</v>
      </c>
      <c r="G54" s="26">
        <v>0</v>
      </c>
      <c r="H54" s="26">
        <v>26.28</v>
      </c>
      <c r="I54" s="26">
        <v>26.57</v>
      </c>
      <c r="J54" s="26">
        <v>27.79</v>
      </c>
      <c r="K54" s="26">
        <v>32.33</v>
      </c>
      <c r="L54" s="26">
        <v>40.68</v>
      </c>
      <c r="M54" s="26"/>
      <c r="N54" s="30"/>
      <c r="AG54" s="102" t="str">
        <f>CONCATENATE(AH54,AI54,LEFT(AJ54,2),AK54)</f>
        <v>21MNSDeath Cover</v>
      </c>
      <c r="AH54" s="118">
        <v>21</v>
      </c>
      <c r="AI54" s="119" t="s">
        <v>10</v>
      </c>
      <c r="AJ54" s="119" t="s">
        <v>6</v>
      </c>
      <c r="AK54" s="119" t="s">
        <v>12</v>
      </c>
      <c r="AL54" s="120">
        <v>0</v>
      </c>
      <c r="AM54" s="120">
        <v>84.98</v>
      </c>
      <c r="AN54" s="120">
        <v>84.99</v>
      </c>
      <c r="AO54" s="120">
        <v>85</v>
      </c>
      <c r="AP54" s="120">
        <v>85.01</v>
      </c>
      <c r="AQ54" s="120">
        <v>85.02</v>
      </c>
      <c r="AR54" s="120">
        <v>0</v>
      </c>
    </row>
    <row r="55" spans="1:102">
      <c r="A55" s="23" t="str">
        <f>+CONCATENATE(B55,C55,D55,E55,F55)</f>
        <v>AMS230.5</v>
      </c>
      <c r="B55" s="24" t="s">
        <v>121</v>
      </c>
      <c r="C55" s="24" t="s">
        <v>10</v>
      </c>
      <c r="D55" s="24" t="s">
        <v>90</v>
      </c>
      <c r="E55" s="24">
        <v>23</v>
      </c>
      <c r="F55" s="25">
        <v>0.5</v>
      </c>
      <c r="G55" s="26">
        <v>0</v>
      </c>
      <c r="H55" s="26">
        <v>26.77</v>
      </c>
      <c r="I55" s="26">
        <v>27.14</v>
      </c>
      <c r="J55" s="26">
        <v>28.88</v>
      </c>
      <c r="K55" s="26">
        <v>34.49</v>
      </c>
      <c r="L55" s="26">
        <v>43.82</v>
      </c>
      <c r="M55" s="26"/>
      <c r="N55" s="30"/>
      <c r="AF55" s="18"/>
      <c r="AG55" s="102" t="str">
        <f>CONCATENATE(AH55,AI55,LEFT(AJ55,2),AK55)</f>
        <v>22MNSDeath Cover</v>
      </c>
      <c r="AH55" s="118">
        <v>22</v>
      </c>
      <c r="AI55" s="119" t="s">
        <v>10</v>
      </c>
      <c r="AJ55" s="119" t="s">
        <v>6</v>
      </c>
      <c r="AK55" s="119" t="s">
        <v>12</v>
      </c>
      <c r="AL55" s="120">
        <v>0</v>
      </c>
      <c r="AM55" s="120">
        <v>85.47</v>
      </c>
      <c r="AN55" s="120">
        <v>85.48</v>
      </c>
      <c r="AO55" s="120">
        <v>85.49</v>
      </c>
      <c r="AP55" s="120">
        <v>85.5</v>
      </c>
      <c r="AQ55" s="120">
        <v>86.38</v>
      </c>
      <c r="AR55" s="120">
        <v>0</v>
      </c>
      <c r="AS55" s="18"/>
      <c r="AT55" s="18"/>
      <c r="AU55" s="18"/>
      <c r="AV55" s="18"/>
      <c r="AW55" s="18"/>
      <c r="AX55" s="18"/>
      <c r="AY55" s="18"/>
      <c r="AZ55" s="18"/>
      <c r="BA55" s="18"/>
      <c r="BB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B55" s="18" t="s">
        <v>147</v>
      </c>
      <c r="CC55" s="18"/>
      <c r="CD55" s="18"/>
      <c r="CE55" s="18"/>
      <c r="CF55" s="18"/>
      <c r="CG55" s="18"/>
      <c r="CH55" s="18"/>
      <c r="CI55" s="18"/>
      <c r="CJ55" s="18"/>
      <c r="CK55" s="18"/>
      <c r="CL55" s="18"/>
      <c r="CM55" s="18"/>
      <c r="CN55" s="18"/>
      <c r="CO55" s="18"/>
      <c r="CP55" s="18"/>
      <c r="CQ55" s="18"/>
      <c r="CR55" s="18"/>
      <c r="CS55" s="18"/>
      <c r="CT55" s="18"/>
      <c r="CU55" s="18"/>
      <c r="CV55" s="18"/>
      <c r="CW55" s="18"/>
      <c r="CX55" s="18"/>
    </row>
    <row r="56" ht="15" spans="1:102">
      <c r="A56" s="23" t="str">
        <f>+CONCATENATE(B56,C56,D56,E56,F56)</f>
        <v>AMS240.5</v>
      </c>
      <c r="B56" s="24" t="s">
        <v>121</v>
      </c>
      <c r="C56" s="24" t="s">
        <v>10</v>
      </c>
      <c r="D56" s="24" t="s">
        <v>90</v>
      </c>
      <c r="E56" s="24">
        <v>24</v>
      </c>
      <c r="F56" s="25">
        <v>0.5</v>
      </c>
      <c r="G56" s="26">
        <v>0</v>
      </c>
      <c r="H56" s="26">
        <v>27.16</v>
      </c>
      <c r="I56" s="26">
        <v>27.69</v>
      </c>
      <c r="J56" s="26">
        <v>30.29</v>
      </c>
      <c r="K56" s="26">
        <v>36.94</v>
      </c>
      <c r="L56" s="26">
        <v>47.3</v>
      </c>
      <c r="M56" s="26"/>
      <c r="N56" s="30"/>
      <c r="AF56" s="39"/>
      <c r="AG56" s="102" t="str">
        <f>CONCATENATE(AH56,AI56,LEFT(AJ56,2),AK56)</f>
        <v>23MNSDeath Cover</v>
      </c>
      <c r="AH56" s="121">
        <v>23</v>
      </c>
      <c r="AI56" s="122" t="s">
        <v>10</v>
      </c>
      <c r="AJ56" s="122" t="s">
        <v>6</v>
      </c>
      <c r="AK56" s="122" t="s">
        <v>12</v>
      </c>
      <c r="AL56" s="117">
        <v>0</v>
      </c>
      <c r="AM56" s="117">
        <v>85.93</v>
      </c>
      <c r="AN56" s="117">
        <v>85.94</v>
      </c>
      <c r="AO56" s="117">
        <v>85.95</v>
      </c>
      <c r="AP56" s="117">
        <v>85.96</v>
      </c>
      <c r="AQ56" s="117">
        <v>88.72</v>
      </c>
      <c r="AR56" s="117">
        <v>0</v>
      </c>
      <c r="AS56" s="39"/>
      <c r="AT56" s="39"/>
      <c r="AU56" s="39"/>
      <c r="AV56" s="39"/>
      <c r="AW56" s="39"/>
      <c r="AX56" s="39"/>
      <c r="AY56" s="39"/>
      <c r="AZ56" s="39"/>
      <c r="BA56" s="39"/>
      <c r="BB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row>
    <row r="57" ht="15" spans="1:102">
      <c r="A57" s="23" t="str">
        <f>+CONCATENATE(B57,C57,D57,E57,F57)</f>
        <v>AMS250.5</v>
      </c>
      <c r="B57" s="24" t="s">
        <v>121</v>
      </c>
      <c r="C57" s="24" t="s">
        <v>10</v>
      </c>
      <c r="D57" s="24" t="s">
        <v>90</v>
      </c>
      <c r="E57" s="24">
        <v>25</v>
      </c>
      <c r="F57" s="25">
        <v>0.5</v>
      </c>
      <c r="G57" s="26">
        <v>0</v>
      </c>
      <c r="H57" s="26">
        <v>27.62</v>
      </c>
      <c r="I57" s="26">
        <v>28.39</v>
      </c>
      <c r="J57" s="26">
        <v>31.97</v>
      </c>
      <c r="K57" s="26">
        <v>39.84</v>
      </c>
      <c r="L57" s="26">
        <v>51.14</v>
      </c>
      <c r="M57" s="26"/>
      <c r="N57" s="30"/>
      <c r="AF57" s="39"/>
      <c r="AG57" s="102" t="str">
        <f>CONCATENATE(AH57,AI57,LEFT(AJ57,2),AK57)</f>
        <v>24MNSDeath Cover</v>
      </c>
      <c r="AH57" s="121">
        <v>24</v>
      </c>
      <c r="AI57" s="122" t="s">
        <v>10</v>
      </c>
      <c r="AJ57" s="122" t="s">
        <v>6</v>
      </c>
      <c r="AK57" s="122" t="s">
        <v>12</v>
      </c>
      <c r="AL57" s="117">
        <v>0</v>
      </c>
      <c r="AM57" s="117">
        <v>86.4</v>
      </c>
      <c r="AN57" s="117">
        <v>86.41</v>
      </c>
      <c r="AO57" s="117">
        <v>86.42</v>
      </c>
      <c r="AP57" s="117">
        <v>86.43</v>
      </c>
      <c r="AQ57" s="117">
        <v>91.5</v>
      </c>
      <c r="AR57" s="117">
        <v>0</v>
      </c>
      <c r="AS57" s="39"/>
      <c r="AT57" s="39"/>
      <c r="AU57" s="39"/>
      <c r="AV57" s="39"/>
      <c r="AW57" s="39"/>
      <c r="AX57" s="39"/>
      <c r="AY57" s="39"/>
      <c r="AZ57" s="39"/>
      <c r="BA57" s="39"/>
      <c r="BB57" s="39"/>
      <c r="BD57" s="39"/>
      <c r="BE57" s="39"/>
      <c r="BF57" s="39"/>
      <c r="BG57" s="39"/>
      <c r="BH57" s="39"/>
      <c r="BI57" s="39"/>
      <c r="BJ57" s="39"/>
      <c r="BK57" s="136"/>
      <c r="BL57" s="39"/>
      <c r="BM57" s="39"/>
      <c r="BN57" s="39"/>
      <c r="BO57" s="39"/>
      <c r="BP57" s="39"/>
      <c r="BQ57" s="39"/>
      <c r="BR57" s="39"/>
      <c r="BS57" s="39"/>
      <c r="BT57" s="39"/>
      <c r="BU57" s="39"/>
      <c r="BV57" s="39"/>
      <c r="BW57" s="39"/>
      <c r="BX57" s="39"/>
      <c r="BY57" s="39"/>
      <c r="BZ57" s="39"/>
      <c r="CB57" s="39" t="s">
        <v>128</v>
      </c>
      <c r="CC57" s="39"/>
      <c r="CD57" s="39"/>
      <c r="CE57" s="39"/>
      <c r="CF57" s="39"/>
      <c r="CG57" s="39"/>
      <c r="CH57" s="39"/>
      <c r="CI57" s="136"/>
      <c r="CJ57" s="39" t="s">
        <v>129</v>
      </c>
      <c r="CK57" s="39"/>
      <c r="CL57" s="39"/>
      <c r="CM57" s="39"/>
      <c r="CN57" s="39"/>
      <c r="CO57" s="39"/>
      <c r="CP57" s="39"/>
      <c r="CQ57" s="39"/>
      <c r="CR57" s="39" t="s">
        <v>130</v>
      </c>
      <c r="CS57" s="39"/>
      <c r="CT57" s="39"/>
      <c r="CU57" s="39"/>
      <c r="CV57" s="39"/>
      <c r="CW57" s="39"/>
      <c r="CX57" s="39"/>
    </row>
    <row r="58" ht="45" spans="1:102">
      <c r="A58" s="23" t="str">
        <f>+CONCATENATE(B58,C58,D58,E58,F58)</f>
        <v>AMS260.5</v>
      </c>
      <c r="B58" s="24" t="s">
        <v>121</v>
      </c>
      <c r="C58" s="24" t="s">
        <v>10</v>
      </c>
      <c r="D58" s="24" t="s">
        <v>90</v>
      </c>
      <c r="E58" s="24">
        <v>26</v>
      </c>
      <c r="F58" s="25">
        <v>0.5</v>
      </c>
      <c r="G58" s="26">
        <v>0</v>
      </c>
      <c r="H58" s="26">
        <v>28.22</v>
      </c>
      <c r="I58" s="26">
        <v>29.31</v>
      </c>
      <c r="J58" s="26">
        <v>33.96</v>
      </c>
      <c r="K58" s="26">
        <v>43.05</v>
      </c>
      <c r="L58" s="26">
        <v>55.29</v>
      </c>
      <c r="M58" s="26"/>
      <c r="N58" s="30"/>
      <c r="AF58" s="91"/>
      <c r="AG58" s="102" t="str">
        <f>CONCATENATE(AH58,AI58,LEFT(AJ58,2),AK58)</f>
        <v>25MNSDeath Cover</v>
      </c>
      <c r="AH58" s="105">
        <v>25</v>
      </c>
      <c r="AI58" s="123" t="s">
        <v>10</v>
      </c>
      <c r="AJ58" s="123" t="s">
        <v>6</v>
      </c>
      <c r="AK58" s="123" t="s">
        <v>12</v>
      </c>
      <c r="AL58" s="124">
        <v>0</v>
      </c>
      <c r="AM58" s="125">
        <v>86.92</v>
      </c>
      <c r="AN58" s="124">
        <v>86.93</v>
      </c>
      <c r="AO58" s="124">
        <v>86.94</v>
      </c>
      <c r="AP58" s="124">
        <v>87.1</v>
      </c>
      <c r="AQ58" s="124">
        <v>94.82</v>
      </c>
      <c r="AR58" s="124">
        <v>0</v>
      </c>
      <c r="AS58" s="91"/>
      <c r="AT58" s="91"/>
      <c r="AU58" s="91"/>
      <c r="AV58" s="91"/>
      <c r="AW58" s="91"/>
      <c r="AX58" s="91"/>
      <c r="AY58" s="91"/>
      <c r="AZ58" s="91"/>
      <c r="BA58" s="91"/>
      <c r="BB58" s="91"/>
      <c r="BD58" s="91"/>
      <c r="BE58" s="91"/>
      <c r="BF58" s="91"/>
      <c r="BG58" s="91"/>
      <c r="BH58" s="91"/>
      <c r="BI58" s="91"/>
      <c r="BJ58" s="91"/>
      <c r="BK58" s="137"/>
      <c r="BL58" s="91"/>
      <c r="BM58" s="91"/>
      <c r="BN58" s="91"/>
      <c r="BO58" s="91"/>
      <c r="BP58" s="91"/>
      <c r="BQ58" s="91"/>
      <c r="BR58" s="91"/>
      <c r="BS58" s="91"/>
      <c r="BT58" s="91"/>
      <c r="BU58" s="91"/>
      <c r="BV58" s="91"/>
      <c r="BW58" s="91"/>
      <c r="BX58" s="91"/>
      <c r="BY58" s="91"/>
      <c r="BZ58" s="91"/>
      <c r="CA58" s="139"/>
      <c r="CB58" s="91" t="s">
        <v>123</v>
      </c>
      <c r="CC58" s="91">
        <v>5</v>
      </c>
      <c r="CD58" s="91">
        <v>10</v>
      </c>
      <c r="CE58" s="91">
        <v>15</v>
      </c>
      <c r="CF58" s="91">
        <v>20</v>
      </c>
      <c r="CG58" s="91">
        <v>25</v>
      </c>
      <c r="CH58" s="91">
        <v>30</v>
      </c>
      <c r="CI58" s="137"/>
      <c r="CJ58" s="91" t="s">
        <v>123</v>
      </c>
      <c r="CK58" s="91">
        <v>5</v>
      </c>
      <c r="CL58" s="91">
        <v>10</v>
      </c>
      <c r="CM58" s="91">
        <v>15</v>
      </c>
      <c r="CN58" s="91">
        <v>20</v>
      </c>
      <c r="CO58" s="91">
        <v>25</v>
      </c>
      <c r="CP58" s="91">
        <v>30</v>
      </c>
      <c r="CQ58" s="91"/>
      <c r="CR58" s="91" t="s">
        <v>123</v>
      </c>
      <c r="CS58" s="91">
        <v>5</v>
      </c>
      <c r="CT58" s="91">
        <v>10</v>
      </c>
      <c r="CU58" s="91">
        <v>15</v>
      </c>
      <c r="CV58" s="91">
        <v>20</v>
      </c>
      <c r="CW58" s="91">
        <v>25</v>
      </c>
      <c r="CX58" s="91">
        <v>30</v>
      </c>
    </row>
    <row r="59" spans="1:102">
      <c r="A59" s="23" t="str">
        <f>+CONCATENATE(B59,C59,D59,E59,F59)</f>
        <v>AMS270.5</v>
      </c>
      <c r="B59" s="24" t="s">
        <v>121</v>
      </c>
      <c r="C59" s="24" t="s">
        <v>10</v>
      </c>
      <c r="D59" s="24" t="s">
        <v>90</v>
      </c>
      <c r="E59" s="24">
        <v>27</v>
      </c>
      <c r="F59" s="25">
        <v>0.5</v>
      </c>
      <c r="G59" s="26">
        <v>0</v>
      </c>
      <c r="H59" s="26">
        <v>28.87</v>
      </c>
      <c r="I59" s="26">
        <v>30.53</v>
      </c>
      <c r="J59" s="26">
        <v>36.37</v>
      </c>
      <c r="K59" s="26">
        <v>46.6</v>
      </c>
      <c r="L59" s="26">
        <v>59.95</v>
      </c>
      <c r="M59" s="26"/>
      <c r="N59" s="30"/>
      <c r="AF59" s="36"/>
      <c r="AG59" s="102" t="str">
        <f>CONCATENATE(AH59,AI59,LEFT(AJ59,2),AK59)</f>
        <v>26MNSDeath Cover</v>
      </c>
      <c r="AH59" s="108">
        <v>26</v>
      </c>
      <c r="AI59" s="110" t="s">
        <v>10</v>
      </c>
      <c r="AJ59" s="110" t="s">
        <v>6</v>
      </c>
      <c r="AK59" s="110" t="s">
        <v>12</v>
      </c>
      <c r="AL59" s="126">
        <v>0</v>
      </c>
      <c r="AM59" s="117">
        <v>87.54</v>
      </c>
      <c r="AN59" s="116">
        <v>87.55</v>
      </c>
      <c r="AO59" s="135">
        <v>87.56</v>
      </c>
      <c r="AP59" s="135">
        <v>89.3</v>
      </c>
      <c r="AQ59" s="135">
        <v>98.69</v>
      </c>
      <c r="AR59" s="135">
        <v>0</v>
      </c>
      <c r="AS59" s="131"/>
      <c r="AT59" s="131"/>
      <c r="AU59" s="131"/>
      <c r="AV59" s="36"/>
      <c r="AW59" s="133"/>
      <c r="AX59" s="133"/>
      <c r="AY59" s="133"/>
      <c r="AZ59" s="133"/>
      <c r="BA59" s="131"/>
      <c r="BB59" s="131"/>
      <c r="BD59" s="36"/>
      <c r="BE59" s="133"/>
      <c r="BF59" s="133"/>
      <c r="BG59" s="133"/>
      <c r="BH59" s="133"/>
      <c r="BI59" s="131"/>
      <c r="BJ59" s="131"/>
      <c r="BK59" s="136"/>
      <c r="BL59" s="36"/>
      <c r="BM59" s="133"/>
      <c r="BN59" s="133"/>
      <c r="BO59" s="133"/>
      <c r="BP59" s="133"/>
      <c r="BQ59" s="131"/>
      <c r="BR59" s="131"/>
      <c r="BS59" s="131"/>
      <c r="BT59" s="36"/>
      <c r="BU59" s="133"/>
      <c r="BV59" s="133"/>
      <c r="BW59" s="133"/>
      <c r="BX59" s="133"/>
      <c r="BY59" s="131"/>
      <c r="BZ59" s="131"/>
      <c r="CB59" s="36">
        <v>18</v>
      </c>
      <c r="CC59" s="133">
        <v>0</v>
      </c>
      <c r="CD59" s="133">
        <v>217.9</v>
      </c>
      <c r="CE59" s="133">
        <v>217.9</v>
      </c>
      <c r="CF59" s="133">
        <v>217.9</v>
      </c>
      <c r="CG59" s="131">
        <v>217.9</v>
      </c>
      <c r="CH59" s="131">
        <v>217.9</v>
      </c>
      <c r="CI59" s="136"/>
      <c r="CJ59" s="36">
        <v>18</v>
      </c>
      <c r="CK59" s="133">
        <v>0</v>
      </c>
      <c r="CL59" s="133">
        <v>172.18</v>
      </c>
      <c r="CM59" s="133">
        <v>172.18</v>
      </c>
      <c r="CN59" s="133">
        <v>172.18</v>
      </c>
      <c r="CO59" s="131">
        <v>172.18</v>
      </c>
      <c r="CP59" s="131">
        <v>172.18</v>
      </c>
      <c r="CQ59" s="131"/>
      <c r="CR59" s="36">
        <v>18</v>
      </c>
      <c r="CS59" s="133">
        <v>0</v>
      </c>
      <c r="CT59" s="133">
        <v>153.95</v>
      </c>
      <c r="CU59" s="133">
        <v>153.95</v>
      </c>
      <c r="CV59" s="133">
        <v>153.95</v>
      </c>
      <c r="CW59" s="131">
        <v>153.95</v>
      </c>
      <c r="CX59" s="131">
        <v>153.95</v>
      </c>
    </row>
    <row r="60" spans="1:102">
      <c r="A60" s="23" t="str">
        <f>+CONCATENATE(B60,C60,D60,E60,F60)</f>
        <v>AMS280.5</v>
      </c>
      <c r="B60" s="24" t="s">
        <v>121</v>
      </c>
      <c r="C60" s="24" t="s">
        <v>10</v>
      </c>
      <c r="D60" s="24" t="s">
        <v>90</v>
      </c>
      <c r="E60" s="24">
        <v>28</v>
      </c>
      <c r="F60" s="25">
        <v>0.5</v>
      </c>
      <c r="G60" s="26">
        <v>0</v>
      </c>
      <c r="H60" s="26">
        <v>29.71</v>
      </c>
      <c r="I60" s="26">
        <v>32.04</v>
      </c>
      <c r="J60" s="26">
        <v>39.2</v>
      </c>
      <c r="K60" s="26">
        <v>50.76</v>
      </c>
      <c r="L60" s="26">
        <v>65.01</v>
      </c>
      <c r="M60" s="26"/>
      <c r="N60" s="30"/>
      <c r="AF60" s="36"/>
      <c r="AG60" s="102" t="str">
        <f>CONCATENATE(AH60,AI60,LEFT(AJ60,2),AK60)</f>
        <v>27MNSDeath Cover</v>
      </c>
      <c r="AH60" s="108">
        <v>27</v>
      </c>
      <c r="AI60" s="110" t="s">
        <v>10</v>
      </c>
      <c r="AJ60" s="110" t="s">
        <v>6</v>
      </c>
      <c r="AK60" s="110" t="s">
        <v>12</v>
      </c>
      <c r="AL60" s="126">
        <v>0</v>
      </c>
      <c r="AM60" s="117">
        <v>88.3</v>
      </c>
      <c r="AN60" s="116">
        <v>88.31</v>
      </c>
      <c r="AO60" s="135">
        <v>88.32</v>
      </c>
      <c r="AP60" s="135">
        <v>92.07</v>
      </c>
      <c r="AQ60" s="135">
        <v>103.18</v>
      </c>
      <c r="AR60" s="135">
        <v>0</v>
      </c>
      <c r="AS60" s="131"/>
      <c r="AT60" s="131"/>
      <c r="AU60" s="131"/>
      <c r="AV60" s="36"/>
      <c r="AW60" s="133"/>
      <c r="AX60" s="133"/>
      <c r="AY60" s="133"/>
      <c r="AZ60" s="133"/>
      <c r="BA60" s="131"/>
      <c r="BB60" s="131"/>
      <c r="BD60" s="36"/>
      <c r="BE60" s="133"/>
      <c r="BF60" s="133"/>
      <c r="BG60" s="133"/>
      <c r="BH60" s="133"/>
      <c r="BI60" s="131"/>
      <c r="BJ60" s="131"/>
      <c r="BK60" s="136"/>
      <c r="BL60" s="36"/>
      <c r="BM60" s="133"/>
      <c r="BN60" s="133"/>
      <c r="BO60" s="133"/>
      <c r="BP60" s="133"/>
      <c r="BQ60" s="131"/>
      <c r="BR60" s="131"/>
      <c r="BS60" s="131"/>
      <c r="BT60" s="36"/>
      <c r="BU60" s="133"/>
      <c r="BV60" s="133"/>
      <c r="BW60" s="133"/>
      <c r="BX60" s="133"/>
      <c r="BY60" s="131"/>
      <c r="BZ60" s="131"/>
      <c r="CB60" s="36">
        <v>19</v>
      </c>
      <c r="CC60" s="133">
        <v>0</v>
      </c>
      <c r="CD60" s="133">
        <v>217.9</v>
      </c>
      <c r="CE60" s="133">
        <v>217.9</v>
      </c>
      <c r="CF60" s="133">
        <v>217.9</v>
      </c>
      <c r="CG60" s="131">
        <v>217.9</v>
      </c>
      <c r="CH60" s="131">
        <v>217.9</v>
      </c>
      <c r="CI60" s="136"/>
      <c r="CJ60" s="36">
        <v>19</v>
      </c>
      <c r="CK60" s="133">
        <v>0</v>
      </c>
      <c r="CL60" s="133">
        <v>172.18</v>
      </c>
      <c r="CM60" s="133">
        <v>172.18</v>
      </c>
      <c r="CN60" s="133">
        <v>172.18</v>
      </c>
      <c r="CO60" s="131">
        <v>172.18</v>
      </c>
      <c r="CP60" s="131">
        <v>172.18</v>
      </c>
      <c r="CQ60" s="131"/>
      <c r="CR60" s="36">
        <v>19</v>
      </c>
      <c r="CS60" s="133">
        <v>0</v>
      </c>
      <c r="CT60" s="133">
        <v>153.95</v>
      </c>
      <c r="CU60" s="133">
        <v>153.95</v>
      </c>
      <c r="CV60" s="133">
        <v>153.95</v>
      </c>
      <c r="CW60" s="131">
        <v>153.95</v>
      </c>
      <c r="CX60" s="131">
        <v>153.95</v>
      </c>
    </row>
    <row r="61" spans="1:102">
      <c r="A61" s="23" t="str">
        <f>+CONCATENATE(B61,C61,D61,E61,F61)</f>
        <v>AMS290.5</v>
      </c>
      <c r="B61" s="24" t="s">
        <v>121</v>
      </c>
      <c r="C61" s="24" t="s">
        <v>10</v>
      </c>
      <c r="D61" s="24" t="s">
        <v>90</v>
      </c>
      <c r="E61" s="24">
        <v>29</v>
      </c>
      <c r="F61" s="25">
        <v>0.5</v>
      </c>
      <c r="G61" s="26">
        <v>0</v>
      </c>
      <c r="H61" s="26">
        <v>30.74</v>
      </c>
      <c r="I61" s="26">
        <v>33.96</v>
      </c>
      <c r="J61" s="26">
        <v>42.48</v>
      </c>
      <c r="K61" s="26">
        <v>55.2</v>
      </c>
      <c r="L61" s="26">
        <v>70.55</v>
      </c>
      <c r="M61" s="26"/>
      <c r="N61" s="30"/>
      <c r="AF61" s="36"/>
      <c r="AG61" s="102" t="str">
        <f>CONCATENATE(AH61,AI61,LEFT(AJ61,2),AK61)</f>
        <v>28MNSDeath Cover</v>
      </c>
      <c r="AH61" s="108">
        <v>28</v>
      </c>
      <c r="AI61" s="110" t="s">
        <v>10</v>
      </c>
      <c r="AJ61" s="110" t="s">
        <v>6</v>
      </c>
      <c r="AK61" s="110" t="s">
        <v>12</v>
      </c>
      <c r="AL61" s="126">
        <v>0</v>
      </c>
      <c r="AM61" s="117">
        <v>89.25</v>
      </c>
      <c r="AN61" s="116">
        <v>89.26</v>
      </c>
      <c r="AO61" s="135">
        <v>89.27</v>
      </c>
      <c r="AP61" s="135">
        <v>95.43</v>
      </c>
      <c r="AQ61" s="135">
        <v>108.24</v>
      </c>
      <c r="AR61" s="135">
        <v>0</v>
      </c>
      <c r="AS61" s="131"/>
      <c r="AT61" s="131"/>
      <c r="AU61" s="131"/>
      <c r="AV61" s="36"/>
      <c r="AW61" s="133"/>
      <c r="AX61" s="133"/>
      <c r="AY61" s="133"/>
      <c r="AZ61" s="133"/>
      <c r="BA61" s="131"/>
      <c r="BB61" s="131"/>
      <c r="BD61" s="36"/>
      <c r="BE61" s="133"/>
      <c r="BF61" s="133"/>
      <c r="BG61" s="133"/>
      <c r="BH61" s="133"/>
      <c r="BI61" s="131"/>
      <c r="BJ61" s="131"/>
      <c r="BK61" s="136"/>
      <c r="BL61" s="36"/>
      <c r="BM61" s="133"/>
      <c r="BN61" s="133"/>
      <c r="BO61" s="133"/>
      <c r="BP61" s="133"/>
      <c r="BQ61" s="131"/>
      <c r="BR61" s="131"/>
      <c r="BS61" s="131"/>
      <c r="BT61" s="36"/>
      <c r="BU61" s="133"/>
      <c r="BV61" s="133"/>
      <c r="BW61" s="133"/>
      <c r="BX61" s="133"/>
      <c r="BY61" s="131"/>
      <c r="BZ61" s="131"/>
      <c r="CB61" s="36">
        <v>20</v>
      </c>
      <c r="CC61" s="133">
        <v>0</v>
      </c>
      <c r="CD61" s="133">
        <v>217.9</v>
      </c>
      <c r="CE61" s="133">
        <v>217.9</v>
      </c>
      <c r="CF61" s="133">
        <v>217.9</v>
      </c>
      <c r="CG61" s="131">
        <v>217.9</v>
      </c>
      <c r="CH61" s="131">
        <v>217.9</v>
      </c>
      <c r="CI61" s="136"/>
      <c r="CJ61" s="36">
        <v>20</v>
      </c>
      <c r="CK61" s="133">
        <v>0</v>
      </c>
      <c r="CL61" s="133">
        <v>172.18</v>
      </c>
      <c r="CM61" s="133">
        <v>172.18</v>
      </c>
      <c r="CN61" s="133">
        <v>172.18</v>
      </c>
      <c r="CO61" s="131">
        <v>172.18</v>
      </c>
      <c r="CP61" s="131">
        <v>172.18</v>
      </c>
      <c r="CQ61" s="131"/>
      <c r="CR61" s="36">
        <v>20</v>
      </c>
      <c r="CS61" s="133">
        <v>0</v>
      </c>
      <c r="CT61" s="133">
        <v>153.95</v>
      </c>
      <c r="CU61" s="133">
        <v>153.95</v>
      </c>
      <c r="CV61" s="133">
        <v>153.95</v>
      </c>
      <c r="CW61" s="131">
        <v>153.95</v>
      </c>
      <c r="CX61" s="131">
        <v>153.95</v>
      </c>
    </row>
    <row r="62" spans="1:102">
      <c r="A62" s="23" t="str">
        <f>+CONCATENATE(B62,C62,D62,E62,F62)</f>
        <v>AMS300.5</v>
      </c>
      <c r="B62" s="24" t="s">
        <v>121</v>
      </c>
      <c r="C62" s="24" t="s">
        <v>10</v>
      </c>
      <c r="D62" s="24" t="s">
        <v>90</v>
      </c>
      <c r="E62" s="24">
        <v>30</v>
      </c>
      <c r="F62" s="25">
        <v>0.5</v>
      </c>
      <c r="G62" s="26">
        <v>0</v>
      </c>
      <c r="H62" s="26">
        <v>32</v>
      </c>
      <c r="I62" s="26">
        <v>36.3</v>
      </c>
      <c r="J62" s="26">
        <v>46.22</v>
      </c>
      <c r="K62" s="26">
        <v>60.19</v>
      </c>
      <c r="L62" s="26">
        <v>76.45</v>
      </c>
      <c r="M62" s="26">
        <v>76.45</v>
      </c>
      <c r="N62" s="30"/>
      <c r="O62" s="30"/>
      <c r="P62" s="30"/>
      <c r="Q62" s="30"/>
      <c r="R62" s="30"/>
      <c r="S62" s="30"/>
      <c r="AF62" s="92"/>
      <c r="AG62" s="102" t="str">
        <f>CONCATENATE(AH62,AI62,LEFT(AJ62,2),AK62)</f>
        <v>29MNSDeath Cover</v>
      </c>
      <c r="AH62" s="108">
        <v>29</v>
      </c>
      <c r="AI62" s="110" t="s">
        <v>10</v>
      </c>
      <c r="AJ62" s="110" t="s">
        <v>6</v>
      </c>
      <c r="AK62" s="110" t="s">
        <v>12</v>
      </c>
      <c r="AL62" s="126">
        <v>0</v>
      </c>
      <c r="AM62" s="117">
        <v>90.41</v>
      </c>
      <c r="AN62" s="127">
        <v>90.42</v>
      </c>
      <c r="AO62" s="135">
        <v>91.24</v>
      </c>
      <c r="AP62" s="135">
        <v>99.45</v>
      </c>
      <c r="AQ62" s="135">
        <v>113.98</v>
      </c>
      <c r="AR62" s="135">
        <v>0</v>
      </c>
      <c r="AS62" s="131"/>
      <c r="AT62" s="131"/>
      <c r="AU62" s="131"/>
      <c r="AV62" s="92"/>
      <c r="AW62" s="133"/>
      <c r="AX62" s="133"/>
      <c r="AY62" s="133"/>
      <c r="AZ62" s="133"/>
      <c r="BA62" s="131"/>
      <c r="BB62" s="131"/>
      <c r="BD62" s="92"/>
      <c r="BE62" s="133"/>
      <c r="BF62" s="133"/>
      <c r="BG62" s="133"/>
      <c r="BH62" s="133"/>
      <c r="BI62" s="131"/>
      <c r="BJ62" s="131"/>
      <c r="BK62" s="136"/>
      <c r="BL62" s="92"/>
      <c r="BM62" s="133"/>
      <c r="BN62" s="133"/>
      <c r="BO62" s="133"/>
      <c r="BP62" s="133"/>
      <c r="BQ62" s="131"/>
      <c r="BR62" s="131"/>
      <c r="BS62" s="131"/>
      <c r="BT62" s="92"/>
      <c r="BU62" s="133"/>
      <c r="BV62" s="133"/>
      <c r="BW62" s="133"/>
      <c r="BX62" s="133"/>
      <c r="BY62" s="131"/>
      <c r="BZ62" s="131"/>
      <c r="CB62" s="92">
        <v>21</v>
      </c>
      <c r="CC62" s="133">
        <v>0</v>
      </c>
      <c r="CD62" s="133">
        <v>217.9</v>
      </c>
      <c r="CE62" s="133">
        <v>217.9</v>
      </c>
      <c r="CF62" s="133">
        <v>217.9</v>
      </c>
      <c r="CG62" s="131">
        <v>217.9</v>
      </c>
      <c r="CH62" s="131">
        <v>217.9</v>
      </c>
      <c r="CI62" s="136"/>
      <c r="CJ62" s="92">
        <v>21</v>
      </c>
      <c r="CK62" s="133">
        <v>0</v>
      </c>
      <c r="CL62" s="133">
        <v>172.18</v>
      </c>
      <c r="CM62" s="133">
        <v>172.18</v>
      </c>
      <c r="CN62" s="133">
        <v>172.18</v>
      </c>
      <c r="CO62" s="131">
        <v>172.18</v>
      </c>
      <c r="CP62" s="131">
        <v>172.18</v>
      </c>
      <c r="CQ62" s="131"/>
      <c r="CR62" s="92">
        <v>21</v>
      </c>
      <c r="CS62" s="133">
        <v>0</v>
      </c>
      <c r="CT62" s="133">
        <v>153.95</v>
      </c>
      <c r="CU62" s="133">
        <v>153.95</v>
      </c>
      <c r="CV62" s="133">
        <v>153.95</v>
      </c>
      <c r="CW62" s="131">
        <v>153.95</v>
      </c>
      <c r="CX62" s="131">
        <v>153.95</v>
      </c>
    </row>
    <row r="63" spans="1:102">
      <c r="A63" s="23" t="str">
        <f>+CONCATENATE(B63,C63,D63,E63,F63)</f>
        <v>AMS310.5</v>
      </c>
      <c r="B63" s="24" t="s">
        <v>121</v>
      </c>
      <c r="C63" s="24" t="s">
        <v>10</v>
      </c>
      <c r="D63" s="24" t="s">
        <v>90</v>
      </c>
      <c r="E63" s="24">
        <v>31</v>
      </c>
      <c r="F63" s="25">
        <v>0.5</v>
      </c>
      <c r="G63" s="26">
        <v>0</v>
      </c>
      <c r="H63" s="26">
        <v>33.61</v>
      </c>
      <c r="I63" s="26">
        <v>39.11</v>
      </c>
      <c r="J63" s="26">
        <v>50.38</v>
      </c>
      <c r="K63" s="26">
        <v>65.69</v>
      </c>
      <c r="L63" s="26">
        <v>82.81</v>
      </c>
      <c r="M63" s="26">
        <v>79.34</v>
      </c>
      <c r="N63" s="30"/>
      <c r="O63" s="30"/>
      <c r="P63" s="30"/>
      <c r="Q63" s="30"/>
      <c r="R63" s="30"/>
      <c r="S63" s="30"/>
      <c r="AF63" s="36"/>
      <c r="AG63" s="102" t="str">
        <f>CONCATENATE(AH63,AI63,LEFT(AJ63,2),AK63)</f>
        <v>30MNSDeath Cover</v>
      </c>
      <c r="AH63" s="108">
        <v>30</v>
      </c>
      <c r="AI63" s="110" t="s">
        <v>10</v>
      </c>
      <c r="AJ63" s="110" t="s">
        <v>6</v>
      </c>
      <c r="AK63" s="110" t="s">
        <v>12</v>
      </c>
      <c r="AL63" s="126">
        <v>0</v>
      </c>
      <c r="AM63" s="117">
        <v>91.81</v>
      </c>
      <c r="AN63" s="116">
        <v>91.82</v>
      </c>
      <c r="AO63" s="135">
        <v>94.08</v>
      </c>
      <c r="AP63" s="135">
        <v>104.13</v>
      </c>
      <c r="AQ63" s="135">
        <v>120.35</v>
      </c>
      <c r="AR63" s="135">
        <v>120.35</v>
      </c>
      <c r="AS63" s="131"/>
      <c r="AT63" s="131"/>
      <c r="AU63" s="131"/>
      <c r="AV63" s="36"/>
      <c r="AW63" s="133"/>
      <c r="AX63" s="133"/>
      <c r="AY63" s="133"/>
      <c r="AZ63" s="133"/>
      <c r="BA63" s="131"/>
      <c r="BB63" s="131"/>
      <c r="BD63" s="36"/>
      <c r="BE63" s="133"/>
      <c r="BF63" s="133"/>
      <c r="BG63" s="133"/>
      <c r="BH63" s="133"/>
      <c r="BI63" s="131"/>
      <c r="BJ63" s="131"/>
      <c r="BK63" s="136"/>
      <c r="BL63" s="36"/>
      <c r="BM63" s="133"/>
      <c r="BN63" s="133"/>
      <c r="BO63" s="133"/>
      <c r="BP63" s="133"/>
      <c r="BQ63" s="131"/>
      <c r="BR63" s="131"/>
      <c r="BS63" s="131"/>
      <c r="BT63" s="36"/>
      <c r="BU63" s="133"/>
      <c r="BV63" s="133"/>
      <c r="BW63" s="133"/>
      <c r="BX63" s="133"/>
      <c r="BY63" s="131"/>
      <c r="BZ63" s="131"/>
      <c r="CB63" s="36">
        <v>22</v>
      </c>
      <c r="CC63" s="133">
        <v>0</v>
      </c>
      <c r="CD63" s="133">
        <v>219.29</v>
      </c>
      <c r="CE63" s="133">
        <v>219.29</v>
      </c>
      <c r="CF63" s="133">
        <v>219.29</v>
      </c>
      <c r="CG63" s="131">
        <v>219.29</v>
      </c>
      <c r="CH63" s="131">
        <v>219.29</v>
      </c>
      <c r="CI63" s="136"/>
      <c r="CJ63" s="36">
        <v>22</v>
      </c>
      <c r="CK63" s="133">
        <v>0</v>
      </c>
      <c r="CL63" s="133">
        <v>173.71</v>
      </c>
      <c r="CM63" s="133">
        <v>173.71</v>
      </c>
      <c r="CN63" s="133">
        <v>173.71</v>
      </c>
      <c r="CO63" s="131">
        <v>173.71</v>
      </c>
      <c r="CP63" s="131">
        <v>174.57</v>
      </c>
      <c r="CQ63" s="131"/>
      <c r="CR63" s="36">
        <v>22</v>
      </c>
      <c r="CS63" s="133">
        <v>0</v>
      </c>
      <c r="CT63" s="133">
        <v>154.79</v>
      </c>
      <c r="CU63" s="133">
        <v>154.79</v>
      </c>
      <c r="CV63" s="133">
        <v>154.79</v>
      </c>
      <c r="CW63" s="131">
        <v>154.79</v>
      </c>
      <c r="CX63" s="131">
        <v>154.79</v>
      </c>
    </row>
    <row r="64" spans="1:102">
      <c r="A64" s="23" t="str">
        <f>+CONCATENATE(B64,C64,D64,E64,F64)</f>
        <v>AMS320.5</v>
      </c>
      <c r="B64" s="24" t="s">
        <v>121</v>
      </c>
      <c r="C64" s="24" t="s">
        <v>10</v>
      </c>
      <c r="D64" s="24" t="s">
        <v>90</v>
      </c>
      <c r="E64" s="24">
        <v>32</v>
      </c>
      <c r="F64" s="25">
        <v>0.5</v>
      </c>
      <c r="G64" s="26">
        <v>0</v>
      </c>
      <c r="H64" s="26">
        <v>35.42</v>
      </c>
      <c r="I64" s="26">
        <v>42.43</v>
      </c>
      <c r="J64" s="26">
        <v>55.33</v>
      </c>
      <c r="K64" s="26">
        <v>71.74</v>
      </c>
      <c r="L64" s="26">
        <v>89.74</v>
      </c>
      <c r="M64" s="26">
        <v>82.43</v>
      </c>
      <c r="N64" s="30"/>
      <c r="O64" s="30"/>
      <c r="P64" s="30"/>
      <c r="Q64" s="30"/>
      <c r="R64" s="30"/>
      <c r="S64" s="30"/>
      <c r="AF64" s="36"/>
      <c r="AG64" s="102" t="str">
        <f>CONCATENATE(AH64,AI64,LEFT(AJ64,2),AK64)</f>
        <v>31MNSDeath Cover</v>
      </c>
      <c r="AH64" s="108">
        <v>31</v>
      </c>
      <c r="AI64" s="110" t="s">
        <v>10</v>
      </c>
      <c r="AJ64" s="110" t="s">
        <v>6</v>
      </c>
      <c r="AK64" s="110" t="s">
        <v>12</v>
      </c>
      <c r="AL64" s="126">
        <v>0</v>
      </c>
      <c r="AM64" s="117">
        <v>93.49</v>
      </c>
      <c r="AN64" s="116">
        <v>93.5</v>
      </c>
      <c r="AO64" s="135">
        <v>97.56</v>
      </c>
      <c r="AP64" s="135">
        <v>109.58</v>
      </c>
      <c r="AQ64" s="135">
        <v>127.46</v>
      </c>
      <c r="AR64" s="135">
        <v>123.5</v>
      </c>
      <c r="AS64" s="131"/>
      <c r="AT64" s="131"/>
      <c r="AU64" s="131"/>
      <c r="AV64" s="36"/>
      <c r="AW64" s="133"/>
      <c r="AX64" s="133"/>
      <c r="AY64" s="133"/>
      <c r="AZ64" s="133"/>
      <c r="BA64" s="131"/>
      <c r="BB64" s="131"/>
      <c r="BD64" s="36"/>
      <c r="BE64" s="133"/>
      <c r="BF64" s="133"/>
      <c r="BG64" s="133"/>
      <c r="BH64" s="133"/>
      <c r="BI64" s="131"/>
      <c r="BJ64" s="131"/>
      <c r="BK64" s="136"/>
      <c r="BL64" s="36"/>
      <c r="BM64" s="133"/>
      <c r="BN64" s="133"/>
      <c r="BO64" s="133"/>
      <c r="BP64" s="133"/>
      <c r="BQ64" s="131"/>
      <c r="BR64" s="131"/>
      <c r="BS64" s="131"/>
      <c r="BT64" s="36"/>
      <c r="BU64" s="133"/>
      <c r="BV64" s="133"/>
      <c r="BW64" s="133"/>
      <c r="BX64" s="133"/>
      <c r="BY64" s="131"/>
      <c r="BZ64" s="131"/>
      <c r="CB64" s="36">
        <v>23</v>
      </c>
      <c r="CC64" s="133">
        <v>0</v>
      </c>
      <c r="CD64" s="133">
        <v>220.43</v>
      </c>
      <c r="CE64" s="133">
        <v>220.43</v>
      </c>
      <c r="CF64" s="133">
        <v>220.43</v>
      </c>
      <c r="CG64" s="131">
        <v>220.43</v>
      </c>
      <c r="CH64" s="131">
        <v>220.43</v>
      </c>
      <c r="CI64" s="136"/>
      <c r="CJ64" s="36">
        <v>23</v>
      </c>
      <c r="CK64" s="133">
        <v>0</v>
      </c>
      <c r="CL64" s="133">
        <v>174.99</v>
      </c>
      <c r="CM64" s="133">
        <v>174.99</v>
      </c>
      <c r="CN64" s="133">
        <v>174.99</v>
      </c>
      <c r="CO64" s="131">
        <v>174.99</v>
      </c>
      <c r="CP64" s="131">
        <v>178.06</v>
      </c>
      <c r="CQ64" s="131"/>
      <c r="CR64" s="36">
        <v>23</v>
      </c>
      <c r="CS64" s="133">
        <v>0</v>
      </c>
      <c r="CT64" s="133">
        <v>155.5</v>
      </c>
      <c r="CU64" s="133">
        <v>155.5</v>
      </c>
      <c r="CV64" s="133">
        <v>155.5</v>
      </c>
      <c r="CW64" s="131">
        <v>155.5</v>
      </c>
      <c r="CX64" s="131">
        <v>155.5</v>
      </c>
    </row>
    <row r="65" spans="1:102">
      <c r="A65" s="23" t="str">
        <f>+CONCATENATE(B65,C65,D65,E65,F65)</f>
        <v>AMS330.5</v>
      </c>
      <c r="B65" s="24" t="s">
        <v>121</v>
      </c>
      <c r="C65" s="24" t="s">
        <v>10</v>
      </c>
      <c r="D65" s="24" t="s">
        <v>90</v>
      </c>
      <c r="E65" s="24">
        <v>33</v>
      </c>
      <c r="F65" s="25">
        <v>0.5</v>
      </c>
      <c r="G65" s="26">
        <v>0</v>
      </c>
      <c r="H65" s="26">
        <v>37.68</v>
      </c>
      <c r="I65" s="26">
        <v>46.33</v>
      </c>
      <c r="J65" s="26">
        <v>60.65</v>
      </c>
      <c r="K65" s="26">
        <v>78.38</v>
      </c>
      <c r="L65" s="26">
        <v>97.28</v>
      </c>
      <c r="M65" s="26">
        <v>85.73</v>
      </c>
      <c r="N65" s="30"/>
      <c r="O65" s="30"/>
      <c r="P65" s="30"/>
      <c r="Q65" s="30"/>
      <c r="R65" s="30"/>
      <c r="S65" s="30"/>
      <c r="AF65" s="36"/>
      <c r="AG65" s="102" t="str">
        <f>CONCATENATE(AH65,AI65,LEFT(AJ65,2),AK65)</f>
        <v>32MNSDeath Cover</v>
      </c>
      <c r="AH65" s="111">
        <v>32</v>
      </c>
      <c r="AI65" s="110" t="s">
        <v>10</v>
      </c>
      <c r="AJ65" s="110" t="s">
        <v>6</v>
      </c>
      <c r="AK65" s="110" t="s">
        <v>12</v>
      </c>
      <c r="AL65" s="126">
        <v>0</v>
      </c>
      <c r="AM65" s="141">
        <v>95.5</v>
      </c>
      <c r="AN65" s="116">
        <v>95.55</v>
      </c>
      <c r="AO65" s="126">
        <v>101.76</v>
      </c>
      <c r="AP65" s="126">
        <v>115.73</v>
      </c>
      <c r="AQ65" s="126">
        <v>135.23</v>
      </c>
      <c r="AR65" s="126">
        <v>126.89</v>
      </c>
      <c r="AS65" s="131"/>
      <c r="AT65" s="131"/>
      <c r="AU65" s="131"/>
      <c r="AV65" s="36"/>
      <c r="AW65" s="131"/>
      <c r="AX65" s="131"/>
      <c r="AY65" s="131"/>
      <c r="AZ65" s="131"/>
      <c r="BA65" s="131"/>
      <c r="BB65" s="131"/>
      <c r="BD65" s="36"/>
      <c r="BE65" s="131"/>
      <c r="BF65" s="131"/>
      <c r="BG65" s="131"/>
      <c r="BH65" s="131"/>
      <c r="BI65" s="131"/>
      <c r="BJ65" s="131"/>
      <c r="BK65" s="138"/>
      <c r="BL65" s="36"/>
      <c r="BM65" s="131"/>
      <c r="BN65" s="131"/>
      <c r="BO65" s="131"/>
      <c r="BP65" s="131"/>
      <c r="BQ65" s="131"/>
      <c r="BR65" s="131"/>
      <c r="BS65" s="131"/>
      <c r="BT65" s="36"/>
      <c r="BU65" s="131"/>
      <c r="BV65" s="131"/>
      <c r="BW65" s="131"/>
      <c r="BX65" s="131"/>
      <c r="BY65" s="131"/>
      <c r="BZ65" s="131"/>
      <c r="CA65" s="140"/>
      <c r="CB65" s="36">
        <v>24</v>
      </c>
      <c r="CC65" s="131">
        <v>0</v>
      </c>
      <c r="CD65" s="131">
        <v>221.35</v>
      </c>
      <c r="CE65" s="131">
        <v>221.35</v>
      </c>
      <c r="CF65" s="131">
        <v>221.35</v>
      </c>
      <c r="CG65" s="131">
        <v>221.35</v>
      </c>
      <c r="CH65" s="131">
        <v>221.35</v>
      </c>
      <c r="CI65" s="138"/>
      <c r="CJ65" s="36">
        <v>24</v>
      </c>
      <c r="CK65" s="131">
        <v>0</v>
      </c>
      <c r="CL65" s="131">
        <v>176.03</v>
      </c>
      <c r="CM65" s="131">
        <v>176.03</v>
      </c>
      <c r="CN65" s="131">
        <v>176.03</v>
      </c>
      <c r="CO65" s="131">
        <v>176.03</v>
      </c>
      <c r="CP65" s="131">
        <v>182</v>
      </c>
      <c r="CQ65" s="131"/>
      <c r="CR65" s="36">
        <v>24</v>
      </c>
      <c r="CS65" s="131">
        <v>0</v>
      </c>
      <c r="CT65" s="131">
        <v>156.08</v>
      </c>
      <c r="CU65" s="131">
        <v>156.08</v>
      </c>
      <c r="CV65" s="131">
        <v>156.08</v>
      </c>
      <c r="CW65" s="131">
        <v>156.08</v>
      </c>
      <c r="CX65" s="131">
        <v>156.08</v>
      </c>
    </row>
    <row r="66" spans="1:102">
      <c r="A66" s="23" t="str">
        <f t="shared" ref="A66:A129" si="9">+CONCATENATE(B66,C66,D66,E66,F66)</f>
        <v>AMS340.5</v>
      </c>
      <c r="B66" s="24" t="s">
        <v>121</v>
      </c>
      <c r="C66" s="24" t="s">
        <v>10</v>
      </c>
      <c r="D66" s="24" t="s">
        <v>90</v>
      </c>
      <c r="E66" s="24">
        <v>34</v>
      </c>
      <c r="F66" s="25">
        <v>0.5</v>
      </c>
      <c r="G66" s="26">
        <v>0</v>
      </c>
      <c r="H66" s="26">
        <v>40.4</v>
      </c>
      <c r="I66" s="26">
        <v>50.71</v>
      </c>
      <c r="J66" s="26">
        <v>66.59</v>
      </c>
      <c r="K66" s="26">
        <v>85.41</v>
      </c>
      <c r="L66" s="26">
        <v>105.48</v>
      </c>
      <c r="M66" s="26">
        <v>89.25</v>
      </c>
      <c r="N66" s="30"/>
      <c r="AF66" s="36"/>
      <c r="AG66" s="102" t="str">
        <f>CONCATENATE(AH66,AI66,LEFT(AJ66,2),AK66)</f>
        <v>33MNSDeath Cover</v>
      </c>
      <c r="AH66" s="108">
        <v>33</v>
      </c>
      <c r="AI66" s="110" t="s">
        <v>10</v>
      </c>
      <c r="AJ66" s="110" t="s">
        <v>6</v>
      </c>
      <c r="AK66" s="110" t="s">
        <v>12</v>
      </c>
      <c r="AL66" s="126">
        <v>0</v>
      </c>
      <c r="AM66" s="117">
        <v>97.87</v>
      </c>
      <c r="AN66" s="116">
        <v>98.66</v>
      </c>
      <c r="AO66" s="135">
        <v>106.72</v>
      </c>
      <c r="AP66" s="135">
        <v>122.58</v>
      </c>
      <c r="AQ66" s="135">
        <v>143.93</v>
      </c>
      <c r="AR66" s="135">
        <v>130.55</v>
      </c>
      <c r="AS66" s="131"/>
      <c r="AT66" s="131"/>
      <c r="AU66" s="131"/>
      <c r="AV66" s="36"/>
      <c r="AW66" s="133"/>
      <c r="AX66" s="133"/>
      <c r="AY66" s="133"/>
      <c r="AZ66" s="133"/>
      <c r="BA66" s="131"/>
      <c r="BB66" s="131"/>
      <c r="BD66" s="36"/>
      <c r="BE66" s="133"/>
      <c r="BF66" s="133"/>
      <c r="BG66" s="133"/>
      <c r="BH66" s="133"/>
      <c r="BI66" s="131"/>
      <c r="BJ66" s="131"/>
      <c r="BK66" s="136"/>
      <c r="BL66" s="36"/>
      <c r="BM66" s="133"/>
      <c r="BN66" s="133"/>
      <c r="BO66" s="133"/>
      <c r="BP66" s="133"/>
      <c r="BQ66" s="131"/>
      <c r="BR66" s="131"/>
      <c r="BS66" s="131"/>
      <c r="BT66" s="36"/>
      <c r="BU66" s="133"/>
      <c r="BV66" s="133"/>
      <c r="BW66" s="133"/>
      <c r="BX66" s="133"/>
      <c r="BY66" s="131"/>
      <c r="BZ66" s="131"/>
      <c r="CB66" s="36">
        <v>25</v>
      </c>
      <c r="CC66" s="133">
        <v>0</v>
      </c>
      <c r="CD66" s="133">
        <v>222.15</v>
      </c>
      <c r="CE66" s="133">
        <v>222.15</v>
      </c>
      <c r="CF66" s="133">
        <v>222.15</v>
      </c>
      <c r="CG66" s="131">
        <v>222.15</v>
      </c>
      <c r="CH66" s="131">
        <v>222.15</v>
      </c>
      <c r="CI66" s="136"/>
      <c r="CJ66" s="36">
        <v>25</v>
      </c>
      <c r="CK66" s="133">
        <v>0</v>
      </c>
      <c r="CL66" s="133">
        <v>176.93</v>
      </c>
      <c r="CM66" s="133">
        <v>176.93</v>
      </c>
      <c r="CN66" s="133">
        <v>176.93</v>
      </c>
      <c r="CO66" s="131">
        <v>176.93</v>
      </c>
      <c r="CP66" s="131">
        <v>186.55</v>
      </c>
      <c r="CQ66" s="131"/>
      <c r="CR66" s="36">
        <v>25</v>
      </c>
      <c r="CS66" s="133">
        <v>0</v>
      </c>
      <c r="CT66" s="133">
        <v>156.58</v>
      </c>
      <c r="CU66" s="133">
        <v>156.58</v>
      </c>
      <c r="CV66" s="133">
        <v>156.58</v>
      </c>
      <c r="CW66" s="131">
        <v>156.58</v>
      </c>
      <c r="CX66" s="131">
        <v>156.58</v>
      </c>
    </row>
    <row r="67" spans="1:102">
      <c r="A67" s="23" t="str">
        <f>+CONCATENATE(B67,C67,D67,E67,F67)</f>
        <v>AMS350.5</v>
      </c>
      <c r="B67" s="24" t="s">
        <v>121</v>
      </c>
      <c r="C67" s="24" t="s">
        <v>10</v>
      </c>
      <c r="D67" s="24" t="s">
        <v>90</v>
      </c>
      <c r="E67" s="24">
        <v>35</v>
      </c>
      <c r="F67" s="25">
        <v>0.5</v>
      </c>
      <c r="G67" s="26">
        <v>0</v>
      </c>
      <c r="H67" s="26">
        <v>43.66</v>
      </c>
      <c r="I67" s="26">
        <v>55.75</v>
      </c>
      <c r="J67" s="26">
        <v>73.2</v>
      </c>
      <c r="K67" s="26">
        <v>93.03</v>
      </c>
      <c r="L67" s="26">
        <v>114.4</v>
      </c>
      <c r="M67" s="26">
        <v>93.03</v>
      </c>
      <c r="N67" s="30"/>
      <c r="AF67" s="36"/>
      <c r="AG67" s="102" t="str">
        <f>CONCATENATE(AH67,AI67,LEFT(AJ67,2),AK67)</f>
        <v>34MNSDeath Cover</v>
      </c>
      <c r="AH67" s="108">
        <v>34</v>
      </c>
      <c r="AI67" s="110" t="s">
        <v>10</v>
      </c>
      <c r="AJ67" s="110" t="s">
        <v>6</v>
      </c>
      <c r="AK67" s="110" t="s">
        <v>12</v>
      </c>
      <c r="AL67" s="126">
        <v>0</v>
      </c>
      <c r="AM67" s="117">
        <v>100.68</v>
      </c>
      <c r="AN67" s="116">
        <v>102.39</v>
      </c>
      <c r="AO67" s="135">
        <v>112.49</v>
      </c>
      <c r="AP67" s="135">
        <v>130.27</v>
      </c>
      <c r="AQ67" s="135">
        <v>153.44</v>
      </c>
      <c r="AR67" s="135">
        <v>134.47</v>
      </c>
      <c r="AS67" s="131"/>
      <c r="AT67" s="131"/>
      <c r="AU67" s="131"/>
      <c r="AV67" s="36"/>
      <c r="AW67" s="133"/>
      <c r="AX67" s="133"/>
      <c r="AY67" s="133"/>
      <c r="AZ67" s="133"/>
      <c r="BA67" s="131"/>
      <c r="BB67" s="131"/>
      <c r="BD67" s="36"/>
      <c r="BE67" s="133"/>
      <c r="BF67" s="133"/>
      <c r="BG67" s="133"/>
      <c r="BH67" s="133"/>
      <c r="BI67" s="131"/>
      <c r="BJ67" s="131"/>
      <c r="BK67" s="136"/>
      <c r="BL67" s="36"/>
      <c r="BM67" s="133"/>
      <c r="BN67" s="133"/>
      <c r="BO67" s="133"/>
      <c r="BP67" s="133"/>
      <c r="BQ67" s="131"/>
      <c r="BR67" s="131"/>
      <c r="BS67" s="131"/>
      <c r="BT67" s="36"/>
      <c r="BU67" s="133"/>
      <c r="BV67" s="133"/>
      <c r="BW67" s="133"/>
      <c r="BX67" s="133"/>
      <c r="BY67" s="131"/>
      <c r="BZ67" s="131"/>
      <c r="CB67" s="36">
        <v>26</v>
      </c>
      <c r="CC67" s="133">
        <v>0</v>
      </c>
      <c r="CD67" s="133">
        <v>222.88</v>
      </c>
      <c r="CE67" s="133">
        <v>222.88</v>
      </c>
      <c r="CF67" s="133">
        <v>222.88</v>
      </c>
      <c r="CG67" s="131">
        <v>222.88</v>
      </c>
      <c r="CH67" s="131">
        <v>225.39</v>
      </c>
      <c r="CI67" s="136"/>
      <c r="CJ67" s="36">
        <v>26</v>
      </c>
      <c r="CK67" s="133">
        <v>0</v>
      </c>
      <c r="CL67" s="133">
        <v>177.75</v>
      </c>
      <c r="CM67" s="133">
        <v>177.75</v>
      </c>
      <c r="CN67" s="133">
        <v>177.75</v>
      </c>
      <c r="CO67" s="131">
        <v>178.95</v>
      </c>
      <c r="CP67" s="131">
        <v>191.8</v>
      </c>
      <c r="CQ67" s="131"/>
      <c r="CR67" s="36">
        <v>26</v>
      </c>
      <c r="CS67" s="133">
        <v>0</v>
      </c>
      <c r="CT67" s="133">
        <v>157.04</v>
      </c>
      <c r="CU67" s="133">
        <v>157.04</v>
      </c>
      <c r="CV67" s="133">
        <v>157.04</v>
      </c>
      <c r="CW67" s="131">
        <v>157.04</v>
      </c>
      <c r="CX67" s="131">
        <v>157.04</v>
      </c>
    </row>
    <row r="68" spans="1:102">
      <c r="A68" s="23" t="str">
        <f>+CONCATENATE(B68,C68,D68,E68,F68)</f>
        <v>AMS360.5</v>
      </c>
      <c r="B68" s="24" t="s">
        <v>121</v>
      </c>
      <c r="C68" s="24" t="s">
        <v>10</v>
      </c>
      <c r="D68" s="24" t="s">
        <v>90</v>
      </c>
      <c r="E68" s="24">
        <v>36</v>
      </c>
      <c r="F68" s="25">
        <v>0.5</v>
      </c>
      <c r="G68" s="26">
        <v>0</v>
      </c>
      <c r="H68" s="26">
        <v>47.55</v>
      </c>
      <c r="I68" s="26">
        <v>61.53</v>
      </c>
      <c r="J68" s="26">
        <v>80.48</v>
      </c>
      <c r="K68" s="26">
        <v>101.31</v>
      </c>
      <c r="L68" s="26">
        <v>124.08</v>
      </c>
      <c r="M68" s="26">
        <v>97.06</v>
      </c>
      <c r="N68" s="30"/>
      <c r="AF68" s="36"/>
      <c r="AG68" s="102" t="str">
        <f t="shared" ref="AG68:AG131" si="10">CONCATENATE(AH68,AI68,LEFT(AJ68,2),AK68)</f>
        <v>35MNSDeath Cover</v>
      </c>
      <c r="AH68" s="108">
        <v>35</v>
      </c>
      <c r="AI68" s="110" t="s">
        <v>10</v>
      </c>
      <c r="AJ68" s="110" t="s">
        <v>6</v>
      </c>
      <c r="AK68" s="115" t="s">
        <v>12</v>
      </c>
      <c r="AL68" s="116">
        <v>0</v>
      </c>
      <c r="AM68" s="117">
        <v>103.92</v>
      </c>
      <c r="AN68" s="116">
        <v>106.82</v>
      </c>
      <c r="AO68" s="135">
        <v>119.06</v>
      </c>
      <c r="AP68" s="135">
        <v>138.71</v>
      </c>
      <c r="AQ68" s="135">
        <v>163.82</v>
      </c>
      <c r="AR68" s="135">
        <v>138.71</v>
      </c>
      <c r="AS68" s="132"/>
      <c r="AT68" s="132"/>
      <c r="AU68" s="132"/>
      <c r="AV68" s="36"/>
      <c r="AW68" s="133"/>
      <c r="AX68" s="133"/>
      <c r="AY68" s="133"/>
      <c r="AZ68" s="133"/>
      <c r="BA68" s="132"/>
      <c r="BB68" s="132"/>
      <c r="BD68" s="36"/>
      <c r="BE68" s="133"/>
      <c r="BF68" s="133"/>
      <c r="BG68" s="133"/>
      <c r="BH68" s="133"/>
      <c r="BI68" s="132"/>
      <c r="BJ68" s="132"/>
      <c r="BK68" s="136"/>
      <c r="BL68" s="36"/>
      <c r="BM68" s="133"/>
      <c r="BN68" s="133"/>
      <c r="BO68" s="133"/>
      <c r="BP68" s="133"/>
      <c r="BQ68" s="132"/>
      <c r="BR68" s="132"/>
      <c r="BS68" s="132"/>
      <c r="BT68" s="36"/>
      <c r="BU68" s="133"/>
      <c r="BV68" s="133"/>
      <c r="BW68" s="133"/>
      <c r="BX68" s="133"/>
      <c r="BY68" s="132"/>
      <c r="BZ68" s="132"/>
      <c r="CB68" s="36">
        <v>27</v>
      </c>
      <c r="CC68" s="133">
        <v>0</v>
      </c>
      <c r="CD68" s="133">
        <v>223.63</v>
      </c>
      <c r="CE68" s="133">
        <v>223.63</v>
      </c>
      <c r="CF68" s="133">
        <v>223.63</v>
      </c>
      <c r="CG68" s="132">
        <v>223.63</v>
      </c>
      <c r="CH68" s="132">
        <v>229.96</v>
      </c>
      <c r="CI68" s="136"/>
      <c r="CJ68" s="36">
        <v>27</v>
      </c>
      <c r="CK68" s="133">
        <v>0</v>
      </c>
      <c r="CL68" s="133">
        <v>178.59</v>
      </c>
      <c r="CM68" s="133">
        <v>178.59</v>
      </c>
      <c r="CN68" s="133">
        <v>178.59</v>
      </c>
      <c r="CO68" s="132">
        <v>182.31</v>
      </c>
      <c r="CP68" s="132">
        <v>197.83</v>
      </c>
      <c r="CQ68" s="132"/>
      <c r="CR68" s="36">
        <v>27</v>
      </c>
      <c r="CS68" s="133">
        <v>0</v>
      </c>
      <c r="CT68" s="133">
        <v>157.5</v>
      </c>
      <c r="CU68" s="133">
        <v>157.5</v>
      </c>
      <c r="CV68" s="133">
        <v>157.5</v>
      </c>
      <c r="CW68" s="132">
        <v>157.5</v>
      </c>
      <c r="CX68" s="132">
        <v>159.65</v>
      </c>
    </row>
    <row r="69" spans="1:102">
      <c r="A69" s="23" t="str">
        <f>+CONCATENATE(B69,C69,D69,E69,F69)</f>
        <v>AMS370.5</v>
      </c>
      <c r="B69" s="24" t="s">
        <v>121</v>
      </c>
      <c r="C69" s="24" t="s">
        <v>10</v>
      </c>
      <c r="D69" s="24" t="s">
        <v>90</v>
      </c>
      <c r="E69" s="24">
        <v>37</v>
      </c>
      <c r="F69" s="25">
        <v>0.5</v>
      </c>
      <c r="G69" s="26">
        <v>0</v>
      </c>
      <c r="H69" s="26">
        <v>52.11</v>
      </c>
      <c r="I69" s="26">
        <v>68.01</v>
      </c>
      <c r="J69" s="26">
        <v>88.47</v>
      </c>
      <c r="K69" s="26">
        <v>110.31</v>
      </c>
      <c r="L69" s="26">
        <v>134.59</v>
      </c>
      <c r="M69" s="26">
        <v>101.36</v>
      </c>
      <c r="N69" s="30"/>
      <c r="AF69" s="36"/>
      <c r="AG69" s="102" t="str">
        <f>CONCATENATE(AH69,AI69,LEFT(AJ69,2),AK69)</f>
        <v>36MNSDeath Cover</v>
      </c>
      <c r="AH69" s="108">
        <v>36</v>
      </c>
      <c r="AI69" s="110" t="s">
        <v>10</v>
      </c>
      <c r="AJ69" s="110" t="s">
        <v>6</v>
      </c>
      <c r="AK69" s="115" t="s">
        <v>12</v>
      </c>
      <c r="AL69" s="116">
        <v>0</v>
      </c>
      <c r="AM69" s="117">
        <v>107.68</v>
      </c>
      <c r="AN69" s="116">
        <v>112.06</v>
      </c>
      <c r="AO69" s="135">
        <v>126.53</v>
      </c>
      <c r="AP69" s="135">
        <v>147.97</v>
      </c>
      <c r="AQ69" s="135">
        <v>175.15</v>
      </c>
      <c r="AR69" s="135">
        <v>143.24</v>
      </c>
      <c r="AS69" s="132"/>
      <c r="AT69" s="132"/>
      <c r="AU69" s="132"/>
      <c r="AV69" s="36"/>
      <c r="AW69" s="133"/>
      <c r="AX69" s="133"/>
      <c r="AY69" s="133"/>
      <c r="AZ69" s="133"/>
      <c r="BA69" s="132"/>
      <c r="BB69" s="132"/>
      <c r="BD69" s="36"/>
      <c r="BE69" s="133"/>
      <c r="BF69" s="133"/>
      <c r="BG69" s="133"/>
      <c r="BH69" s="133"/>
      <c r="BI69" s="132"/>
      <c r="BJ69" s="132"/>
      <c r="BK69" s="136"/>
      <c r="BL69" s="36"/>
      <c r="BM69" s="133"/>
      <c r="BN69" s="133"/>
      <c r="BO69" s="133"/>
      <c r="BP69" s="133"/>
      <c r="BQ69" s="132"/>
      <c r="BR69" s="132"/>
      <c r="BS69" s="132"/>
      <c r="BT69" s="36"/>
      <c r="BU69" s="133"/>
      <c r="BV69" s="133"/>
      <c r="BW69" s="133"/>
      <c r="BX69" s="133"/>
      <c r="BY69" s="132"/>
      <c r="BZ69" s="132"/>
      <c r="CB69" s="36">
        <v>28</v>
      </c>
      <c r="CC69" s="133">
        <v>0</v>
      </c>
      <c r="CD69" s="133">
        <v>224.46</v>
      </c>
      <c r="CE69" s="133">
        <v>224.46</v>
      </c>
      <c r="CF69" s="133">
        <v>224.46</v>
      </c>
      <c r="CG69" s="132">
        <v>224.46</v>
      </c>
      <c r="CH69" s="132">
        <v>235.28</v>
      </c>
      <c r="CI69" s="136"/>
      <c r="CJ69" s="36">
        <v>28</v>
      </c>
      <c r="CK69" s="133">
        <v>0</v>
      </c>
      <c r="CL69" s="133">
        <v>179.53</v>
      </c>
      <c r="CM69" s="133">
        <v>179.53</v>
      </c>
      <c r="CN69" s="133">
        <v>179.53</v>
      </c>
      <c r="CO69" s="132">
        <v>186.54</v>
      </c>
      <c r="CP69" s="132">
        <v>204.71</v>
      </c>
      <c r="CQ69" s="132"/>
      <c r="CR69" s="36">
        <v>28</v>
      </c>
      <c r="CS69" s="133">
        <v>0</v>
      </c>
      <c r="CT69" s="133">
        <v>158.02</v>
      </c>
      <c r="CU69" s="133">
        <v>158.02</v>
      </c>
      <c r="CV69" s="133">
        <v>158.02</v>
      </c>
      <c r="CW69" s="132">
        <v>158.02</v>
      </c>
      <c r="CX69" s="132">
        <v>162.83</v>
      </c>
    </row>
    <row r="70" spans="1:102">
      <c r="A70" s="23" t="str">
        <f>+CONCATENATE(B70,C70,D70,E70,F70)</f>
        <v>AMS380.5</v>
      </c>
      <c r="B70" s="24" t="s">
        <v>121</v>
      </c>
      <c r="C70" s="24" t="s">
        <v>10</v>
      </c>
      <c r="D70" s="24" t="s">
        <v>90</v>
      </c>
      <c r="E70" s="24">
        <v>38</v>
      </c>
      <c r="F70" s="25">
        <v>0.5</v>
      </c>
      <c r="G70" s="26">
        <v>0</v>
      </c>
      <c r="H70" s="26">
        <v>57.43</v>
      </c>
      <c r="I70" s="26">
        <v>75.19</v>
      </c>
      <c r="J70" s="26">
        <v>97.01</v>
      </c>
      <c r="K70" s="26">
        <v>120.08</v>
      </c>
      <c r="L70" s="26">
        <v>145.99</v>
      </c>
      <c r="M70" s="26">
        <v>105.97</v>
      </c>
      <c r="N70" s="30"/>
      <c r="AF70" s="36"/>
      <c r="AG70" s="102" t="str">
        <f>CONCATENATE(AH70,AI70,LEFT(AJ70,2),AK70)</f>
        <v>37MNSDeath Cover</v>
      </c>
      <c r="AH70" s="108">
        <v>37</v>
      </c>
      <c r="AI70" s="110" t="s">
        <v>10</v>
      </c>
      <c r="AJ70" s="110" t="s">
        <v>6</v>
      </c>
      <c r="AK70" s="115" t="s">
        <v>12</v>
      </c>
      <c r="AL70" s="116">
        <v>0</v>
      </c>
      <c r="AM70" s="117">
        <v>112.02</v>
      </c>
      <c r="AN70" s="116">
        <v>118.17</v>
      </c>
      <c r="AO70" s="135">
        <v>134.78</v>
      </c>
      <c r="AP70" s="135">
        <v>158.22</v>
      </c>
      <c r="AQ70" s="135">
        <v>187.7</v>
      </c>
      <c r="AR70" s="135">
        <v>148.13</v>
      </c>
      <c r="AS70" s="132"/>
      <c r="AT70" s="132"/>
      <c r="AU70" s="132"/>
      <c r="AV70" s="36"/>
      <c r="AW70" s="133"/>
      <c r="AX70" s="133"/>
      <c r="AY70" s="133"/>
      <c r="AZ70" s="133"/>
      <c r="BA70" s="132"/>
      <c r="BB70" s="132"/>
      <c r="BD70" s="36"/>
      <c r="BE70" s="133"/>
      <c r="BF70" s="133"/>
      <c r="BG70" s="133"/>
      <c r="BH70" s="133"/>
      <c r="BI70" s="132"/>
      <c r="BJ70" s="132"/>
      <c r="BK70" s="136"/>
      <c r="BL70" s="36"/>
      <c r="BM70" s="133"/>
      <c r="BN70" s="133"/>
      <c r="BO70" s="133"/>
      <c r="BP70" s="133"/>
      <c r="BQ70" s="132"/>
      <c r="BR70" s="132"/>
      <c r="BS70" s="132"/>
      <c r="BT70" s="36"/>
      <c r="BU70" s="133"/>
      <c r="BV70" s="133"/>
      <c r="BW70" s="133"/>
      <c r="BX70" s="133"/>
      <c r="BY70" s="132"/>
      <c r="BZ70" s="132"/>
      <c r="CB70" s="36">
        <v>29</v>
      </c>
      <c r="CC70" s="133">
        <v>0</v>
      </c>
      <c r="CD70" s="133">
        <v>225.46</v>
      </c>
      <c r="CE70" s="133">
        <v>225.46</v>
      </c>
      <c r="CF70" s="133">
        <v>225.46</v>
      </c>
      <c r="CG70" s="132">
        <v>225.8</v>
      </c>
      <c r="CH70" s="132">
        <v>241.49</v>
      </c>
      <c r="CI70" s="136"/>
      <c r="CJ70" s="36">
        <v>29</v>
      </c>
      <c r="CK70" s="133">
        <v>0</v>
      </c>
      <c r="CL70" s="133">
        <v>180.65</v>
      </c>
      <c r="CM70" s="133">
        <v>180.65</v>
      </c>
      <c r="CN70" s="133">
        <v>180.72</v>
      </c>
      <c r="CO70" s="132">
        <v>191.61</v>
      </c>
      <c r="CP70" s="132">
        <v>212.55</v>
      </c>
      <c r="CQ70" s="132"/>
      <c r="CR70" s="36">
        <v>29</v>
      </c>
      <c r="CS70" s="133">
        <v>0</v>
      </c>
      <c r="CT70" s="133">
        <v>158.65</v>
      </c>
      <c r="CU70" s="133">
        <v>158.65</v>
      </c>
      <c r="CV70" s="133">
        <v>158.65</v>
      </c>
      <c r="CW70" s="132">
        <v>158.65</v>
      </c>
      <c r="CX70" s="132">
        <v>166.55</v>
      </c>
    </row>
    <row r="71" spans="1:102">
      <c r="A71" s="23" t="str">
        <f>+CONCATENATE(B71,C71,D71,E71,F71)</f>
        <v>AMS390.5</v>
      </c>
      <c r="B71" s="24" t="s">
        <v>121</v>
      </c>
      <c r="C71" s="24" t="s">
        <v>10</v>
      </c>
      <c r="D71" s="24" t="s">
        <v>90</v>
      </c>
      <c r="E71" s="24">
        <v>39</v>
      </c>
      <c r="F71" s="25">
        <v>0.5</v>
      </c>
      <c r="G71" s="26">
        <v>0</v>
      </c>
      <c r="H71" s="26">
        <v>63.39</v>
      </c>
      <c r="I71" s="26">
        <v>83.04</v>
      </c>
      <c r="J71" s="26">
        <v>106.2</v>
      </c>
      <c r="K71" s="26">
        <v>130.66</v>
      </c>
      <c r="L71" s="26">
        <v>158.34</v>
      </c>
      <c r="M71" s="26">
        <v>110.89</v>
      </c>
      <c r="N71" s="30"/>
      <c r="AF71" s="36"/>
      <c r="AG71" s="102" t="str">
        <f>CONCATENATE(AH71,AI71,LEFT(AJ71,2),AK71)</f>
        <v>38MNSDeath Cover</v>
      </c>
      <c r="AH71" s="108">
        <v>38</v>
      </c>
      <c r="AI71" s="110" t="s">
        <v>10</v>
      </c>
      <c r="AJ71" s="110" t="s">
        <v>6</v>
      </c>
      <c r="AK71" s="115" t="s">
        <v>12</v>
      </c>
      <c r="AL71" s="116">
        <v>0</v>
      </c>
      <c r="AM71" s="117">
        <v>117.03</v>
      </c>
      <c r="AN71" s="116">
        <v>125.23</v>
      </c>
      <c r="AO71" s="135">
        <v>144.01</v>
      </c>
      <c r="AP71" s="135">
        <v>169.37</v>
      </c>
      <c r="AQ71" s="135">
        <v>201.38</v>
      </c>
      <c r="AR71" s="135">
        <v>153.37</v>
      </c>
      <c r="AS71" s="132"/>
      <c r="AT71" s="132"/>
      <c r="AU71" s="132"/>
      <c r="AV71" s="36"/>
      <c r="AW71" s="133"/>
      <c r="AX71" s="133"/>
      <c r="AY71" s="133"/>
      <c r="AZ71" s="133"/>
      <c r="BA71" s="132"/>
      <c r="BB71" s="132"/>
      <c r="BD71" s="36"/>
      <c r="BE71" s="133"/>
      <c r="BF71" s="133"/>
      <c r="BG71" s="133"/>
      <c r="BH71" s="133"/>
      <c r="BI71" s="132"/>
      <c r="BJ71" s="132"/>
      <c r="BK71" s="136"/>
      <c r="BL71" s="36"/>
      <c r="BM71" s="133"/>
      <c r="BN71" s="133"/>
      <c r="BO71" s="133"/>
      <c r="BP71" s="133"/>
      <c r="BQ71" s="132"/>
      <c r="BR71" s="132"/>
      <c r="BS71" s="132"/>
      <c r="BT71" s="36"/>
      <c r="BU71" s="133"/>
      <c r="BV71" s="133"/>
      <c r="BW71" s="133"/>
      <c r="BX71" s="133"/>
      <c r="BY71" s="132"/>
      <c r="BZ71" s="132"/>
      <c r="CB71" s="36">
        <v>30</v>
      </c>
      <c r="CC71" s="133">
        <v>0</v>
      </c>
      <c r="CD71" s="133">
        <v>226.69</v>
      </c>
      <c r="CE71" s="133">
        <v>226.69</v>
      </c>
      <c r="CF71" s="133">
        <v>226.69</v>
      </c>
      <c r="CG71" s="132">
        <v>230.27</v>
      </c>
      <c r="CH71" s="132">
        <v>248.61</v>
      </c>
      <c r="CI71" s="136"/>
      <c r="CJ71" s="36">
        <v>30</v>
      </c>
      <c r="CK71" s="133">
        <v>0</v>
      </c>
      <c r="CL71" s="133">
        <v>182.02</v>
      </c>
      <c r="CM71" s="133">
        <v>182.02</v>
      </c>
      <c r="CN71" s="133">
        <v>183.98</v>
      </c>
      <c r="CO71" s="132">
        <v>197.64</v>
      </c>
      <c r="CP71" s="132">
        <v>221.24</v>
      </c>
      <c r="CQ71" s="132"/>
      <c r="CR71" s="36">
        <v>30</v>
      </c>
      <c r="CS71" s="133">
        <v>0</v>
      </c>
      <c r="CT71" s="133">
        <v>159.41</v>
      </c>
      <c r="CU71" s="133">
        <v>159.41</v>
      </c>
      <c r="CV71" s="133">
        <v>159.41</v>
      </c>
      <c r="CW71" s="132">
        <v>160.49</v>
      </c>
      <c r="CX71" s="132">
        <v>170.87</v>
      </c>
    </row>
    <row r="72" spans="1:102">
      <c r="A72" s="23" t="str">
        <f>+CONCATENATE(B72,C72,D72,E72,F72)</f>
        <v>AMS400.5</v>
      </c>
      <c r="B72" s="24" t="s">
        <v>121</v>
      </c>
      <c r="C72" s="24" t="s">
        <v>10</v>
      </c>
      <c r="D72" s="24" t="s">
        <v>90</v>
      </c>
      <c r="E72" s="24">
        <v>40</v>
      </c>
      <c r="F72" s="25">
        <v>0.5</v>
      </c>
      <c r="G72" s="26">
        <v>55.43</v>
      </c>
      <c r="H72" s="26">
        <v>70.35</v>
      </c>
      <c r="I72" s="26">
        <v>91.87</v>
      </c>
      <c r="J72" s="26">
        <v>116.16</v>
      </c>
      <c r="K72" s="26">
        <v>142.15</v>
      </c>
      <c r="L72" s="26">
        <v>171.73</v>
      </c>
      <c r="M72" s="26">
        <v>116.16</v>
      </c>
      <c r="N72" s="30"/>
      <c r="AF72" s="36"/>
      <c r="AG72" s="102" t="str">
        <f>CONCATENATE(AH72,AI72,LEFT(AJ72,2),AK72)</f>
        <v>39MNSDeath Cover</v>
      </c>
      <c r="AH72" s="108">
        <v>39</v>
      </c>
      <c r="AI72" s="110" t="s">
        <v>10</v>
      </c>
      <c r="AJ72" s="110" t="s">
        <v>6</v>
      </c>
      <c r="AK72" s="115" t="s">
        <v>12</v>
      </c>
      <c r="AL72" s="116">
        <v>0</v>
      </c>
      <c r="AM72" s="117">
        <v>122.83</v>
      </c>
      <c r="AN72" s="116">
        <v>133.28</v>
      </c>
      <c r="AO72" s="135">
        <v>154.12</v>
      </c>
      <c r="AP72" s="135">
        <v>181.51</v>
      </c>
      <c r="AQ72" s="135">
        <v>216.3</v>
      </c>
      <c r="AR72" s="135">
        <v>159.02</v>
      </c>
      <c r="AS72" s="132"/>
      <c r="AT72" s="132"/>
      <c r="AU72" s="132"/>
      <c r="AV72" s="36"/>
      <c r="AW72" s="133"/>
      <c r="AX72" s="133"/>
      <c r="AY72" s="133"/>
      <c r="AZ72" s="133"/>
      <c r="BA72" s="132"/>
      <c r="BB72" s="132"/>
      <c r="BD72" s="36"/>
      <c r="BE72" s="133"/>
      <c r="BF72" s="133"/>
      <c r="BG72" s="133"/>
      <c r="BH72" s="133"/>
      <c r="BI72" s="132"/>
      <c r="BJ72" s="132"/>
      <c r="BK72" s="136"/>
      <c r="BL72" s="36"/>
      <c r="BM72" s="133"/>
      <c r="BN72" s="133"/>
      <c r="BO72" s="133"/>
      <c r="BP72" s="133"/>
      <c r="BQ72" s="132"/>
      <c r="BR72" s="132"/>
      <c r="BS72" s="132"/>
      <c r="BT72" s="36"/>
      <c r="BU72" s="133"/>
      <c r="BV72" s="133"/>
      <c r="BW72" s="133"/>
      <c r="BX72" s="133"/>
      <c r="BY72" s="132"/>
      <c r="BZ72" s="132"/>
      <c r="CB72" s="36">
        <v>31</v>
      </c>
      <c r="CC72" s="133">
        <v>0</v>
      </c>
      <c r="CD72" s="133">
        <v>228.2</v>
      </c>
      <c r="CE72" s="133">
        <v>228.2</v>
      </c>
      <c r="CF72" s="133">
        <v>228.2</v>
      </c>
      <c r="CG72" s="132">
        <v>235.66</v>
      </c>
      <c r="CH72" s="132">
        <v>256.65</v>
      </c>
      <c r="CI72" s="136"/>
      <c r="CJ72" s="36">
        <v>31</v>
      </c>
      <c r="CK72" s="133">
        <v>0</v>
      </c>
      <c r="CL72" s="133">
        <v>183.72</v>
      </c>
      <c r="CM72" s="133">
        <v>183.72</v>
      </c>
      <c r="CN72" s="133">
        <v>188.12</v>
      </c>
      <c r="CO72" s="132">
        <v>204.8</v>
      </c>
      <c r="CP72" s="132">
        <v>231.07</v>
      </c>
      <c r="CQ72" s="132"/>
      <c r="CR72" s="36">
        <v>31</v>
      </c>
      <c r="CS72" s="133">
        <v>0</v>
      </c>
      <c r="CT72" s="133">
        <v>160.36</v>
      </c>
      <c r="CU72" s="133">
        <v>160.36</v>
      </c>
      <c r="CV72" s="133">
        <v>160.36</v>
      </c>
      <c r="CW72" s="132">
        <v>163.74</v>
      </c>
      <c r="CX72" s="132">
        <v>175.85</v>
      </c>
    </row>
    <row r="73" spans="1:102">
      <c r="A73" s="23" t="str">
        <f>+CONCATENATE(B73,C73,D73,E73,F73)</f>
        <v>AMS410.5</v>
      </c>
      <c r="B73" s="24" t="s">
        <v>121</v>
      </c>
      <c r="C73" s="24" t="s">
        <v>10</v>
      </c>
      <c r="D73" s="24" t="s">
        <v>90</v>
      </c>
      <c r="E73" s="24">
        <v>41</v>
      </c>
      <c r="F73" s="25">
        <v>0.5</v>
      </c>
      <c r="G73" s="26">
        <v>60.73</v>
      </c>
      <c r="H73" s="26">
        <v>78.1</v>
      </c>
      <c r="I73" s="26">
        <v>101.55</v>
      </c>
      <c r="J73" s="26">
        <v>126.95</v>
      </c>
      <c r="K73" s="26">
        <v>154.61</v>
      </c>
      <c r="L73" s="26">
        <v>186.19</v>
      </c>
      <c r="M73" s="26">
        <v>121.78</v>
      </c>
      <c r="N73" s="30"/>
      <c r="AF73" s="36"/>
      <c r="AG73" s="102" t="str">
        <f>CONCATENATE(AH73,AI73,LEFT(AJ73,2),AK73)</f>
        <v>40MNSDeath Cover</v>
      </c>
      <c r="AH73" s="108">
        <v>40</v>
      </c>
      <c r="AI73" s="110" t="s">
        <v>10</v>
      </c>
      <c r="AJ73" s="110" t="s">
        <v>6</v>
      </c>
      <c r="AK73" s="115" t="s">
        <v>12</v>
      </c>
      <c r="AL73" s="116">
        <v>127.84</v>
      </c>
      <c r="AM73" s="117">
        <v>129.54</v>
      </c>
      <c r="AN73" s="116">
        <v>142.32</v>
      </c>
      <c r="AO73" s="135">
        <v>165.12</v>
      </c>
      <c r="AP73" s="135">
        <v>194.71</v>
      </c>
      <c r="AQ73" s="135">
        <v>232.55</v>
      </c>
      <c r="AR73" s="135">
        <v>165.12</v>
      </c>
      <c r="AS73" s="132"/>
      <c r="AT73" s="132"/>
      <c r="AU73" s="132"/>
      <c r="AV73" s="36"/>
      <c r="AW73" s="133"/>
      <c r="AX73" s="133"/>
      <c r="AY73" s="133"/>
      <c r="AZ73" s="133"/>
      <c r="BA73" s="132"/>
      <c r="BB73" s="132"/>
      <c r="BD73" s="36"/>
      <c r="BE73" s="133"/>
      <c r="BF73" s="133"/>
      <c r="BG73" s="133"/>
      <c r="BH73" s="133"/>
      <c r="BI73" s="132"/>
      <c r="BJ73" s="132"/>
      <c r="BK73" s="136"/>
      <c r="BL73" s="36"/>
      <c r="BM73" s="133"/>
      <c r="BN73" s="133"/>
      <c r="BO73" s="133"/>
      <c r="BP73" s="133"/>
      <c r="BQ73" s="132"/>
      <c r="BR73" s="132"/>
      <c r="BS73" s="132"/>
      <c r="BT73" s="36"/>
      <c r="BU73" s="133"/>
      <c r="BV73" s="133"/>
      <c r="BW73" s="133"/>
      <c r="BX73" s="133"/>
      <c r="BY73" s="132"/>
      <c r="BZ73" s="132"/>
      <c r="CB73" s="36">
        <v>32</v>
      </c>
      <c r="CC73" s="133">
        <v>0</v>
      </c>
      <c r="CD73" s="133">
        <v>230.05</v>
      </c>
      <c r="CE73" s="133">
        <v>230.05</v>
      </c>
      <c r="CF73" s="133">
        <v>230.05</v>
      </c>
      <c r="CG73" s="132">
        <v>242.07</v>
      </c>
      <c r="CH73" s="132">
        <v>265.77</v>
      </c>
      <c r="CI73" s="136"/>
      <c r="CJ73" s="36">
        <v>32</v>
      </c>
      <c r="CK73" s="133">
        <v>0</v>
      </c>
      <c r="CL73" s="133">
        <v>185.8</v>
      </c>
      <c r="CM73" s="133">
        <v>185.8</v>
      </c>
      <c r="CN73" s="133">
        <v>193.19</v>
      </c>
      <c r="CO73" s="132">
        <v>212.95</v>
      </c>
      <c r="CP73" s="132">
        <v>241.87</v>
      </c>
      <c r="CQ73" s="132"/>
      <c r="CR73" s="36">
        <v>32</v>
      </c>
      <c r="CS73" s="133">
        <v>0</v>
      </c>
      <c r="CT73" s="133">
        <v>161.52</v>
      </c>
      <c r="CU73" s="133">
        <v>161.52</v>
      </c>
      <c r="CV73" s="133">
        <v>161.52</v>
      </c>
      <c r="CW73" s="132">
        <v>167.61</v>
      </c>
      <c r="CX73" s="132">
        <v>181.45</v>
      </c>
    </row>
    <row r="74" spans="1:102">
      <c r="A74" s="23" t="str">
        <f>+CONCATENATE(B74,C74,D74,E74,F74)</f>
        <v>AMS420.5</v>
      </c>
      <c r="B74" s="24" t="s">
        <v>121</v>
      </c>
      <c r="C74" s="24" t="s">
        <v>10</v>
      </c>
      <c r="D74" s="24" t="s">
        <v>90</v>
      </c>
      <c r="E74" s="24">
        <v>42</v>
      </c>
      <c r="F74" s="25">
        <v>0.5</v>
      </c>
      <c r="G74" s="26">
        <v>66.85</v>
      </c>
      <c r="H74" s="26">
        <v>87.06</v>
      </c>
      <c r="I74" s="26">
        <v>112.09</v>
      </c>
      <c r="J74" s="26">
        <v>138.64</v>
      </c>
      <c r="K74" s="26">
        <v>168.11</v>
      </c>
      <c r="L74" s="26">
        <v>201.83</v>
      </c>
      <c r="M74" s="26">
        <v>127.8</v>
      </c>
      <c r="N74" s="30"/>
      <c r="AF74" s="36"/>
      <c r="AG74" s="102" t="str">
        <f>CONCATENATE(AH74,AI74,LEFT(AJ74,2),AK74)</f>
        <v>41MNSDeath Cover</v>
      </c>
      <c r="AH74" s="108">
        <v>41</v>
      </c>
      <c r="AI74" s="110" t="s">
        <v>10</v>
      </c>
      <c r="AJ74" s="110" t="s">
        <v>6</v>
      </c>
      <c r="AK74" s="115" t="s">
        <v>12</v>
      </c>
      <c r="AL74" s="116">
        <v>133.76</v>
      </c>
      <c r="AM74" s="117">
        <v>137.28</v>
      </c>
      <c r="AN74" s="116">
        <v>152.4</v>
      </c>
      <c r="AO74" s="135">
        <v>177.27</v>
      </c>
      <c r="AP74" s="135">
        <v>209.27</v>
      </c>
      <c r="AQ74" s="135">
        <v>250.26</v>
      </c>
      <c r="AR74" s="135">
        <v>171.67</v>
      </c>
      <c r="AS74" s="132"/>
      <c r="AT74" s="132"/>
      <c r="AU74" s="132"/>
      <c r="AV74" s="36"/>
      <c r="AW74" s="133"/>
      <c r="AX74" s="133"/>
      <c r="AY74" s="133"/>
      <c r="AZ74" s="133"/>
      <c r="BA74" s="132"/>
      <c r="BB74" s="132"/>
      <c r="BD74" s="36"/>
      <c r="BE74" s="133"/>
      <c r="BF74" s="133"/>
      <c r="BG74" s="133"/>
      <c r="BH74" s="133"/>
      <c r="BI74" s="132"/>
      <c r="BJ74" s="132"/>
      <c r="BK74" s="136"/>
      <c r="BL74" s="36"/>
      <c r="BM74" s="133"/>
      <c r="BN74" s="133"/>
      <c r="BO74" s="133"/>
      <c r="BP74" s="133"/>
      <c r="BQ74" s="132"/>
      <c r="BR74" s="132"/>
      <c r="BS74" s="132"/>
      <c r="BT74" s="36"/>
      <c r="BU74" s="133"/>
      <c r="BV74" s="133"/>
      <c r="BW74" s="133"/>
      <c r="BX74" s="133"/>
      <c r="BY74" s="132"/>
      <c r="BZ74" s="132"/>
      <c r="CB74" s="36">
        <v>33</v>
      </c>
      <c r="CC74" s="133">
        <v>0</v>
      </c>
      <c r="CD74" s="133">
        <v>232.35</v>
      </c>
      <c r="CE74" s="133">
        <v>232.35</v>
      </c>
      <c r="CF74" s="133">
        <v>233.24</v>
      </c>
      <c r="CG74" s="132">
        <v>249.53</v>
      </c>
      <c r="CH74" s="132">
        <v>275.83</v>
      </c>
      <c r="CI74" s="136"/>
      <c r="CJ74" s="36">
        <v>33</v>
      </c>
      <c r="CK74" s="133">
        <v>0</v>
      </c>
      <c r="CL74" s="133">
        <v>188.33</v>
      </c>
      <c r="CM74" s="133">
        <v>188.66</v>
      </c>
      <c r="CN74" s="133">
        <v>199.33</v>
      </c>
      <c r="CO74" s="132">
        <v>222.29</v>
      </c>
      <c r="CP74" s="132">
        <v>253.71</v>
      </c>
      <c r="CQ74" s="132"/>
      <c r="CR74" s="36">
        <v>33</v>
      </c>
      <c r="CS74" s="133">
        <v>0</v>
      </c>
      <c r="CT74" s="133">
        <v>162.92</v>
      </c>
      <c r="CU74" s="133">
        <v>162.92</v>
      </c>
      <c r="CV74" s="133">
        <v>162.94</v>
      </c>
      <c r="CW74" s="132">
        <v>172.18</v>
      </c>
      <c r="CX74" s="132">
        <v>187.76</v>
      </c>
    </row>
    <row r="75" spans="1:102">
      <c r="A75" s="23" t="str">
        <f>+CONCATENATE(B75,C75,D75,E75,F75)</f>
        <v>AMS430.5</v>
      </c>
      <c r="B75" s="24" t="s">
        <v>121</v>
      </c>
      <c r="C75" s="24" t="s">
        <v>10</v>
      </c>
      <c r="D75" s="24" t="s">
        <v>90</v>
      </c>
      <c r="E75" s="24">
        <v>43</v>
      </c>
      <c r="F75" s="25">
        <v>0.5</v>
      </c>
      <c r="G75" s="26">
        <v>74.18</v>
      </c>
      <c r="H75" s="26">
        <v>96.91</v>
      </c>
      <c r="I75" s="26">
        <v>123.43</v>
      </c>
      <c r="J75" s="26">
        <v>151.27</v>
      </c>
      <c r="K75" s="26">
        <v>182.72</v>
      </c>
      <c r="L75" s="26">
        <v>218.68</v>
      </c>
      <c r="M75" s="26">
        <v>134.24</v>
      </c>
      <c r="N75" s="30"/>
      <c r="AF75" s="36"/>
      <c r="AG75" s="102" t="str">
        <f>CONCATENATE(AH75,AI75,LEFT(AJ75,2),AK75)</f>
        <v>42MNSDeath Cover</v>
      </c>
      <c r="AH75" s="108">
        <v>42</v>
      </c>
      <c r="AI75" s="110" t="s">
        <v>10</v>
      </c>
      <c r="AJ75" s="110" t="s">
        <v>6</v>
      </c>
      <c r="AK75" s="115" t="s">
        <v>12</v>
      </c>
      <c r="AL75" s="116">
        <v>140.61</v>
      </c>
      <c r="AM75" s="117">
        <v>146.15</v>
      </c>
      <c r="AN75" s="116">
        <v>163.49</v>
      </c>
      <c r="AO75" s="135">
        <v>190.45</v>
      </c>
      <c r="AP75" s="135">
        <v>225.11</v>
      </c>
      <c r="AQ75" s="135">
        <v>269.52</v>
      </c>
      <c r="AR75" s="135">
        <v>178.72</v>
      </c>
      <c r="AS75" s="132"/>
      <c r="AT75" s="132"/>
      <c r="AU75" s="132"/>
      <c r="AV75" s="36"/>
      <c r="AW75" s="133"/>
      <c r="AX75" s="133"/>
      <c r="AY75" s="133"/>
      <c r="AZ75" s="133"/>
      <c r="BA75" s="132"/>
      <c r="BB75" s="132"/>
      <c r="BD75" s="36"/>
      <c r="BE75" s="133"/>
      <c r="BF75" s="133"/>
      <c r="BG75" s="133"/>
      <c r="BH75" s="133"/>
      <c r="BI75" s="132"/>
      <c r="BJ75" s="132"/>
      <c r="BK75" s="136"/>
      <c r="BL75" s="36"/>
      <c r="BM75" s="133"/>
      <c r="BN75" s="133"/>
      <c r="BO75" s="133"/>
      <c r="BP75" s="133"/>
      <c r="BQ75" s="132"/>
      <c r="BR75" s="132"/>
      <c r="BS75" s="132"/>
      <c r="BT75" s="36"/>
      <c r="BU75" s="133"/>
      <c r="BV75" s="133"/>
      <c r="BW75" s="133"/>
      <c r="BX75" s="133"/>
      <c r="BY75" s="132"/>
      <c r="BZ75" s="132"/>
      <c r="CB75" s="36">
        <v>34</v>
      </c>
      <c r="CC75" s="133">
        <v>0</v>
      </c>
      <c r="CD75" s="133">
        <v>235.01</v>
      </c>
      <c r="CE75" s="133">
        <v>235.01</v>
      </c>
      <c r="CF75" s="133">
        <v>238.79</v>
      </c>
      <c r="CG75" s="132">
        <v>258.14</v>
      </c>
      <c r="CH75" s="132">
        <v>287.11</v>
      </c>
      <c r="CI75" s="136"/>
      <c r="CJ75" s="36">
        <v>34</v>
      </c>
      <c r="CK75" s="133">
        <v>0</v>
      </c>
      <c r="CL75" s="133">
        <v>191.36</v>
      </c>
      <c r="CM75" s="133">
        <v>192.99</v>
      </c>
      <c r="CN75" s="133">
        <v>206.6</v>
      </c>
      <c r="CO75" s="132">
        <v>232.74</v>
      </c>
      <c r="CP75" s="132">
        <v>266.85</v>
      </c>
      <c r="CQ75" s="132"/>
      <c r="CR75" s="36">
        <v>34</v>
      </c>
      <c r="CS75" s="133">
        <v>0</v>
      </c>
      <c r="CT75" s="133">
        <v>164.55</v>
      </c>
      <c r="CU75" s="133">
        <v>164.55</v>
      </c>
      <c r="CV75" s="133">
        <v>166.33</v>
      </c>
      <c r="CW75" s="132">
        <v>177.45</v>
      </c>
      <c r="CX75" s="132">
        <v>194.76</v>
      </c>
    </row>
    <row r="76" spans="1:102">
      <c r="A76" s="23" t="str">
        <f>+CONCATENATE(B76,C76,D76,E76,F76)</f>
        <v>AMS440.5</v>
      </c>
      <c r="B76" s="24" t="s">
        <v>121</v>
      </c>
      <c r="C76" s="24" t="s">
        <v>10</v>
      </c>
      <c r="D76" s="24" t="s">
        <v>90</v>
      </c>
      <c r="E76" s="24">
        <v>44</v>
      </c>
      <c r="F76" s="25">
        <v>0.5</v>
      </c>
      <c r="G76" s="26">
        <v>82.49</v>
      </c>
      <c r="H76" s="26">
        <v>107.77</v>
      </c>
      <c r="I76" s="26">
        <v>135.5</v>
      </c>
      <c r="J76" s="26">
        <v>164.9</v>
      </c>
      <c r="K76" s="26">
        <v>198.52</v>
      </c>
      <c r="L76" s="26">
        <v>236.8</v>
      </c>
      <c r="M76" s="26">
        <v>141.12</v>
      </c>
      <c r="N76" s="30"/>
      <c r="AF76" s="36"/>
      <c r="AG76" s="102" t="str">
        <f>CONCATENATE(AH76,AI76,LEFT(AJ76,2),AK76)</f>
        <v>43MNSDeath Cover</v>
      </c>
      <c r="AH76" s="108">
        <v>43</v>
      </c>
      <c r="AI76" s="110" t="s">
        <v>10</v>
      </c>
      <c r="AJ76" s="110" t="s">
        <v>6</v>
      </c>
      <c r="AK76" s="115" t="s">
        <v>12</v>
      </c>
      <c r="AL76" s="116">
        <v>148.51</v>
      </c>
      <c r="AM76" s="117">
        <v>156.17</v>
      </c>
      <c r="AN76" s="116">
        <v>175.74</v>
      </c>
      <c r="AO76" s="135">
        <v>204.72</v>
      </c>
      <c r="AP76" s="135">
        <v>242.32</v>
      </c>
      <c r="AQ76" s="135">
        <v>290.46</v>
      </c>
      <c r="AR76" s="135">
        <v>186.3</v>
      </c>
      <c r="AS76" s="132"/>
      <c r="AT76" s="132"/>
      <c r="AU76" s="132"/>
      <c r="AV76" s="36"/>
      <c r="AW76" s="133"/>
      <c r="AX76" s="133"/>
      <c r="AY76" s="133"/>
      <c r="AZ76" s="133"/>
      <c r="BA76" s="132"/>
      <c r="BB76" s="132"/>
      <c r="BD76" s="36"/>
      <c r="BE76" s="133"/>
      <c r="BF76" s="133"/>
      <c r="BG76" s="133"/>
      <c r="BH76" s="133"/>
      <c r="BI76" s="132"/>
      <c r="BJ76" s="132"/>
      <c r="BK76" s="136"/>
      <c r="BL76" s="36"/>
      <c r="BM76" s="133"/>
      <c r="BN76" s="133"/>
      <c r="BO76" s="133"/>
      <c r="BP76" s="133"/>
      <c r="BQ76" s="132"/>
      <c r="BR76" s="132"/>
      <c r="BS76" s="132"/>
      <c r="BT76" s="36"/>
      <c r="BU76" s="133"/>
      <c r="BV76" s="133"/>
      <c r="BW76" s="133"/>
      <c r="BX76" s="133"/>
      <c r="BY76" s="132"/>
      <c r="BZ76" s="132"/>
      <c r="CB76" s="36">
        <v>35</v>
      </c>
      <c r="CC76" s="133">
        <v>0</v>
      </c>
      <c r="CD76" s="133">
        <v>238.22</v>
      </c>
      <c r="CE76" s="133">
        <v>238.22</v>
      </c>
      <c r="CF76" s="133">
        <v>245.46</v>
      </c>
      <c r="CG76" s="132">
        <v>267.88</v>
      </c>
      <c r="CH76" s="132">
        <v>299.43</v>
      </c>
      <c r="CI76" s="136"/>
      <c r="CJ76" s="36">
        <v>35</v>
      </c>
      <c r="CK76" s="133">
        <v>0</v>
      </c>
      <c r="CL76" s="133">
        <v>194.97</v>
      </c>
      <c r="CM76" s="133">
        <v>198.22</v>
      </c>
      <c r="CN76" s="133">
        <v>215.23</v>
      </c>
      <c r="CO76" s="132">
        <v>244.48</v>
      </c>
      <c r="CP76" s="132">
        <v>281.25</v>
      </c>
      <c r="CQ76" s="132"/>
      <c r="CR76" s="36">
        <v>35</v>
      </c>
      <c r="CS76" s="133">
        <v>0</v>
      </c>
      <c r="CT76" s="133">
        <v>166.62</v>
      </c>
      <c r="CU76" s="133">
        <v>166.62</v>
      </c>
      <c r="CV76" s="133">
        <v>170.37</v>
      </c>
      <c r="CW76" s="132">
        <v>183.42</v>
      </c>
      <c r="CX76" s="132">
        <v>202.53</v>
      </c>
    </row>
    <row r="77" spans="1:102">
      <c r="A77" s="23" t="str">
        <f>+CONCATENATE(B77,C77,D77,E77,F77)</f>
        <v>AMS450.5</v>
      </c>
      <c r="B77" s="24" t="s">
        <v>121</v>
      </c>
      <c r="C77" s="24" t="s">
        <v>10</v>
      </c>
      <c r="D77" s="24" t="s">
        <v>90</v>
      </c>
      <c r="E77" s="24">
        <v>45</v>
      </c>
      <c r="F77" s="25">
        <v>0.5</v>
      </c>
      <c r="G77" s="26">
        <v>91.89</v>
      </c>
      <c r="H77" s="26">
        <v>119.47</v>
      </c>
      <c r="I77" s="26">
        <v>148.48</v>
      </c>
      <c r="J77" s="26">
        <v>179.62</v>
      </c>
      <c r="K77" s="26">
        <v>215.58</v>
      </c>
      <c r="L77" s="26">
        <v>256.27</v>
      </c>
      <c r="M77" s="26">
        <v>148.48</v>
      </c>
      <c r="N77" s="30"/>
      <c r="AF77" s="36"/>
      <c r="AG77" s="102" t="str">
        <f>CONCATENATE(AH77,AI77,LEFT(AJ77,2),AK77)</f>
        <v>44MNSDeath Cover</v>
      </c>
      <c r="AH77" s="108">
        <v>44</v>
      </c>
      <c r="AI77" s="110" t="s">
        <v>10</v>
      </c>
      <c r="AJ77" s="110" t="s">
        <v>6</v>
      </c>
      <c r="AK77" s="110" t="s">
        <v>12</v>
      </c>
      <c r="AL77" s="135">
        <v>157.58</v>
      </c>
      <c r="AM77" s="117">
        <v>167.54</v>
      </c>
      <c r="AN77" s="116">
        <v>189</v>
      </c>
      <c r="AO77" s="135">
        <v>220.18</v>
      </c>
      <c r="AP77" s="135">
        <v>261.02</v>
      </c>
      <c r="AQ77" s="135">
        <v>313.21</v>
      </c>
      <c r="AR77" s="135">
        <v>194.46</v>
      </c>
      <c r="AS77" s="133"/>
      <c r="AT77" s="133"/>
      <c r="AU77" s="133"/>
      <c r="AV77" s="36"/>
      <c r="AW77" s="133"/>
      <c r="AX77" s="133"/>
      <c r="AY77" s="133"/>
      <c r="AZ77" s="133"/>
      <c r="BA77" s="133"/>
      <c r="BB77" s="133"/>
      <c r="BD77" s="36"/>
      <c r="BE77" s="133"/>
      <c r="BF77" s="133"/>
      <c r="BG77" s="133"/>
      <c r="BH77" s="133"/>
      <c r="BI77" s="133"/>
      <c r="BJ77" s="133"/>
      <c r="BK77" s="136"/>
      <c r="BL77" s="36"/>
      <c r="BM77" s="133"/>
      <c r="BN77" s="133"/>
      <c r="BO77" s="133"/>
      <c r="BP77" s="133"/>
      <c r="BQ77" s="133"/>
      <c r="BR77" s="133"/>
      <c r="BS77" s="133"/>
      <c r="BT77" s="36"/>
      <c r="BU77" s="133"/>
      <c r="BV77" s="133"/>
      <c r="BW77" s="133"/>
      <c r="BX77" s="133"/>
      <c r="BY77" s="133"/>
      <c r="BZ77" s="133"/>
      <c r="CB77" s="36">
        <v>36</v>
      </c>
      <c r="CC77" s="133">
        <v>0</v>
      </c>
      <c r="CD77" s="133">
        <v>242.02</v>
      </c>
      <c r="CE77" s="133">
        <v>242.02</v>
      </c>
      <c r="CF77" s="133">
        <v>253.34</v>
      </c>
      <c r="CG77" s="133">
        <v>278.83</v>
      </c>
      <c r="CH77" s="133">
        <v>313.13</v>
      </c>
      <c r="CI77" s="136"/>
      <c r="CJ77" s="36">
        <v>36</v>
      </c>
      <c r="CK77" s="133">
        <v>0</v>
      </c>
      <c r="CL77" s="133">
        <v>199.24</v>
      </c>
      <c r="CM77" s="133">
        <v>204.54</v>
      </c>
      <c r="CN77" s="133">
        <v>225.08</v>
      </c>
      <c r="CO77" s="133">
        <v>257.38</v>
      </c>
      <c r="CP77" s="133">
        <v>296.96</v>
      </c>
      <c r="CQ77" s="133"/>
      <c r="CR77" s="36">
        <v>36</v>
      </c>
      <c r="CS77" s="133">
        <v>0</v>
      </c>
      <c r="CT77" s="133">
        <v>169</v>
      </c>
      <c r="CU77" s="133">
        <v>169</v>
      </c>
      <c r="CV77" s="133">
        <v>175.19</v>
      </c>
      <c r="CW77" s="133">
        <v>190.25</v>
      </c>
      <c r="CX77" s="133">
        <v>211.04</v>
      </c>
    </row>
    <row r="78" spans="1:102">
      <c r="A78" s="23" t="str">
        <f>+CONCATENATE(B78,C78,D78,E78,F78)</f>
        <v>AMS460.5</v>
      </c>
      <c r="B78" s="24" t="s">
        <v>121</v>
      </c>
      <c r="C78" s="24" t="s">
        <v>10</v>
      </c>
      <c r="D78" s="24" t="s">
        <v>90</v>
      </c>
      <c r="E78" s="24">
        <v>46</v>
      </c>
      <c r="F78" s="25">
        <v>0.5</v>
      </c>
      <c r="G78" s="26">
        <v>102.79</v>
      </c>
      <c r="H78" s="26">
        <v>132</v>
      </c>
      <c r="I78" s="26">
        <v>162.41</v>
      </c>
      <c r="J78" s="26">
        <v>195.48</v>
      </c>
      <c r="K78" s="26">
        <v>233.98</v>
      </c>
      <c r="L78" s="26">
        <v>0</v>
      </c>
      <c r="M78" s="26">
        <v>156.29</v>
      </c>
      <c r="N78" s="30"/>
      <c r="AF78" s="36"/>
      <c r="AG78" s="102" t="str">
        <f>CONCATENATE(AH78,AI78,LEFT(AJ78,2),AK78)</f>
        <v>45MNSDeath Cover</v>
      </c>
      <c r="AH78" s="108">
        <v>45</v>
      </c>
      <c r="AI78" s="110" t="s">
        <v>10</v>
      </c>
      <c r="AJ78" s="110" t="s">
        <v>6</v>
      </c>
      <c r="AK78" s="110" t="s">
        <v>12</v>
      </c>
      <c r="AL78" s="135">
        <v>167.92</v>
      </c>
      <c r="AM78" s="117">
        <v>179.99</v>
      </c>
      <c r="AN78" s="116">
        <v>203.3</v>
      </c>
      <c r="AO78" s="135">
        <v>236.88</v>
      </c>
      <c r="AP78" s="135">
        <v>281.31</v>
      </c>
      <c r="AQ78" s="135">
        <v>337.88</v>
      </c>
      <c r="AR78" s="135">
        <v>203.3</v>
      </c>
      <c r="AS78" s="133"/>
      <c r="AT78" s="133"/>
      <c r="AU78" s="133"/>
      <c r="AV78" s="36"/>
      <c r="AW78" s="133"/>
      <c r="AX78" s="133"/>
      <c r="AY78" s="133"/>
      <c r="AZ78" s="133"/>
      <c r="BA78" s="133"/>
      <c r="BB78" s="133"/>
      <c r="BD78" s="36"/>
      <c r="BE78" s="133"/>
      <c r="BF78" s="133"/>
      <c r="BG78" s="133"/>
      <c r="BH78" s="133"/>
      <c r="BI78" s="133"/>
      <c r="BJ78" s="133"/>
      <c r="BK78" s="136"/>
      <c r="BL78" s="36"/>
      <c r="BM78" s="133"/>
      <c r="BN78" s="133"/>
      <c r="BO78" s="133"/>
      <c r="BP78" s="133"/>
      <c r="BQ78" s="133"/>
      <c r="BR78" s="133"/>
      <c r="BS78" s="133"/>
      <c r="BT78" s="36"/>
      <c r="BU78" s="133"/>
      <c r="BV78" s="133"/>
      <c r="BW78" s="133"/>
      <c r="BX78" s="133"/>
      <c r="BY78" s="133"/>
      <c r="BZ78" s="133"/>
      <c r="CB78" s="36">
        <v>37</v>
      </c>
      <c r="CC78" s="133">
        <v>0</v>
      </c>
      <c r="CD78" s="133">
        <v>246.46</v>
      </c>
      <c r="CE78" s="133">
        <v>246.98</v>
      </c>
      <c r="CF78" s="133">
        <v>262.45</v>
      </c>
      <c r="CG78" s="133">
        <v>290.96</v>
      </c>
      <c r="CH78" s="133">
        <v>328.19</v>
      </c>
      <c r="CI78" s="136"/>
      <c r="CJ78" s="36">
        <v>37</v>
      </c>
      <c r="CK78" s="133">
        <v>0</v>
      </c>
      <c r="CL78" s="133">
        <v>204.21</v>
      </c>
      <c r="CM78" s="133">
        <v>212.07</v>
      </c>
      <c r="CN78" s="133">
        <v>236.32</v>
      </c>
      <c r="CO78" s="133">
        <v>271.48</v>
      </c>
      <c r="CP78" s="133">
        <v>314.1</v>
      </c>
      <c r="CQ78" s="133"/>
      <c r="CR78" s="36">
        <v>37</v>
      </c>
      <c r="CS78" s="133">
        <v>0</v>
      </c>
      <c r="CT78" s="133">
        <v>171.77</v>
      </c>
      <c r="CU78" s="133">
        <v>171.95</v>
      </c>
      <c r="CV78" s="133">
        <v>180.82</v>
      </c>
      <c r="CW78" s="133">
        <v>197.79</v>
      </c>
      <c r="CX78" s="133">
        <v>220.54</v>
      </c>
    </row>
    <row r="79" spans="1:102">
      <c r="A79" s="23" t="str">
        <f>+CONCATENATE(B79,C79,D79,E79,F79)</f>
        <v>AMS470.5</v>
      </c>
      <c r="B79" s="24" t="s">
        <v>121</v>
      </c>
      <c r="C79" s="24" t="s">
        <v>10</v>
      </c>
      <c r="D79" s="24" t="s">
        <v>90</v>
      </c>
      <c r="E79" s="24">
        <v>47</v>
      </c>
      <c r="F79" s="25">
        <v>0.5</v>
      </c>
      <c r="G79" s="26">
        <v>114.51</v>
      </c>
      <c r="H79" s="26">
        <v>145.62</v>
      </c>
      <c r="I79" s="26">
        <v>177.31</v>
      </c>
      <c r="J79" s="26">
        <v>212.55</v>
      </c>
      <c r="K79" s="26">
        <v>253.75</v>
      </c>
      <c r="L79" s="26">
        <v>0</v>
      </c>
      <c r="M79" s="26">
        <v>164.59</v>
      </c>
      <c r="N79" s="30"/>
      <c r="AF79" s="36"/>
      <c r="AG79" s="102" t="str">
        <f>CONCATENATE(AH79,AI79,LEFT(AJ79,2),AK79)</f>
        <v>46MNSDeath Cover</v>
      </c>
      <c r="AH79" s="108">
        <v>46</v>
      </c>
      <c r="AI79" s="110" t="s">
        <v>10</v>
      </c>
      <c r="AJ79" s="110" t="s">
        <v>6</v>
      </c>
      <c r="AK79" s="110" t="s">
        <v>12</v>
      </c>
      <c r="AL79" s="135">
        <v>179.57</v>
      </c>
      <c r="AM79" s="117">
        <v>193.67</v>
      </c>
      <c r="AN79" s="116">
        <v>218.82</v>
      </c>
      <c r="AO79" s="135">
        <v>255.11</v>
      </c>
      <c r="AP79" s="135">
        <v>303.3</v>
      </c>
      <c r="AQ79" s="135">
        <v>0</v>
      </c>
      <c r="AR79" s="135">
        <v>212.78</v>
      </c>
      <c r="AS79" s="133"/>
      <c r="AT79" s="133"/>
      <c r="AU79" s="133"/>
      <c r="AV79" s="36"/>
      <c r="AW79" s="133"/>
      <c r="AX79" s="133"/>
      <c r="AY79" s="133"/>
      <c r="AZ79" s="133"/>
      <c r="BA79" s="133"/>
      <c r="BB79" s="133"/>
      <c r="BD79" s="36"/>
      <c r="BE79" s="133"/>
      <c r="BF79" s="133"/>
      <c r="BG79" s="133"/>
      <c r="BH79" s="133"/>
      <c r="BI79" s="133"/>
      <c r="BJ79" s="133"/>
      <c r="BK79" s="136"/>
      <c r="BL79" s="36"/>
      <c r="BM79" s="133"/>
      <c r="BN79" s="133"/>
      <c r="BO79" s="133"/>
      <c r="BP79" s="133"/>
      <c r="BQ79" s="133"/>
      <c r="BR79" s="133"/>
      <c r="BS79" s="133"/>
      <c r="BT79" s="36"/>
      <c r="BU79" s="133"/>
      <c r="BV79" s="133"/>
      <c r="BW79" s="133"/>
      <c r="BX79" s="133"/>
      <c r="BY79" s="133"/>
      <c r="BZ79" s="133"/>
      <c r="CB79" s="36">
        <v>38</v>
      </c>
      <c r="CC79" s="133">
        <v>0</v>
      </c>
      <c r="CD79" s="133">
        <v>251.63</v>
      </c>
      <c r="CE79" s="133">
        <v>254.02</v>
      </c>
      <c r="CF79" s="133">
        <v>272.9</v>
      </c>
      <c r="CG79" s="133">
        <v>304.39</v>
      </c>
      <c r="CH79" s="133">
        <v>344.6</v>
      </c>
      <c r="CI79" s="136"/>
      <c r="CJ79" s="36">
        <v>38</v>
      </c>
      <c r="CK79" s="133">
        <v>0</v>
      </c>
      <c r="CL79" s="133">
        <v>210.13</v>
      </c>
      <c r="CM79" s="133">
        <v>220.98</v>
      </c>
      <c r="CN79" s="133">
        <v>248.89</v>
      </c>
      <c r="CO79" s="133">
        <v>287.12</v>
      </c>
      <c r="CP79" s="133">
        <v>332.79</v>
      </c>
      <c r="CQ79" s="133"/>
      <c r="CR79" s="36">
        <v>38</v>
      </c>
      <c r="CS79" s="133">
        <v>0</v>
      </c>
      <c r="CT79" s="133">
        <v>175</v>
      </c>
      <c r="CU79" s="133">
        <v>176.27</v>
      </c>
      <c r="CV79" s="133">
        <v>187.28</v>
      </c>
      <c r="CW79" s="133">
        <v>206.21</v>
      </c>
      <c r="CX79" s="133">
        <v>230.91</v>
      </c>
    </row>
    <row r="80" spans="1:102">
      <c r="A80" s="23" t="str">
        <f>+CONCATENATE(B80,C80,D80,E80,F80)</f>
        <v>AMS480.5</v>
      </c>
      <c r="B80" s="24" t="s">
        <v>121</v>
      </c>
      <c r="C80" s="24" t="s">
        <v>10</v>
      </c>
      <c r="D80" s="24" t="s">
        <v>90</v>
      </c>
      <c r="E80" s="24">
        <v>48</v>
      </c>
      <c r="F80" s="25">
        <v>0.5</v>
      </c>
      <c r="G80" s="26">
        <v>127.43</v>
      </c>
      <c r="H80" s="26">
        <v>160.17</v>
      </c>
      <c r="I80" s="26">
        <v>193.21</v>
      </c>
      <c r="J80" s="26">
        <v>230.88</v>
      </c>
      <c r="K80" s="26">
        <v>274.97</v>
      </c>
      <c r="L80" s="26">
        <v>0</v>
      </c>
      <c r="M80" s="26">
        <v>173.39</v>
      </c>
      <c r="N80" s="30"/>
      <c r="AF80" s="36"/>
      <c r="AG80" s="102" t="str">
        <f>CONCATENATE(AH80,AI80,LEFT(AJ80,2),AK80)</f>
        <v>47MNSDeath Cover</v>
      </c>
      <c r="AH80" s="108">
        <v>47</v>
      </c>
      <c r="AI80" s="110" t="s">
        <v>10</v>
      </c>
      <c r="AJ80" s="110" t="s">
        <v>6</v>
      </c>
      <c r="AK80" s="115" t="s">
        <v>12</v>
      </c>
      <c r="AL80" s="116">
        <v>192.52</v>
      </c>
      <c r="AM80" s="117">
        <v>208.48</v>
      </c>
      <c r="AN80" s="116">
        <v>235.5</v>
      </c>
      <c r="AO80" s="135">
        <v>274.78</v>
      </c>
      <c r="AP80" s="135">
        <v>327.1</v>
      </c>
      <c r="AQ80" s="135">
        <v>0</v>
      </c>
      <c r="AR80" s="135">
        <v>223.09</v>
      </c>
      <c r="AS80" s="132"/>
      <c r="AT80" s="132"/>
      <c r="AU80" s="132"/>
      <c r="AV80" s="36"/>
      <c r="AW80" s="133"/>
      <c r="AX80" s="133"/>
      <c r="AY80" s="133"/>
      <c r="AZ80" s="133"/>
      <c r="BA80" s="132"/>
      <c r="BB80" s="132"/>
      <c r="BD80" s="36"/>
      <c r="BE80" s="133"/>
      <c r="BF80" s="133"/>
      <c r="BG80" s="133"/>
      <c r="BH80" s="133"/>
      <c r="BI80" s="132"/>
      <c r="BJ80" s="132"/>
      <c r="BK80" s="136"/>
      <c r="BL80" s="36"/>
      <c r="BM80" s="133"/>
      <c r="BN80" s="133"/>
      <c r="BO80" s="133"/>
      <c r="BP80" s="133"/>
      <c r="BQ80" s="132"/>
      <c r="BR80" s="132"/>
      <c r="BS80" s="132"/>
      <c r="BT80" s="36"/>
      <c r="BU80" s="133"/>
      <c r="BV80" s="133"/>
      <c r="BW80" s="133"/>
      <c r="BX80" s="133"/>
      <c r="BY80" s="132"/>
      <c r="BZ80" s="132"/>
      <c r="CB80" s="36">
        <v>39</v>
      </c>
      <c r="CC80" s="133">
        <v>0</v>
      </c>
      <c r="CD80" s="133">
        <v>257.62</v>
      </c>
      <c r="CE80" s="133">
        <v>262.31</v>
      </c>
      <c r="CF80" s="133">
        <v>284.69</v>
      </c>
      <c r="CG80" s="132">
        <v>319.02</v>
      </c>
      <c r="CH80" s="132">
        <v>362.51</v>
      </c>
      <c r="CI80" s="136"/>
      <c r="CJ80" s="36">
        <v>39</v>
      </c>
      <c r="CK80" s="133">
        <v>0</v>
      </c>
      <c r="CL80" s="133">
        <v>216.97</v>
      </c>
      <c r="CM80" s="133">
        <v>231.36</v>
      </c>
      <c r="CN80" s="133">
        <v>263</v>
      </c>
      <c r="CO80" s="132">
        <v>304.17</v>
      </c>
      <c r="CP80" s="132">
        <v>353.21</v>
      </c>
      <c r="CQ80" s="132"/>
      <c r="CR80" s="36">
        <v>39</v>
      </c>
      <c r="CS80" s="133">
        <v>0</v>
      </c>
      <c r="CT80" s="133">
        <v>178.74</v>
      </c>
      <c r="CU80" s="133">
        <v>181.38</v>
      </c>
      <c r="CV80" s="133">
        <v>194.55</v>
      </c>
      <c r="CW80" s="132">
        <v>215.41</v>
      </c>
      <c r="CX80" s="132">
        <v>242.22</v>
      </c>
    </row>
    <row r="81" spans="1:102">
      <c r="A81" s="23" t="str">
        <f>+CONCATENATE(B81,C81,D81,E81,F81)</f>
        <v>AMS490.5</v>
      </c>
      <c r="B81" s="24" t="s">
        <v>121</v>
      </c>
      <c r="C81" s="24" t="s">
        <v>10</v>
      </c>
      <c r="D81" s="24" t="s">
        <v>90</v>
      </c>
      <c r="E81" s="24">
        <v>49</v>
      </c>
      <c r="F81" s="25">
        <v>0.5</v>
      </c>
      <c r="G81" s="26">
        <v>141.45</v>
      </c>
      <c r="H81" s="26">
        <v>175.54</v>
      </c>
      <c r="I81" s="26">
        <v>210.17</v>
      </c>
      <c r="J81" s="26">
        <v>250.55</v>
      </c>
      <c r="K81" s="26">
        <v>297.67</v>
      </c>
      <c r="L81" s="26">
        <v>0</v>
      </c>
      <c r="M81" s="26">
        <v>182.29</v>
      </c>
      <c r="N81" s="30"/>
      <c r="AF81" s="36"/>
      <c r="AG81" s="102" t="str">
        <f>CONCATENATE(AH81,AI81,LEFT(AJ81,2),AK81)</f>
        <v>48MNSDeath Cover</v>
      </c>
      <c r="AH81" s="113">
        <v>48</v>
      </c>
      <c r="AI81" s="142" t="s">
        <v>10</v>
      </c>
      <c r="AJ81" s="142" t="s">
        <v>6</v>
      </c>
      <c r="AK81" s="142" t="s">
        <v>12</v>
      </c>
      <c r="AL81" s="143">
        <v>206.7</v>
      </c>
      <c r="AM81" s="117">
        <v>224.31</v>
      </c>
      <c r="AN81" s="116">
        <v>253.32</v>
      </c>
      <c r="AO81" s="135">
        <v>295.98</v>
      </c>
      <c r="AP81" s="143">
        <v>352.83</v>
      </c>
      <c r="AQ81" s="143">
        <v>0</v>
      </c>
      <c r="AR81" s="143">
        <v>234.12</v>
      </c>
      <c r="AS81" s="134"/>
      <c r="AT81" s="134"/>
      <c r="AU81" s="134"/>
      <c r="AV81" s="36"/>
      <c r="AW81" s="133"/>
      <c r="AX81" s="134"/>
      <c r="AY81" s="134"/>
      <c r="AZ81" s="134"/>
      <c r="BA81" s="134"/>
      <c r="BB81" s="134"/>
      <c r="BD81" s="36"/>
      <c r="BE81" s="133"/>
      <c r="BF81" s="134"/>
      <c r="BG81" s="134"/>
      <c r="BH81" s="134"/>
      <c r="BI81" s="134"/>
      <c r="BJ81" s="134"/>
      <c r="BK81" s="136"/>
      <c r="BL81" s="36"/>
      <c r="BM81" s="133"/>
      <c r="BN81" s="134"/>
      <c r="BO81" s="134"/>
      <c r="BP81" s="134"/>
      <c r="BQ81" s="134"/>
      <c r="BR81" s="134"/>
      <c r="BS81" s="134"/>
      <c r="BT81" s="36"/>
      <c r="BU81" s="133"/>
      <c r="BV81" s="134"/>
      <c r="BW81" s="134"/>
      <c r="BX81" s="134"/>
      <c r="BY81" s="134"/>
      <c r="BZ81" s="134"/>
      <c r="CB81" s="36">
        <v>40</v>
      </c>
      <c r="CC81" s="133">
        <v>0</v>
      </c>
      <c r="CD81" s="134">
        <v>264.65</v>
      </c>
      <c r="CE81" s="134">
        <v>271.98</v>
      </c>
      <c r="CF81" s="134">
        <v>297.92</v>
      </c>
      <c r="CG81" s="134">
        <v>335.27</v>
      </c>
      <c r="CH81" s="134">
        <v>382.19</v>
      </c>
      <c r="CI81" s="136"/>
      <c r="CJ81" s="36">
        <v>40</v>
      </c>
      <c r="CK81" s="133">
        <v>0</v>
      </c>
      <c r="CL81" s="134">
        <v>224.97</v>
      </c>
      <c r="CM81" s="134">
        <v>243.2</v>
      </c>
      <c r="CN81" s="134">
        <v>278.49</v>
      </c>
      <c r="CO81" s="134">
        <v>322.71</v>
      </c>
      <c r="CP81" s="134">
        <v>375.41</v>
      </c>
      <c r="CQ81" s="134"/>
      <c r="CR81" s="36">
        <v>40</v>
      </c>
      <c r="CS81" s="133">
        <v>0</v>
      </c>
      <c r="CT81" s="134">
        <v>183.06</v>
      </c>
      <c r="CU81" s="134">
        <v>187.36</v>
      </c>
      <c r="CV81" s="134">
        <v>202.82</v>
      </c>
      <c r="CW81" s="134">
        <v>225.51</v>
      </c>
      <c r="CX81" s="134">
        <v>254.58</v>
      </c>
    </row>
    <row r="82" spans="1:102">
      <c r="A82" s="23" t="str">
        <f>+CONCATENATE(B82,C82,D82,E82,F82)</f>
        <v>AMS500.5</v>
      </c>
      <c r="B82" s="24" t="s">
        <v>121</v>
      </c>
      <c r="C82" s="24" t="s">
        <v>10</v>
      </c>
      <c r="D82" s="24" t="s">
        <v>90</v>
      </c>
      <c r="E82" s="24">
        <v>50</v>
      </c>
      <c r="F82" s="25">
        <v>0.5</v>
      </c>
      <c r="G82" s="26">
        <v>156.36</v>
      </c>
      <c r="H82" s="26">
        <v>191.69</v>
      </c>
      <c r="I82" s="26">
        <v>228.21</v>
      </c>
      <c r="J82" s="26">
        <v>271.61</v>
      </c>
      <c r="K82" s="26">
        <v>321.93</v>
      </c>
      <c r="L82" s="26">
        <v>0</v>
      </c>
      <c r="M82" s="26">
        <v>191.69</v>
      </c>
      <c r="N82" s="30"/>
      <c r="AF82" s="36"/>
      <c r="AG82" s="102" t="str">
        <f>CONCATENATE(AH82,AI82,LEFT(AJ82,2),AK82)</f>
        <v>49MNSDeath Cover</v>
      </c>
      <c r="AH82" s="113">
        <v>49</v>
      </c>
      <c r="AI82" s="142" t="s">
        <v>10</v>
      </c>
      <c r="AJ82" s="142" t="s">
        <v>6</v>
      </c>
      <c r="AK82" s="142" t="s">
        <v>12</v>
      </c>
      <c r="AL82" s="143">
        <v>222</v>
      </c>
      <c r="AM82" s="117">
        <v>241.11</v>
      </c>
      <c r="AN82" s="116">
        <v>272.35</v>
      </c>
      <c r="AO82" s="135">
        <v>318.8</v>
      </c>
      <c r="AP82" s="143">
        <v>380.6</v>
      </c>
      <c r="AQ82" s="143">
        <v>0</v>
      </c>
      <c r="AR82" s="143">
        <v>245.92</v>
      </c>
      <c r="AS82" s="134"/>
      <c r="AT82" s="134"/>
      <c r="AU82" s="134"/>
      <c r="AV82" s="36"/>
      <c r="AW82" s="133"/>
      <c r="AX82" s="134"/>
      <c r="AY82" s="134"/>
      <c r="AZ82" s="134"/>
      <c r="BA82" s="134"/>
      <c r="BB82" s="134"/>
      <c r="BD82" s="36"/>
      <c r="BE82" s="133"/>
      <c r="BF82" s="134"/>
      <c r="BG82" s="134"/>
      <c r="BH82" s="134"/>
      <c r="BI82" s="134"/>
      <c r="BJ82" s="134"/>
      <c r="BK82" s="136"/>
      <c r="BL82" s="36"/>
      <c r="BM82" s="133"/>
      <c r="BN82" s="134"/>
      <c r="BO82" s="134"/>
      <c r="BP82" s="134"/>
      <c r="BQ82" s="134"/>
      <c r="BR82" s="134"/>
      <c r="BS82" s="134"/>
      <c r="BT82" s="36"/>
      <c r="BU82" s="133"/>
      <c r="BV82" s="134"/>
      <c r="BW82" s="134"/>
      <c r="BX82" s="134"/>
      <c r="BY82" s="134"/>
      <c r="BZ82" s="134"/>
      <c r="CB82" s="36">
        <v>41</v>
      </c>
      <c r="CC82" s="133">
        <v>0</v>
      </c>
      <c r="CD82" s="134">
        <v>272.67</v>
      </c>
      <c r="CE82" s="134">
        <v>283.13</v>
      </c>
      <c r="CF82" s="134">
        <v>312.48</v>
      </c>
      <c r="CG82" s="134">
        <v>352.99</v>
      </c>
      <c r="CH82" s="134">
        <v>403.78</v>
      </c>
      <c r="CI82" s="136"/>
      <c r="CJ82" s="36">
        <v>41</v>
      </c>
      <c r="CK82" s="133">
        <v>0</v>
      </c>
      <c r="CL82" s="134">
        <v>234.33</v>
      </c>
      <c r="CM82" s="134">
        <v>256.81</v>
      </c>
      <c r="CN82" s="134">
        <v>295.41</v>
      </c>
      <c r="CO82" s="134">
        <v>342.86</v>
      </c>
      <c r="CP82" s="134">
        <v>399.59</v>
      </c>
      <c r="CQ82" s="134"/>
      <c r="CR82" s="36">
        <v>41</v>
      </c>
      <c r="CS82" s="133">
        <v>0</v>
      </c>
      <c r="CT82" s="134">
        <v>188.13</v>
      </c>
      <c r="CU82" s="134">
        <v>194.28</v>
      </c>
      <c r="CV82" s="134">
        <v>211.84</v>
      </c>
      <c r="CW82" s="134">
        <v>236.65</v>
      </c>
      <c r="CX82" s="134">
        <v>268.24</v>
      </c>
    </row>
    <row r="83" spans="1:102">
      <c r="A83" s="23" t="str">
        <f>+CONCATENATE(B83,C83,D83,E83,F83)</f>
        <v>AMS510.5</v>
      </c>
      <c r="B83" s="24" t="s">
        <v>121</v>
      </c>
      <c r="C83" s="24" t="s">
        <v>10</v>
      </c>
      <c r="D83" s="24" t="s">
        <v>90</v>
      </c>
      <c r="E83" s="24">
        <v>51</v>
      </c>
      <c r="F83" s="25">
        <v>0.5</v>
      </c>
      <c r="G83" s="26">
        <v>171.91</v>
      </c>
      <c r="H83" s="26">
        <v>208.67</v>
      </c>
      <c r="I83" s="26">
        <v>247.45</v>
      </c>
      <c r="J83" s="26">
        <v>294.16</v>
      </c>
      <c r="K83" s="26">
        <v>0</v>
      </c>
      <c r="L83" s="26">
        <v>0</v>
      </c>
      <c r="M83" s="26">
        <v>201.26</v>
      </c>
      <c r="N83" s="30"/>
      <c r="AF83" s="36"/>
      <c r="AG83" s="102" t="str">
        <f>CONCATENATE(AH83,AI83,LEFT(AJ83,2),AK83)</f>
        <v>50MNSDeath Cover</v>
      </c>
      <c r="AH83" s="113">
        <v>50</v>
      </c>
      <c r="AI83" s="142" t="s">
        <v>10</v>
      </c>
      <c r="AJ83" s="142" t="s">
        <v>6</v>
      </c>
      <c r="AK83" s="142" t="s">
        <v>12</v>
      </c>
      <c r="AL83" s="143">
        <v>238.28</v>
      </c>
      <c r="AM83" s="117">
        <v>258.85</v>
      </c>
      <c r="AN83" s="116">
        <v>292.65</v>
      </c>
      <c r="AO83" s="135">
        <v>343.36</v>
      </c>
      <c r="AP83" s="143">
        <v>410.55</v>
      </c>
      <c r="AQ83" s="143">
        <v>0</v>
      </c>
      <c r="AR83" s="143">
        <v>258.85</v>
      </c>
      <c r="AS83" s="134"/>
      <c r="AT83" s="134"/>
      <c r="AU83" s="134"/>
      <c r="AV83" s="36"/>
      <c r="AW83" s="133"/>
      <c r="AX83" s="134"/>
      <c r="AY83" s="134"/>
      <c r="AZ83" s="134"/>
      <c r="BA83" s="134"/>
      <c r="BB83" s="134"/>
      <c r="BD83" s="36"/>
      <c r="BE83" s="133"/>
      <c r="BF83" s="134"/>
      <c r="BG83" s="134"/>
      <c r="BH83" s="134"/>
      <c r="BI83" s="134"/>
      <c r="BJ83" s="134"/>
      <c r="BK83" s="136"/>
      <c r="BL83" s="36"/>
      <c r="BM83" s="133"/>
      <c r="BN83" s="134"/>
      <c r="BO83" s="134"/>
      <c r="BP83" s="134"/>
      <c r="BQ83" s="134"/>
      <c r="BR83" s="134"/>
      <c r="BS83" s="134"/>
      <c r="BT83" s="36"/>
      <c r="BU83" s="133"/>
      <c r="BV83" s="134"/>
      <c r="BW83" s="134"/>
      <c r="BX83" s="134"/>
      <c r="BY83" s="134"/>
      <c r="BZ83" s="134"/>
      <c r="CB83" s="36">
        <v>42</v>
      </c>
      <c r="CC83" s="133">
        <v>0</v>
      </c>
      <c r="CD83" s="134">
        <v>281.92</v>
      </c>
      <c r="CE83" s="134">
        <v>295.89</v>
      </c>
      <c r="CF83" s="134">
        <v>328.59</v>
      </c>
      <c r="CG83" s="134">
        <v>372.26</v>
      </c>
      <c r="CH83" s="134">
        <v>427.3</v>
      </c>
      <c r="CI83" s="136"/>
      <c r="CJ83" s="36">
        <v>42</v>
      </c>
      <c r="CK83" s="133">
        <v>0</v>
      </c>
      <c r="CL83" s="134">
        <v>245.23</v>
      </c>
      <c r="CM83" s="134">
        <v>271.99</v>
      </c>
      <c r="CN83" s="134">
        <v>313.99</v>
      </c>
      <c r="CO83" s="134">
        <v>364.83</v>
      </c>
      <c r="CP83" s="134">
        <v>425.91</v>
      </c>
      <c r="CQ83" s="134"/>
      <c r="CR83" s="36">
        <v>42</v>
      </c>
      <c r="CS83" s="133">
        <v>0</v>
      </c>
      <c r="CT83" s="134">
        <v>193.9</v>
      </c>
      <c r="CU83" s="134">
        <v>202.16</v>
      </c>
      <c r="CV83" s="134">
        <v>221.93</v>
      </c>
      <c r="CW83" s="134">
        <v>248.78</v>
      </c>
      <c r="CX83" s="134">
        <v>283.14</v>
      </c>
    </row>
    <row r="84" spans="1:102">
      <c r="A84" s="23" t="str">
        <f>+CONCATENATE(B84,C84,D84,E84,F84)</f>
        <v>AMS520.5</v>
      </c>
      <c r="B84" s="24" t="s">
        <v>121</v>
      </c>
      <c r="C84" s="24" t="s">
        <v>10</v>
      </c>
      <c r="D84" s="24" t="s">
        <v>90</v>
      </c>
      <c r="E84" s="24">
        <v>52</v>
      </c>
      <c r="F84" s="25">
        <v>0.5</v>
      </c>
      <c r="G84" s="26">
        <v>188.08</v>
      </c>
      <c r="H84" s="26">
        <v>226.52</v>
      </c>
      <c r="I84" s="26">
        <v>267.98</v>
      </c>
      <c r="J84" s="26">
        <v>318.29</v>
      </c>
      <c r="K84" s="26">
        <v>0</v>
      </c>
      <c r="L84" s="26">
        <v>0</v>
      </c>
      <c r="M84" s="26">
        <v>210.68</v>
      </c>
      <c r="N84" s="30"/>
      <c r="AF84" s="36"/>
      <c r="AG84" s="102" t="str">
        <f>CONCATENATE(AH84,AI84,LEFT(AJ84,2),AK84)</f>
        <v>51MNSDeath Cover</v>
      </c>
      <c r="AH84" s="113">
        <v>51</v>
      </c>
      <c r="AI84" s="142" t="s">
        <v>10</v>
      </c>
      <c r="AJ84" s="142" t="s">
        <v>6</v>
      </c>
      <c r="AK84" s="142" t="s">
        <v>12</v>
      </c>
      <c r="AL84" s="143">
        <v>255.39</v>
      </c>
      <c r="AM84" s="117">
        <v>277.53</v>
      </c>
      <c r="AN84" s="116">
        <v>314.32</v>
      </c>
      <c r="AO84" s="135">
        <v>369.8</v>
      </c>
      <c r="AP84" s="143">
        <v>0</v>
      </c>
      <c r="AQ84" s="143"/>
      <c r="AR84" s="143">
        <v>272.53</v>
      </c>
      <c r="AS84" s="134"/>
      <c r="AT84" s="134"/>
      <c r="AU84" s="134"/>
      <c r="AV84" s="36"/>
      <c r="AW84" s="133"/>
      <c r="AX84" s="134"/>
      <c r="AY84" s="134"/>
      <c r="AZ84" s="134"/>
      <c r="BA84" s="134"/>
      <c r="BB84" s="134"/>
      <c r="BD84" s="36"/>
      <c r="BE84" s="133"/>
      <c r="BF84" s="134"/>
      <c r="BG84" s="134"/>
      <c r="BH84" s="134"/>
      <c r="BI84" s="134"/>
      <c r="BJ84" s="134"/>
      <c r="BK84" s="136"/>
      <c r="BL84" s="36"/>
      <c r="BM84" s="133"/>
      <c r="BN84" s="134"/>
      <c r="BO84" s="134"/>
      <c r="BP84" s="134"/>
      <c r="BQ84" s="134"/>
      <c r="BR84" s="134"/>
      <c r="BS84" s="134"/>
      <c r="BT84" s="36"/>
      <c r="BU84" s="133"/>
      <c r="BV84" s="134"/>
      <c r="BW84" s="134"/>
      <c r="BX84" s="134"/>
      <c r="BY84" s="134"/>
      <c r="BZ84" s="134"/>
      <c r="CB84" s="36">
        <v>43</v>
      </c>
      <c r="CC84" s="133">
        <v>293.9</v>
      </c>
      <c r="CD84" s="134">
        <v>293.9</v>
      </c>
      <c r="CE84" s="134">
        <v>310.15</v>
      </c>
      <c r="CF84" s="134">
        <v>346.1</v>
      </c>
      <c r="CG84" s="134">
        <v>393.22</v>
      </c>
      <c r="CH84" s="134">
        <v>452.9</v>
      </c>
      <c r="CI84" s="136"/>
      <c r="CJ84" s="36">
        <v>43</v>
      </c>
      <c r="CK84" s="133">
        <v>244.87</v>
      </c>
      <c r="CL84" s="134">
        <v>257.88</v>
      </c>
      <c r="CM84" s="134">
        <v>289.01</v>
      </c>
      <c r="CN84" s="134">
        <v>334.29</v>
      </c>
      <c r="CO84" s="134">
        <v>388.65</v>
      </c>
      <c r="CP84" s="134">
        <v>454.56</v>
      </c>
      <c r="CQ84" s="134"/>
      <c r="CR84" s="36">
        <v>43</v>
      </c>
      <c r="CS84" s="133">
        <v>199.71</v>
      </c>
      <c r="CT84" s="134">
        <v>200.54</v>
      </c>
      <c r="CU84" s="134">
        <v>211.04</v>
      </c>
      <c r="CV84" s="134">
        <v>232.91</v>
      </c>
      <c r="CW84" s="134">
        <v>261.98</v>
      </c>
      <c r="CX84" s="134">
        <v>299.38</v>
      </c>
    </row>
    <row r="85" spans="1:102">
      <c r="A85" s="23" t="str">
        <f>+CONCATENATE(B85,C85,D85,E85,F85)</f>
        <v>AMS530.5</v>
      </c>
      <c r="B85" s="24" t="s">
        <v>121</v>
      </c>
      <c r="C85" s="24" t="s">
        <v>10</v>
      </c>
      <c r="D85" s="24" t="s">
        <v>90</v>
      </c>
      <c r="E85" s="24">
        <v>53</v>
      </c>
      <c r="F85" s="25">
        <v>0.5</v>
      </c>
      <c r="G85" s="26">
        <v>204.86</v>
      </c>
      <c r="H85" s="26">
        <v>245.38</v>
      </c>
      <c r="I85" s="26">
        <v>289.93</v>
      </c>
      <c r="J85" s="26">
        <v>344.16</v>
      </c>
      <c r="K85" s="26">
        <v>0</v>
      </c>
      <c r="L85" s="26">
        <v>0</v>
      </c>
      <c r="M85" s="26">
        <v>220.28</v>
      </c>
      <c r="N85" s="30"/>
      <c r="AF85" s="36"/>
      <c r="AG85" s="102" t="str">
        <f>CONCATENATE(AH85,AI85,LEFT(AJ85,2),AK85)</f>
        <v>52MNSDeath Cover</v>
      </c>
      <c r="AH85" s="113">
        <v>52</v>
      </c>
      <c r="AI85" s="142" t="s">
        <v>10</v>
      </c>
      <c r="AJ85" s="142" t="s">
        <v>6</v>
      </c>
      <c r="AK85" s="142" t="s">
        <v>12</v>
      </c>
      <c r="AL85" s="143">
        <v>273.24</v>
      </c>
      <c r="AM85" s="117">
        <v>297.26</v>
      </c>
      <c r="AN85" s="116">
        <v>337.5</v>
      </c>
      <c r="AO85" s="135">
        <v>398.27</v>
      </c>
      <c r="AP85" s="143">
        <v>0</v>
      </c>
      <c r="AQ85" s="143"/>
      <c r="AR85" s="143">
        <v>285.29</v>
      </c>
      <c r="AS85" s="134"/>
      <c r="AT85" s="134"/>
      <c r="AU85" s="134"/>
      <c r="AV85" s="36"/>
      <c r="AW85" s="133"/>
      <c r="AX85" s="134"/>
      <c r="AY85" s="134"/>
      <c r="AZ85" s="134"/>
      <c r="BA85" s="134"/>
      <c r="BB85" s="134"/>
      <c r="BD85" s="36"/>
      <c r="BE85" s="133"/>
      <c r="BF85" s="134"/>
      <c r="BG85" s="134"/>
      <c r="BH85" s="134"/>
      <c r="BI85" s="134"/>
      <c r="BJ85" s="134"/>
      <c r="BK85" s="136"/>
      <c r="BL85" s="36"/>
      <c r="BM85" s="133"/>
      <c r="BN85" s="134"/>
      <c r="BO85" s="134"/>
      <c r="BP85" s="134"/>
      <c r="BQ85" s="134"/>
      <c r="BR85" s="134"/>
      <c r="BS85" s="134"/>
      <c r="BT85" s="36"/>
      <c r="BU85" s="133"/>
      <c r="BV85" s="134"/>
      <c r="BW85" s="134"/>
      <c r="BX85" s="134"/>
      <c r="BY85" s="134"/>
      <c r="BZ85" s="134"/>
      <c r="CB85" s="36">
        <v>44</v>
      </c>
      <c r="CC85" s="133">
        <v>303.53</v>
      </c>
      <c r="CD85" s="134">
        <v>304.89</v>
      </c>
      <c r="CE85" s="134">
        <v>326.31</v>
      </c>
      <c r="CF85" s="134">
        <v>365.31</v>
      </c>
      <c r="CG85" s="134">
        <v>416.1</v>
      </c>
      <c r="CH85" s="134">
        <v>480.81</v>
      </c>
      <c r="CI85" s="136"/>
      <c r="CJ85" s="36">
        <v>44</v>
      </c>
      <c r="CK85" s="133">
        <v>255.52</v>
      </c>
      <c r="CL85" s="134">
        <v>272.49</v>
      </c>
      <c r="CM85" s="134">
        <v>307.81</v>
      </c>
      <c r="CN85" s="134">
        <v>356.36</v>
      </c>
      <c r="CO85" s="134">
        <v>414.54</v>
      </c>
      <c r="CP85" s="134">
        <v>485.71</v>
      </c>
      <c r="CQ85" s="134"/>
      <c r="CR85" s="36">
        <v>44</v>
      </c>
      <c r="CS85" s="133">
        <v>205.59</v>
      </c>
      <c r="CT85" s="134">
        <v>208.19</v>
      </c>
      <c r="CU85" s="134">
        <v>221.03</v>
      </c>
      <c r="CV85" s="134">
        <v>244.86</v>
      </c>
      <c r="CW85" s="134">
        <v>276.31</v>
      </c>
      <c r="CX85" s="134">
        <v>317.05</v>
      </c>
    </row>
    <row r="86" spans="1:102">
      <c r="A86" s="23" t="str">
        <f>+CONCATENATE(B86,C86,D86,E86,F86)</f>
        <v>AMS540.5</v>
      </c>
      <c r="B86" s="24" t="s">
        <v>121</v>
      </c>
      <c r="C86" s="24" t="s">
        <v>10</v>
      </c>
      <c r="D86" s="24" t="s">
        <v>90</v>
      </c>
      <c r="E86" s="24">
        <v>54</v>
      </c>
      <c r="F86" s="25">
        <v>0.5</v>
      </c>
      <c r="G86" s="26">
        <v>222.3</v>
      </c>
      <c r="H86" s="26">
        <v>265.19</v>
      </c>
      <c r="I86" s="26">
        <v>313.47</v>
      </c>
      <c r="J86" s="26">
        <v>371.87</v>
      </c>
      <c r="K86" s="26">
        <v>0</v>
      </c>
      <c r="L86" s="26">
        <v>0</v>
      </c>
      <c r="M86" s="26">
        <v>230.23</v>
      </c>
      <c r="N86" s="30"/>
      <c r="AF86" s="36"/>
      <c r="AG86" s="102" t="str">
        <f>CONCATENATE(AH86,AI86,LEFT(AJ86,2),AK86)</f>
        <v>53MNSDeath Cover</v>
      </c>
      <c r="AH86" s="113">
        <v>53</v>
      </c>
      <c r="AI86" s="142" t="s">
        <v>10</v>
      </c>
      <c r="AJ86" s="142" t="s">
        <v>6</v>
      </c>
      <c r="AK86" s="142" t="s">
        <v>12</v>
      </c>
      <c r="AL86" s="143">
        <v>291.76</v>
      </c>
      <c r="AM86" s="117">
        <v>318.07</v>
      </c>
      <c r="AN86" s="116">
        <v>362.32</v>
      </c>
      <c r="AO86" s="135">
        <v>428.97</v>
      </c>
      <c r="AP86" s="143">
        <v>0</v>
      </c>
      <c r="AQ86" s="143"/>
      <c r="AR86" s="143">
        <v>298.98</v>
      </c>
      <c r="AS86" s="134"/>
      <c r="AT86" s="134"/>
      <c r="AU86" s="134"/>
      <c r="AV86" s="36"/>
      <c r="AW86" s="133"/>
      <c r="AX86" s="134"/>
      <c r="AY86" s="134"/>
      <c r="AZ86" s="134"/>
      <c r="BA86" s="134"/>
      <c r="BB86" s="134"/>
      <c r="BD86" s="36"/>
      <c r="BE86" s="133"/>
      <c r="BF86" s="134"/>
      <c r="BG86" s="134"/>
      <c r="BH86" s="134"/>
      <c r="BI86" s="134"/>
      <c r="BJ86" s="134"/>
      <c r="BK86" s="136"/>
      <c r="BL86" s="36"/>
      <c r="BM86" s="133"/>
      <c r="BN86" s="134"/>
      <c r="BO86" s="134"/>
      <c r="BP86" s="134"/>
      <c r="BQ86" s="134"/>
      <c r="BR86" s="134"/>
      <c r="BS86" s="134"/>
      <c r="BT86" s="36"/>
      <c r="BU86" s="133"/>
      <c r="BV86" s="134"/>
      <c r="BW86" s="134"/>
      <c r="BX86" s="134"/>
      <c r="BY86" s="134"/>
      <c r="BZ86" s="134"/>
      <c r="CB86" s="36">
        <v>45</v>
      </c>
      <c r="CC86" s="133">
        <v>314.5</v>
      </c>
      <c r="CD86" s="134">
        <v>318.93</v>
      </c>
      <c r="CE86" s="134">
        <v>343.94</v>
      </c>
      <c r="CF86" s="134">
        <v>386.31</v>
      </c>
      <c r="CG86" s="134">
        <v>441.2</v>
      </c>
      <c r="CH86" s="134">
        <v>511.08</v>
      </c>
      <c r="CI86" s="136"/>
      <c r="CJ86" s="36">
        <v>45</v>
      </c>
      <c r="CK86" s="133">
        <v>267.84</v>
      </c>
      <c r="CL86" s="134">
        <v>289.2</v>
      </c>
      <c r="CM86" s="134">
        <v>328.35</v>
      </c>
      <c r="CN86" s="134">
        <v>380.21</v>
      </c>
      <c r="CO86" s="134">
        <v>442.68</v>
      </c>
      <c r="CP86" s="134">
        <v>519.55</v>
      </c>
      <c r="CQ86" s="134"/>
      <c r="CR86" s="36">
        <v>45</v>
      </c>
      <c r="CS86" s="133">
        <v>212.56</v>
      </c>
      <c r="CT86" s="134">
        <v>216.97</v>
      </c>
      <c r="CU86" s="134">
        <v>232.11</v>
      </c>
      <c r="CV86" s="134">
        <v>258.03</v>
      </c>
      <c r="CW86" s="134">
        <v>292.14</v>
      </c>
      <c r="CX86" s="134">
        <v>336.29</v>
      </c>
    </row>
    <row r="87" spans="1:102">
      <c r="A87" s="23" t="str">
        <f>+CONCATENATE(B87,C87,D87,E87,F87)</f>
        <v>AMS550.5</v>
      </c>
      <c r="B87" s="24" t="s">
        <v>121</v>
      </c>
      <c r="C87" s="24" t="s">
        <v>10</v>
      </c>
      <c r="D87" s="24" t="s">
        <v>90</v>
      </c>
      <c r="E87" s="24">
        <v>55</v>
      </c>
      <c r="F87" s="25">
        <v>0.5</v>
      </c>
      <c r="G87" s="26">
        <v>240.54</v>
      </c>
      <c r="H87" s="26">
        <v>286.6</v>
      </c>
      <c r="I87" s="26">
        <v>338.81</v>
      </c>
      <c r="J87" s="26">
        <v>401.64</v>
      </c>
      <c r="K87" s="26">
        <v>0</v>
      </c>
      <c r="L87" s="26">
        <v>0</v>
      </c>
      <c r="M87" s="26">
        <v>240.54</v>
      </c>
      <c r="N87" s="30"/>
      <c r="AF87" s="36"/>
      <c r="AG87" s="102" t="str">
        <f>CONCATENATE(AH87,AI87,LEFT(AJ87,2),AK87)</f>
        <v>54MNSDeath Cover</v>
      </c>
      <c r="AH87" s="108">
        <v>54</v>
      </c>
      <c r="AI87" s="110" t="s">
        <v>10</v>
      </c>
      <c r="AJ87" s="110" t="s">
        <v>6</v>
      </c>
      <c r="AK87" s="115" t="s">
        <v>12</v>
      </c>
      <c r="AL87" s="116">
        <v>310.98</v>
      </c>
      <c r="AM87" s="117">
        <v>340.13</v>
      </c>
      <c r="AN87" s="116">
        <v>389.18</v>
      </c>
      <c r="AO87" s="135">
        <v>462.14</v>
      </c>
      <c r="AP87" s="135">
        <v>0</v>
      </c>
      <c r="AQ87" s="135"/>
      <c r="AR87" s="135">
        <v>314.08</v>
      </c>
      <c r="AS87" s="132"/>
      <c r="AT87" s="132"/>
      <c r="AU87" s="132"/>
      <c r="AV87" s="36"/>
      <c r="AW87" s="133"/>
      <c r="AX87" s="133"/>
      <c r="AY87" s="133"/>
      <c r="AZ87" s="133"/>
      <c r="BA87" s="132"/>
      <c r="BB87" s="132"/>
      <c r="BD87" s="36"/>
      <c r="BE87" s="133"/>
      <c r="BF87" s="133"/>
      <c r="BG87" s="133"/>
      <c r="BH87" s="133"/>
      <c r="BI87" s="132"/>
      <c r="BJ87" s="132"/>
      <c r="BK87" s="136"/>
      <c r="BL87" s="36"/>
      <c r="BM87" s="133"/>
      <c r="BN87" s="133"/>
      <c r="BO87" s="133"/>
      <c r="BP87" s="133"/>
      <c r="BQ87" s="132"/>
      <c r="BR87" s="132"/>
      <c r="BS87" s="132"/>
      <c r="BT87" s="36"/>
      <c r="BU87" s="133"/>
      <c r="BV87" s="133"/>
      <c r="BW87" s="133"/>
      <c r="BX87" s="133"/>
      <c r="BY87" s="132"/>
      <c r="BZ87" s="132"/>
      <c r="CB87" s="36">
        <v>46</v>
      </c>
      <c r="CC87" s="133">
        <v>327.16</v>
      </c>
      <c r="CD87" s="133">
        <v>334.94</v>
      </c>
      <c r="CE87" s="133">
        <v>363.35</v>
      </c>
      <c r="CF87" s="133">
        <v>409.05</v>
      </c>
      <c r="CG87" s="132">
        <v>468.46</v>
      </c>
      <c r="CH87" s="132">
        <v>543.95</v>
      </c>
      <c r="CI87" s="136"/>
      <c r="CJ87" s="36">
        <v>46</v>
      </c>
      <c r="CK87" s="133">
        <v>282.07</v>
      </c>
      <c r="CL87" s="133">
        <v>307.93</v>
      </c>
      <c r="CM87" s="133">
        <v>350.66</v>
      </c>
      <c r="CN87" s="133">
        <v>406.03</v>
      </c>
      <c r="CO87" s="132">
        <v>473.24</v>
      </c>
      <c r="CP87" s="132">
        <v>556.27</v>
      </c>
      <c r="CQ87" s="132"/>
      <c r="CR87" s="36">
        <v>46</v>
      </c>
      <c r="CS87" s="133">
        <v>220.46</v>
      </c>
      <c r="CT87" s="133">
        <v>226.92</v>
      </c>
      <c r="CU87" s="133">
        <v>244.16</v>
      </c>
      <c r="CV87" s="133">
        <v>272.3</v>
      </c>
      <c r="CW87" s="132">
        <v>309.33</v>
      </c>
      <c r="CX87" s="132">
        <v>357.26</v>
      </c>
    </row>
    <row r="88" spans="1:102">
      <c r="A88" s="23" t="str">
        <f>+CONCATENATE(B88,C88,D88,E88,F88)</f>
        <v>AMS560.5</v>
      </c>
      <c r="B88" s="24" t="s">
        <v>121</v>
      </c>
      <c r="C88" s="24" t="s">
        <v>10</v>
      </c>
      <c r="D88" s="24" t="s">
        <v>90</v>
      </c>
      <c r="E88" s="24">
        <v>56</v>
      </c>
      <c r="F88" s="25">
        <v>0.5</v>
      </c>
      <c r="G88" s="26">
        <v>259.76</v>
      </c>
      <c r="H88" s="26">
        <v>309.78</v>
      </c>
      <c r="I88" s="26">
        <v>366.18</v>
      </c>
      <c r="J88" s="26">
        <v>0</v>
      </c>
      <c r="K88" s="26">
        <v>0</v>
      </c>
      <c r="L88" s="26">
        <v>0</v>
      </c>
      <c r="M88" s="26"/>
      <c r="N88" s="30"/>
      <c r="AF88" s="36"/>
      <c r="AG88" s="102" t="str">
        <f>CONCATENATE(AH88,AI88,LEFT(AJ88,2),AK88)</f>
        <v>55MNSDeath Cover</v>
      </c>
      <c r="AH88" s="108">
        <v>55</v>
      </c>
      <c r="AI88" s="110" t="s">
        <v>10</v>
      </c>
      <c r="AJ88" s="110" t="s">
        <v>6</v>
      </c>
      <c r="AK88" s="115" t="s">
        <v>12</v>
      </c>
      <c r="AL88" s="116">
        <v>331.05</v>
      </c>
      <c r="AM88" s="117">
        <v>363.65</v>
      </c>
      <c r="AN88" s="116">
        <v>418.25</v>
      </c>
      <c r="AO88" s="135">
        <v>498.03</v>
      </c>
      <c r="AP88" s="135">
        <v>0</v>
      </c>
      <c r="AQ88" s="135"/>
      <c r="AR88" s="135">
        <v>331.05</v>
      </c>
      <c r="AS88" s="132"/>
      <c r="AT88" s="132"/>
      <c r="AU88" s="132"/>
      <c r="AV88" s="36"/>
      <c r="AW88" s="133"/>
      <c r="AX88" s="133"/>
      <c r="AY88" s="133"/>
      <c r="AZ88" s="133"/>
      <c r="BA88" s="132"/>
      <c r="BB88" s="132"/>
      <c r="BD88" s="36"/>
      <c r="BE88" s="133"/>
      <c r="BF88" s="133"/>
      <c r="BG88" s="133"/>
      <c r="BH88" s="133"/>
      <c r="BI88" s="132"/>
      <c r="BJ88" s="132"/>
      <c r="BK88" s="136"/>
      <c r="BL88" s="36"/>
      <c r="BM88" s="133"/>
      <c r="BN88" s="133"/>
      <c r="BO88" s="133"/>
      <c r="BP88" s="133"/>
      <c r="BQ88" s="132"/>
      <c r="BR88" s="132"/>
      <c r="BS88" s="132"/>
      <c r="BT88" s="36"/>
      <c r="BU88" s="133"/>
      <c r="BV88" s="133"/>
      <c r="BW88" s="133"/>
      <c r="BX88" s="133"/>
      <c r="BY88" s="132"/>
      <c r="BZ88" s="132"/>
      <c r="CB88" s="36">
        <v>47</v>
      </c>
      <c r="CC88" s="133">
        <v>341.69</v>
      </c>
      <c r="CD88" s="133">
        <v>352.8</v>
      </c>
      <c r="CE88" s="133">
        <v>384.54</v>
      </c>
      <c r="CF88" s="133">
        <v>433.66</v>
      </c>
      <c r="CG88" s="132">
        <v>498.12</v>
      </c>
      <c r="CH88" s="132">
        <v>579.59</v>
      </c>
      <c r="CI88" s="136"/>
      <c r="CJ88" s="36">
        <v>47</v>
      </c>
      <c r="CK88" s="133">
        <v>298.4</v>
      </c>
      <c r="CL88" s="133">
        <v>328.87</v>
      </c>
      <c r="CM88" s="133">
        <v>374.75</v>
      </c>
      <c r="CN88" s="133">
        <v>433.94</v>
      </c>
      <c r="CO88" s="132">
        <v>506.39</v>
      </c>
      <c r="CP88" s="132">
        <v>596.07</v>
      </c>
      <c r="CQ88" s="132"/>
      <c r="CR88" s="36">
        <v>47</v>
      </c>
      <c r="CS88" s="133">
        <v>229.54</v>
      </c>
      <c r="CT88" s="133">
        <v>238.03</v>
      </c>
      <c r="CU88" s="133">
        <v>257.42</v>
      </c>
      <c r="CV88" s="133">
        <v>287.74</v>
      </c>
      <c r="CW88" s="132">
        <v>328.01</v>
      </c>
      <c r="CX88" s="132">
        <v>379.99</v>
      </c>
    </row>
    <row r="89" spans="1:102">
      <c r="A89" s="23" t="str">
        <f>+CONCATENATE(B89,C89,D89,E89,F89)</f>
        <v>AMS570.5</v>
      </c>
      <c r="B89" s="24" t="s">
        <v>121</v>
      </c>
      <c r="C89" s="24" t="s">
        <v>10</v>
      </c>
      <c r="D89" s="24" t="s">
        <v>90</v>
      </c>
      <c r="E89" s="24">
        <v>57</v>
      </c>
      <c r="F89" s="25">
        <v>0.5</v>
      </c>
      <c r="G89" s="26">
        <v>280.23</v>
      </c>
      <c r="H89" s="26">
        <v>334.47</v>
      </c>
      <c r="I89" s="26">
        <v>395.82</v>
      </c>
      <c r="J89" s="26">
        <v>0</v>
      </c>
      <c r="K89" s="26">
        <v>0</v>
      </c>
      <c r="L89" s="26">
        <v>0</v>
      </c>
      <c r="M89" s="26"/>
      <c r="N89" s="30"/>
      <c r="AF89" s="36"/>
      <c r="AG89" s="102" t="str">
        <f>CONCATENATE(AH89,AI89,LEFT(AJ89,2),AK89)</f>
        <v>56MNSDeath Cover</v>
      </c>
      <c r="AH89" s="108">
        <v>56</v>
      </c>
      <c r="AI89" s="110" t="s">
        <v>10</v>
      </c>
      <c r="AJ89" s="110" t="s">
        <v>6</v>
      </c>
      <c r="AK89" s="115" t="s">
        <v>12</v>
      </c>
      <c r="AL89" s="116">
        <v>352.07</v>
      </c>
      <c r="AM89" s="117">
        <v>388.91</v>
      </c>
      <c r="AN89" s="116">
        <v>449.77</v>
      </c>
      <c r="AO89" s="135">
        <v>0</v>
      </c>
      <c r="AP89" s="135"/>
      <c r="AQ89" s="135"/>
      <c r="AR89" s="135">
        <v>0</v>
      </c>
      <c r="AS89" s="132"/>
      <c r="AT89" s="132"/>
      <c r="AU89" s="132"/>
      <c r="AV89" s="36"/>
      <c r="AW89" s="133"/>
      <c r="AX89" s="133"/>
      <c r="AY89" s="133"/>
      <c r="AZ89" s="133"/>
      <c r="BA89" s="132"/>
      <c r="BB89" s="132"/>
      <c r="BD89" s="36"/>
      <c r="BE89" s="133"/>
      <c r="BF89" s="133"/>
      <c r="BG89" s="133"/>
      <c r="BH89" s="133"/>
      <c r="BI89" s="132"/>
      <c r="BJ89" s="132"/>
      <c r="BK89" s="136"/>
      <c r="BL89" s="36"/>
      <c r="BM89" s="133"/>
      <c r="BN89" s="133"/>
      <c r="BO89" s="133"/>
      <c r="BP89" s="133"/>
      <c r="BQ89" s="132"/>
      <c r="BR89" s="132"/>
      <c r="BS89" s="132"/>
      <c r="BT89" s="36"/>
      <c r="BU89" s="133"/>
      <c r="BV89" s="133"/>
      <c r="BW89" s="133"/>
      <c r="BX89" s="133"/>
      <c r="BY89" s="132"/>
      <c r="BZ89" s="132"/>
      <c r="CB89" s="36">
        <v>48</v>
      </c>
      <c r="CC89" s="133">
        <v>358.24</v>
      </c>
      <c r="CD89" s="133">
        <v>372.7</v>
      </c>
      <c r="CE89" s="133">
        <v>407.41</v>
      </c>
      <c r="CF89" s="133">
        <v>460.27</v>
      </c>
      <c r="CG89" s="132">
        <v>530.22</v>
      </c>
      <c r="CH89" s="132">
        <v>618.18</v>
      </c>
      <c r="CI89" s="136"/>
      <c r="CJ89" s="36">
        <v>48</v>
      </c>
      <c r="CK89" s="133">
        <v>316.99</v>
      </c>
      <c r="CL89" s="133">
        <v>351.84</v>
      </c>
      <c r="CM89" s="133">
        <v>401.06</v>
      </c>
      <c r="CN89" s="133">
        <v>464.1</v>
      </c>
      <c r="CO89" s="132">
        <v>542.33</v>
      </c>
      <c r="CP89" s="132">
        <v>639.15</v>
      </c>
      <c r="CQ89" s="132"/>
      <c r="CR89" s="36">
        <v>48</v>
      </c>
      <c r="CS89" s="133">
        <v>239.88</v>
      </c>
      <c r="CT89" s="133">
        <v>250.46</v>
      </c>
      <c r="CU89" s="133">
        <v>271.73</v>
      </c>
      <c r="CV89" s="133">
        <v>304.45</v>
      </c>
      <c r="CW89" s="132">
        <v>348.28</v>
      </c>
      <c r="CX89" s="132">
        <v>404.64</v>
      </c>
    </row>
    <row r="90" spans="1:102">
      <c r="A90" s="23" t="str">
        <f>+CONCATENATE(B90,C90,D90,E90,F90)</f>
        <v>AMS580.5</v>
      </c>
      <c r="B90" s="24" t="s">
        <v>121</v>
      </c>
      <c r="C90" s="24" t="s">
        <v>10</v>
      </c>
      <c r="D90" s="24" t="s">
        <v>90</v>
      </c>
      <c r="E90" s="24">
        <v>58</v>
      </c>
      <c r="F90" s="25">
        <v>0.5</v>
      </c>
      <c r="G90" s="26">
        <v>302.27</v>
      </c>
      <c r="H90" s="26">
        <v>361.63</v>
      </c>
      <c r="I90" s="26">
        <v>427.99</v>
      </c>
      <c r="J90" s="26">
        <v>0</v>
      </c>
      <c r="K90" s="26">
        <v>0</v>
      </c>
      <c r="L90" s="26">
        <v>0</v>
      </c>
      <c r="M90" s="26"/>
      <c r="N90" s="30"/>
      <c r="AF90" s="36"/>
      <c r="AG90" s="102" t="str">
        <f>CONCATENATE(AH90,AI90,LEFT(AJ90,2),AK90)</f>
        <v>57MNSDeath Cover</v>
      </c>
      <c r="AH90" s="108">
        <v>57</v>
      </c>
      <c r="AI90" s="110" t="s">
        <v>10</v>
      </c>
      <c r="AJ90" s="110" t="s">
        <v>6</v>
      </c>
      <c r="AK90" s="115" t="s">
        <v>12</v>
      </c>
      <c r="AL90" s="116">
        <v>374.37</v>
      </c>
      <c r="AM90" s="117">
        <v>416.28</v>
      </c>
      <c r="AN90" s="116">
        <v>484.04</v>
      </c>
      <c r="AO90" s="135">
        <v>0</v>
      </c>
      <c r="AP90" s="135"/>
      <c r="AQ90" s="135"/>
      <c r="AR90" s="135">
        <v>0</v>
      </c>
      <c r="AS90" s="132"/>
      <c r="AT90" s="132"/>
      <c r="AU90" s="132"/>
      <c r="AV90" s="36"/>
      <c r="AW90" s="133"/>
      <c r="AX90" s="133"/>
      <c r="AY90" s="133"/>
      <c r="AZ90" s="133"/>
      <c r="BA90" s="132"/>
      <c r="BB90" s="132"/>
      <c r="BD90" s="36"/>
      <c r="BE90" s="133"/>
      <c r="BF90" s="133"/>
      <c r="BG90" s="133"/>
      <c r="BH90" s="133"/>
      <c r="BI90" s="132"/>
      <c r="BJ90" s="132"/>
      <c r="BK90" s="136"/>
      <c r="BL90" s="36"/>
      <c r="BM90" s="133"/>
      <c r="BN90" s="133"/>
      <c r="BO90" s="133"/>
      <c r="BP90" s="133"/>
      <c r="BQ90" s="132"/>
      <c r="BR90" s="132"/>
      <c r="BS90" s="132"/>
      <c r="BT90" s="36"/>
      <c r="BU90" s="133"/>
      <c r="BV90" s="133"/>
      <c r="BW90" s="133"/>
      <c r="BX90" s="133"/>
      <c r="BY90" s="132"/>
      <c r="BZ90" s="132"/>
      <c r="CB90" s="36">
        <v>49</v>
      </c>
      <c r="CC90" s="133">
        <v>376.89</v>
      </c>
      <c r="CD90" s="133">
        <v>394.53</v>
      </c>
      <c r="CE90" s="133">
        <v>431.98</v>
      </c>
      <c r="CF90" s="133">
        <v>488.96</v>
      </c>
      <c r="CG90" s="132">
        <v>564.97</v>
      </c>
      <c r="CH90" s="132"/>
      <c r="CI90" s="136"/>
      <c r="CJ90" s="36">
        <v>49</v>
      </c>
      <c r="CK90" s="133">
        <v>337.91</v>
      </c>
      <c r="CL90" s="133">
        <v>376.76</v>
      </c>
      <c r="CM90" s="133">
        <v>429.21</v>
      </c>
      <c r="CN90" s="133">
        <v>496.65</v>
      </c>
      <c r="CO90" s="132">
        <v>581.23</v>
      </c>
      <c r="CP90" s="132"/>
      <c r="CQ90" s="132"/>
      <c r="CR90" s="36">
        <v>49</v>
      </c>
      <c r="CS90" s="133">
        <v>251.52</v>
      </c>
      <c r="CT90" s="133">
        <v>263.99</v>
      </c>
      <c r="CU90" s="133">
        <v>287.12</v>
      </c>
      <c r="CV90" s="133">
        <v>322.5</v>
      </c>
      <c r="CW90" s="132">
        <v>370.31</v>
      </c>
      <c r="CX90" s="132"/>
    </row>
    <row r="91" spans="1:102">
      <c r="A91" s="23" t="str">
        <f>+CONCATENATE(B91,C91,D91,E91,F91)</f>
        <v>AMS590.5</v>
      </c>
      <c r="B91" s="24" t="s">
        <v>121</v>
      </c>
      <c r="C91" s="24" t="s">
        <v>10</v>
      </c>
      <c r="D91" s="24" t="s">
        <v>90</v>
      </c>
      <c r="E91" s="24">
        <v>59</v>
      </c>
      <c r="F91" s="25">
        <v>0.5</v>
      </c>
      <c r="G91" s="26">
        <v>325.91</v>
      </c>
      <c r="H91" s="26">
        <v>390.73</v>
      </c>
      <c r="I91" s="26">
        <v>462.98</v>
      </c>
      <c r="J91" s="26">
        <v>0</v>
      </c>
      <c r="K91" s="26">
        <v>0</v>
      </c>
      <c r="L91" s="26">
        <v>0</v>
      </c>
      <c r="M91" s="26"/>
      <c r="N91" s="30"/>
      <c r="AF91" s="36"/>
      <c r="AG91" s="102" t="str">
        <f>CONCATENATE(AH91,AI91,LEFT(AJ91,2),AK91)</f>
        <v>58MNSDeath Cover</v>
      </c>
      <c r="AH91" s="108">
        <v>58</v>
      </c>
      <c r="AI91" s="110" t="s">
        <v>10</v>
      </c>
      <c r="AJ91" s="110" t="s">
        <v>6</v>
      </c>
      <c r="AK91" s="115" t="s">
        <v>12</v>
      </c>
      <c r="AL91" s="116">
        <v>398.31</v>
      </c>
      <c r="AM91" s="117">
        <v>446.26</v>
      </c>
      <c r="AN91" s="116">
        <v>521.41</v>
      </c>
      <c r="AO91" s="135">
        <v>0</v>
      </c>
      <c r="AP91" s="135"/>
      <c r="AQ91" s="135"/>
      <c r="AR91" s="135">
        <v>0</v>
      </c>
      <c r="AS91" s="132"/>
      <c r="AT91" s="132"/>
      <c r="AU91" s="132"/>
      <c r="AV91" s="36"/>
      <c r="AW91" s="133"/>
      <c r="AX91" s="133"/>
      <c r="AY91" s="133"/>
      <c r="AZ91" s="133"/>
      <c r="BA91" s="132"/>
      <c r="BB91" s="132"/>
      <c r="BD91" s="36"/>
      <c r="BE91" s="133"/>
      <c r="BF91" s="133"/>
      <c r="BG91" s="133"/>
      <c r="BH91" s="133"/>
      <c r="BI91" s="132"/>
      <c r="BJ91" s="132"/>
      <c r="BK91" s="136"/>
      <c r="BL91" s="36"/>
      <c r="BM91" s="133"/>
      <c r="BN91" s="133"/>
      <c r="BO91" s="133"/>
      <c r="BP91" s="133"/>
      <c r="BQ91" s="132"/>
      <c r="BR91" s="132"/>
      <c r="BS91" s="132"/>
      <c r="BT91" s="36"/>
      <c r="BU91" s="133"/>
      <c r="BV91" s="133"/>
      <c r="BW91" s="133"/>
      <c r="BX91" s="133"/>
      <c r="BY91" s="132"/>
      <c r="BZ91" s="132"/>
      <c r="CB91" s="36">
        <v>50</v>
      </c>
      <c r="CC91" s="133">
        <v>397.63</v>
      </c>
      <c r="CD91" s="133">
        <v>417.94</v>
      </c>
      <c r="CE91" s="133">
        <v>458.53</v>
      </c>
      <c r="CF91" s="133">
        <v>520.25</v>
      </c>
      <c r="CG91" s="132">
        <v>602.54</v>
      </c>
      <c r="CH91" s="132"/>
      <c r="CI91" s="136"/>
      <c r="CJ91" s="36">
        <v>50</v>
      </c>
      <c r="CK91" s="133">
        <v>361.2</v>
      </c>
      <c r="CL91" s="133">
        <v>403.81</v>
      </c>
      <c r="CM91" s="133">
        <v>459.33</v>
      </c>
      <c r="CN91" s="133">
        <v>531.75</v>
      </c>
      <c r="CO91" s="132">
        <v>623.28</v>
      </c>
      <c r="CP91" s="132"/>
      <c r="CQ91" s="132"/>
      <c r="CR91" s="36">
        <v>50</v>
      </c>
      <c r="CS91" s="133">
        <v>264.48</v>
      </c>
      <c r="CT91" s="133">
        <v>278.77</v>
      </c>
      <c r="CU91" s="133">
        <v>303.64</v>
      </c>
      <c r="CV91" s="133">
        <v>342.06</v>
      </c>
      <c r="CW91" s="132">
        <v>394.09</v>
      </c>
      <c r="CX91" s="132"/>
    </row>
    <row r="92" spans="1:102">
      <c r="A92" s="23" t="str">
        <f>+CONCATENATE(B92,C92,D92,E92,F92)</f>
        <v>AMS600.5</v>
      </c>
      <c r="B92" s="24" t="s">
        <v>121</v>
      </c>
      <c r="C92" s="24" t="s">
        <v>10</v>
      </c>
      <c r="D92" s="24" t="s">
        <v>90</v>
      </c>
      <c r="E92" s="24">
        <v>60</v>
      </c>
      <c r="F92" s="25">
        <v>0.5</v>
      </c>
      <c r="G92" s="26">
        <v>351.71</v>
      </c>
      <c r="H92" s="26">
        <v>422.82</v>
      </c>
      <c r="I92" s="26">
        <v>501.05</v>
      </c>
      <c r="J92" s="26">
        <v>0</v>
      </c>
      <c r="K92" s="26">
        <v>0</v>
      </c>
      <c r="L92" s="26">
        <v>0</v>
      </c>
      <c r="M92" s="26"/>
      <c r="N92" s="30"/>
      <c r="AF92" s="36"/>
      <c r="AG92" s="102" t="str">
        <f>CONCATENATE(AH92,AI92,LEFT(AJ92,2),AK92)</f>
        <v>59MNSDeath Cover</v>
      </c>
      <c r="AH92" s="108">
        <v>59</v>
      </c>
      <c r="AI92" s="110" t="s">
        <v>10</v>
      </c>
      <c r="AJ92" s="110" t="s">
        <v>6</v>
      </c>
      <c r="AK92" s="115" t="s">
        <v>12</v>
      </c>
      <c r="AL92" s="116">
        <v>424.22</v>
      </c>
      <c r="AM92" s="117">
        <v>479.03</v>
      </c>
      <c r="AN92" s="116">
        <v>562.21</v>
      </c>
      <c r="AO92" s="135">
        <v>0</v>
      </c>
      <c r="AP92" s="135"/>
      <c r="AQ92" s="135"/>
      <c r="AR92" s="135">
        <v>0</v>
      </c>
      <c r="AS92" s="132"/>
      <c r="AT92" s="132"/>
      <c r="AU92" s="132"/>
      <c r="AV92" s="36"/>
      <c r="AW92" s="133"/>
      <c r="AX92" s="133"/>
      <c r="AY92" s="133"/>
      <c r="AZ92" s="133"/>
      <c r="BA92" s="132"/>
      <c r="BB92" s="132"/>
      <c r="BD92" s="36"/>
      <c r="BE92" s="133"/>
      <c r="BF92" s="133"/>
      <c r="BG92" s="133"/>
      <c r="BH92" s="133"/>
      <c r="BI92" s="132"/>
      <c r="BJ92" s="132"/>
      <c r="BK92" s="136"/>
      <c r="BL92" s="36"/>
      <c r="BM92" s="133"/>
      <c r="BN92" s="133"/>
      <c r="BO92" s="133"/>
      <c r="BP92" s="133"/>
      <c r="BQ92" s="132"/>
      <c r="BR92" s="132"/>
      <c r="BS92" s="132"/>
      <c r="BT92" s="36"/>
      <c r="BU92" s="133"/>
      <c r="BV92" s="133"/>
      <c r="BW92" s="133"/>
      <c r="BX92" s="133"/>
      <c r="BY92" s="132"/>
      <c r="BZ92" s="132"/>
      <c r="CB92" s="36">
        <v>51</v>
      </c>
      <c r="CC92" s="133">
        <v>420.34</v>
      </c>
      <c r="CD92" s="133">
        <v>443.24</v>
      </c>
      <c r="CE92" s="133">
        <v>487</v>
      </c>
      <c r="CF92" s="133">
        <v>553.94</v>
      </c>
      <c r="CG92" s="132">
        <v>643.09</v>
      </c>
      <c r="CH92" s="132"/>
      <c r="CI92" s="136"/>
      <c r="CJ92" s="36">
        <v>51</v>
      </c>
      <c r="CK92" s="133">
        <v>386.69</v>
      </c>
      <c r="CL92" s="133">
        <v>432.65</v>
      </c>
      <c r="CM92" s="133">
        <v>491.51</v>
      </c>
      <c r="CN92" s="133">
        <v>569.54</v>
      </c>
      <c r="CO92" s="132">
        <v>668.64</v>
      </c>
      <c r="CP92" s="132"/>
      <c r="CQ92" s="132"/>
      <c r="CR92" s="36">
        <v>51</v>
      </c>
      <c r="CS92" s="133">
        <v>278.66</v>
      </c>
      <c r="CT92" s="133">
        <v>294.47</v>
      </c>
      <c r="CU92" s="133">
        <v>321.47</v>
      </c>
      <c r="CV92" s="133">
        <v>363.25</v>
      </c>
      <c r="CW92" s="132">
        <v>419.8</v>
      </c>
      <c r="CX92" s="132"/>
    </row>
    <row r="93" spans="1:102">
      <c r="A93" s="23" t="str">
        <f>+CONCATENATE(B93,C93,D93,E93,F93)</f>
        <v>AMS610.5</v>
      </c>
      <c r="B93" s="24" t="s">
        <v>121</v>
      </c>
      <c r="C93" s="24" t="s">
        <v>10</v>
      </c>
      <c r="D93" s="24" t="s">
        <v>90</v>
      </c>
      <c r="E93" s="24">
        <v>61</v>
      </c>
      <c r="F93" s="25">
        <v>0.5</v>
      </c>
      <c r="G93" s="26">
        <v>379.83</v>
      </c>
      <c r="H93" s="26">
        <v>458.01</v>
      </c>
      <c r="I93" s="26">
        <v>0</v>
      </c>
      <c r="J93" s="26">
        <v>0</v>
      </c>
      <c r="K93" s="26">
        <v>0</v>
      </c>
      <c r="L93" s="26">
        <v>0</v>
      </c>
      <c r="M93" s="26"/>
      <c r="N93" s="30"/>
      <c r="AF93" s="36"/>
      <c r="AG93" s="102" t="str">
        <f>CONCATENATE(AH93,AI93,LEFT(AJ93,2),AK93)</f>
        <v>60MNSDeath Cover</v>
      </c>
      <c r="AH93" s="108">
        <v>60</v>
      </c>
      <c r="AI93" s="110" t="s">
        <v>10</v>
      </c>
      <c r="AJ93" s="110" t="s">
        <v>6</v>
      </c>
      <c r="AK93" s="115" t="s">
        <v>12</v>
      </c>
      <c r="AL93" s="116">
        <v>452.51</v>
      </c>
      <c r="AM93" s="117">
        <v>514.94</v>
      </c>
      <c r="AN93" s="116">
        <v>606.81</v>
      </c>
      <c r="AO93" s="135">
        <v>0</v>
      </c>
      <c r="AP93" s="135"/>
      <c r="AQ93" s="135"/>
      <c r="AR93" s="135">
        <v>0</v>
      </c>
      <c r="AS93" s="132"/>
      <c r="AT93" s="132"/>
      <c r="AU93" s="132"/>
      <c r="AV93" s="36"/>
      <c r="AW93" s="133"/>
      <c r="AX93" s="133"/>
      <c r="AY93" s="133"/>
      <c r="AZ93" s="133"/>
      <c r="BA93" s="132"/>
      <c r="BB93" s="132"/>
      <c r="BD93" s="36"/>
      <c r="BE93" s="133"/>
      <c r="BF93" s="133"/>
      <c r="BG93" s="133"/>
      <c r="BH93" s="133"/>
      <c r="BI93" s="132"/>
      <c r="BJ93" s="132"/>
      <c r="BK93" s="136"/>
      <c r="BL93" s="36"/>
      <c r="BM93" s="133"/>
      <c r="BN93" s="133"/>
      <c r="BO93" s="133"/>
      <c r="BP93" s="133"/>
      <c r="BQ93" s="132"/>
      <c r="BR93" s="132"/>
      <c r="BS93" s="132"/>
      <c r="BT93" s="36"/>
      <c r="BU93" s="133"/>
      <c r="BV93" s="133"/>
      <c r="BW93" s="133"/>
      <c r="BX93" s="133"/>
      <c r="BY93" s="132"/>
      <c r="BZ93" s="132"/>
      <c r="CB93" s="36">
        <v>52</v>
      </c>
      <c r="CC93" s="133">
        <v>444.84</v>
      </c>
      <c r="CD93" s="133">
        <v>470.3</v>
      </c>
      <c r="CE93" s="133">
        <v>517.39</v>
      </c>
      <c r="CF93" s="133">
        <v>590.19</v>
      </c>
      <c r="CG93" s="132">
        <v>686.81</v>
      </c>
      <c r="CH93" s="132"/>
      <c r="CI93" s="136"/>
      <c r="CJ93" s="36">
        <v>52</v>
      </c>
      <c r="CK93" s="133">
        <v>414.49</v>
      </c>
      <c r="CL93" s="133">
        <v>463.17</v>
      </c>
      <c r="CM93" s="133">
        <v>525.72</v>
      </c>
      <c r="CN93" s="133">
        <v>610.2</v>
      </c>
      <c r="CO93" s="132">
        <v>717.53</v>
      </c>
      <c r="CP93" s="132"/>
      <c r="CQ93" s="132"/>
      <c r="CR93" s="36">
        <v>52</v>
      </c>
      <c r="CS93" s="133">
        <v>293.96</v>
      </c>
      <c r="CT93" s="133">
        <v>311.36</v>
      </c>
      <c r="CU93" s="133">
        <v>340.49</v>
      </c>
      <c r="CV93" s="133">
        <v>386.06</v>
      </c>
      <c r="CW93" s="132">
        <v>447.55</v>
      </c>
      <c r="CX93" s="132"/>
    </row>
    <row r="94" spans="1:102">
      <c r="A94" s="23" t="str">
        <f>+CONCATENATE(B94,C94,D94,E94,F94)</f>
        <v>AMS620.5</v>
      </c>
      <c r="B94" s="24" t="s">
        <v>121</v>
      </c>
      <c r="C94" s="24" t="s">
        <v>10</v>
      </c>
      <c r="D94" s="24" t="s">
        <v>90</v>
      </c>
      <c r="E94" s="24">
        <v>62</v>
      </c>
      <c r="F94" s="25">
        <v>0.5</v>
      </c>
      <c r="G94" s="26">
        <v>411.43</v>
      </c>
      <c r="H94" s="26">
        <v>496.61</v>
      </c>
      <c r="I94" s="26">
        <v>0</v>
      </c>
      <c r="J94" s="26">
        <v>0</v>
      </c>
      <c r="K94" s="26">
        <v>0</v>
      </c>
      <c r="L94" s="26">
        <v>0</v>
      </c>
      <c r="M94" s="26"/>
      <c r="N94" s="30"/>
      <c r="AF94" s="36"/>
      <c r="AG94" s="102" t="str">
        <f>CONCATENATE(AH94,AI94,LEFT(AJ94,2),AK94)</f>
        <v>61MNSDeath Cover</v>
      </c>
      <c r="AH94" s="108">
        <v>61</v>
      </c>
      <c r="AI94" s="110" t="s">
        <v>10</v>
      </c>
      <c r="AJ94" s="110" t="s">
        <v>6</v>
      </c>
      <c r="AK94" s="115" t="s">
        <v>12</v>
      </c>
      <c r="AL94" s="116">
        <v>483.89</v>
      </c>
      <c r="AM94" s="117">
        <v>554.37</v>
      </c>
      <c r="AN94" s="116">
        <v>0</v>
      </c>
      <c r="AO94" s="135"/>
      <c r="AP94" s="135"/>
      <c r="AQ94" s="135"/>
      <c r="AR94" s="135">
        <v>0</v>
      </c>
      <c r="AS94" s="132"/>
      <c r="AT94" s="132"/>
      <c r="AU94" s="132"/>
      <c r="AV94" s="36"/>
      <c r="AW94" s="133"/>
      <c r="AX94" s="133"/>
      <c r="AY94" s="133"/>
      <c r="AZ94" s="133"/>
      <c r="BA94" s="132"/>
      <c r="BB94" s="132"/>
      <c r="BD94" s="36"/>
      <c r="BE94" s="133"/>
      <c r="BF94" s="133"/>
      <c r="BG94" s="133"/>
      <c r="BH94" s="133"/>
      <c r="BI94" s="132"/>
      <c r="BJ94" s="132"/>
      <c r="BK94" s="136"/>
      <c r="BL94" s="36"/>
      <c r="BM94" s="133"/>
      <c r="BN94" s="133"/>
      <c r="BO94" s="133"/>
      <c r="BP94" s="133"/>
      <c r="BQ94" s="132"/>
      <c r="BR94" s="132"/>
      <c r="BS94" s="132"/>
      <c r="BT94" s="36"/>
      <c r="BU94" s="133"/>
      <c r="BV94" s="133"/>
      <c r="BW94" s="133"/>
      <c r="BX94" s="133"/>
      <c r="BY94" s="132"/>
      <c r="BZ94" s="132"/>
      <c r="CB94" s="36">
        <v>53</v>
      </c>
      <c r="CC94" s="133">
        <v>470.9</v>
      </c>
      <c r="CD94" s="133">
        <v>498.69</v>
      </c>
      <c r="CE94" s="133">
        <v>549.8</v>
      </c>
      <c r="CF94" s="133">
        <v>629.28</v>
      </c>
      <c r="CG94" s="132">
        <v>733.89</v>
      </c>
      <c r="CH94" s="132"/>
      <c r="CI94" s="136"/>
      <c r="CJ94" s="36">
        <v>53</v>
      </c>
      <c r="CK94" s="133">
        <v>443.83</v>
      </c>
      <c r="CL94" s="133">
        <v>495.34</v>
      </c>
      <c r="CM94" s="133">
        <v>562.31</v>
      </c>
      <c r="CN94" s="133">
        <v>653.9</v>
      </c>
      <c r="CO94" s="132">
        <v>770.13</v>
      </c>
      <c r="CP94" s="132"/>
      <c r="CQ94" s="132"/>
      <c r="CR94" s="36">
        <v>53</v>
      </c>
      <c r="CS94" s="133">
        <v>310.24</v>
      </c>
      <c r="CT94" s="133">
        <v>329.09</v>
      </c>
      <c r="CU94" s="133">
        <v>360.79</v>
      </c>
      <c r="CV94" s="133">
        <v>410.6</v>
      </c>
      <c r="CW94" s="132">
        <v>477.48</v>
      </c>
      <c r="CX94" s="132"/>
    </row>
    <row r="95" spans="1:102">
      <c r="A95" s="23" t="str">
        <f>+CONCATENATE(B95,C95,D95,E95,F95)</f>
        <v>AMS630.5</v>
      </c>
      <c r="B95" s="24" t="s">
        <v>121</v>
      </c>
      <c r="C95" s="24" t="s">
        <v>10</v>
      </c>
      <c r="D95" s="24" t="s">
        <v>90</v>
      </c>
      <c r="E95" s="24">
        <v>63</v>
      </c>
      <c r="F95" s="25">
        <v>0.5</v>
      </c>
      <c r="G95" s="26">
        <v>446.26</v>
      </c>
      <c r="H95" s="26">
        <v>538.89</v>
      </c>
      <c r="I95" s="26">
        <v>0</v>
      </c>
      <c r="J95" s="26">
        <v>0</v>
      </c>
      <c r="K95" s="26">
        <v>0</v>
      </c>
      <c r="L95" s="26">
        <v>0</v>
      </c>
      <c r="M95" s="26"/>
      <c r="N95" s="30"/>
      <c r="AF95" s="36"/>
      <c r="AG95" s="102" t="str">
        <f>CONCATENATE(AH95,AI95,LEFT(AJ95,2),AK95)</f>
        <v>62MNSDeath Cover</v>
      </c>
      <c r="AH95" s="108">
        <v>62</v>
      </c>
      <c r="AI95" s="110" t="s">
        <v>10</v>
      </c>
      <c r="AJ95" s="110" t="s">
        <v>6</v>
      </c>
      <c r="AK95" s="115" t="s">
        <v>12</v>
      </c>
      <c r="AL95" s="116">
        <v>518.23</v>
      </c>
      <c r="AM95" s="117">
        <v>597.65</v>
      </c>
      <c r="AN95" s="116">
        <v>0</v>
      </c>
      <c r="AO95" s="135"/>
      <c r="AP95" s="135"/>
      <c r="AQ95" s="135"/>
      <c r="AR95" s="135">
        <v>0</v>
      </c>
      <c r="AS95" s="132"/>
      <c r="AT95" s="132"/>
      <c r="AU95" s="132"/>
      <c r="AV95" s="36"/>
      <c r="AW95" s="133"/>
      <c r="AX95" s="133"/>
      <c r="AY95" s="133"/>
      <c r="AZ95" s="133"/>
      <c r="BA95" s="132"/>
      <c r="BB95" s="132"/>
      <c r="BD95" s="36"/>
      <c r="BE95" s="133"/>
      <c r="BF95" s="133"/>
      <c r="BG95" s="133"/>
      <c r="BH95" s="133"/>
      <c r="BI95" s="132"/>
      <c r="BJ95" s="132"/>
      <c r="BK95" s="136"/>
      <c r="BL95" s="36"/>
      <c r="BM95" s="133"/>
      <c r="BN95" s="133"/>
      <c r="BO95" s="133"/>
      <c r="BP95" s="133"/>
      <c r="BQ95" s="132"/>
      <c r="BR95" s="132"/>
      <c r="BS95" s="132"/>
      <c r="BT95" s="36"/>
      <c r="BU95" s="133"/>
      <c r="BV95" s="133"/>
      <c r="BW95" s="133"/>
      <c r="BX95" s="133"/>
      <c r="BY95" s="132"/>
      <c r="BZ95" s="132"/>
      <c r="CB95" s="36">
        <v>54</v>
      </c>
      <c r="CC95" s="133">
        <v>498.3</v>
      </c>
      <c r="CD95" s="133">
        <v>528.57</v>
      </c>
      <c r="CE95" s="133">
        <v>584.38</v>
      </c>
      <c r="CF95" s="133">
        <v>671.2</v>
      </c>
      <c r="CG95" s="132"/>
      <c r="CH95" s="132"/>
      <c r="CI95" s="136"/>
      <c r="CJ95" s="36">
        <v>54</v>
      </c>
      <c r="CK95" s="133">
        <v>474.65</v>
      </c>
      <c r="CL95" s="133">
        <v>529.18</v>
      </c>
      <c r="CM95" s="133">
        <v>601.35</v>
      </c>
      <c r="CN95" s="133">
        <v>700.89</v>
      </c>
      <c r="CO95" s="132"/>
      <c r="CP95" s="132"/>
      <c r="CQ95" s="132"/>
      <c r="CR95" s="36">
        <v>54</v>
      </c>
      <c r="CS95" s="133">
        <v>327.35</v>
      </c>
      <c r="CT95" s="133">
        <v>347.76</v>
      </c>
      <c r="CU95" s="133">
        <v>382.45</v>
      </c>
      <c r="CV95" s="133">
        <v>437.01</v>
      </c>
      <c r="CW95" s="132"/>
      <c r="CX95" s="132"/>
    </row>
    <row r="96" spans="1:102">
      <c r="A96" s="23" t="str">
        <f>+CONCATENATE(B96,C96,D96,E96,F96)</f>
        <v>AMS640.5</v>
      </c>
      <c r="B96" s="24" t="s">
        <v>121</v>
      </c>
      <c r="C96" s="24" t="s">
        <v>10</v>
      </c>
      <c r="D96" s="24" t="s">
        <v>90</v>
      </c>
      <c r="E96" s="24">
        <v>64</v>
      </c>
      <c r="F96" s="25">
        <v>0.5</v>
      </c>
      <c r="G96" s="26">
        <v>484.66</v>
      </c>
      <c r="H96" s="26">
        <v>585.2</v>
      </c>
      <c r="I96" s="26">
        <v>0</v>
      </c>
      <c r="J96" s="26">
        <v>0</v>
      </c>
      <c r="K96" s="26">
        <v>0</v>
      </c>
      <c r="L96" s="26">
        <v>0</v>
      </c>
      <c r="M96" s="26"/>
      <c r="N96" s="30"/>
      <c r="AF96" s="36"/>
      <c r="AG96" s="102" t="str">
        <f>CONCATENATE(AH96,AI96,LEFT(AJ96,2),AK96)</f>
        <v>63MNSDeath Cover</v>
      </c>
      <c r="AH96" s="108">
        <v>63</v>
      </c>
      <c r="AI96" s="110" t="s">
        <v>10</v>
      </c>
      <c r="AJ96" s="110" t="s">
        <v>6</v>
      </c>
      <c r="AK96" s="115" t="s">
        <v>12</v>
      </c>
      <c r="AL96" s="116">
        <v>556.19</v>
      </c>
      <c r="AM96" s="117">
        <v>645.22</v>
      </c>
      <c r="AN96" s="116">
        <v>0</v>
      </c>
      <c r="AO96" s="135"/>
      <c r="AP96" s="135"/>
      <c r="AQ96" s="135"/>
      <c r="AR96" s="135">
        <v>0</v>
      </c>
      <c r="AS96" s="132"/>
      <c r="AT96" s="132"/>
      <c r="AU96" s="132"/>
      <c r="AV96" s="36"/>
      <c r="AW96" s="133"/>
      <c r="AX96" s="133"/>
      <c r="AY96" s="133"/>
      <c r="AZ96" s="133"/>
      <c r="BA96" s="132"/>
      <c r="BB96" s="132"/>
      <c r="BD96" s="36"/>
      <c r="BE96" s="133"/>
      <c r="BF96" s="133"/>
      <c r="BG96" s="133"/>
      <c r="BH96" s="133"/>
      <c r="BI96" s="132"/>
      <c r="BJ96" s="132"/>
      <c r="BK96" s="136"/>
      <c r="BL96" s="36"/>
      <c r="BM96" s="133"/>
      <c r="BN96" s="133"/>
      <c r="BO96" s="133"/>
      <c r="BP96" s="133"/>
      <c r="BQ96" s="132"/>
      <c r="BR96" s="132"/>
      <c r="BS96" s="132"/>
      <c r="BT96" s="36"/>
      <c r="BU96" s="133"/>
      <c r="BV96" s="133"/>
      <c r="BW96" s="133"/>
      <c r="BX96" s="133"/>
      <c r="BY96" s="132"/>
      <c r="BZ96" s="132"/>
      <c r="CB96" s="36">
        <v>55</v>
      </c>
      <c r="CC96" s="133">
        <v>526.89</v>
      </c>
      <c r="CD96" s="133">
        <v>560</v>
      </c>
      <c r="CE96" s="133">
        <v>621.35</v>
      </c>
      <c r="CF96" s="133">
        <v>716.31</v>
      </c>
      <c r="CG96" s="132"/>
      <c r="CH96" s="132"/>
      <c r="CI96" s="136"/>
      <c r="CJ96" s="36">
        <v>55</v>
      </c>
      <c r="CK96" s="133">
        <v>506.81</v>
      </c>
      <c r="CL96" s="133">
        <v>564.79</v>
      </c>
      <c r="CM96" s="133">
        <v>643.09</v>
      </c>
      <c r="CN96" s="133">
        <v>751.42</v>
      </c>
      <c r="CO96" s="132"/>
      <c r="CP96" s="132"/>
      <c r="CQ96" s="132"/>
      <c r="CR96" s="36">
        <v>55</v>
      </c>
      <c r="CS96" s="133">
        <v>345.19</v>
      </c>
      <c r="CT96" s="133">
        <v>367.4</v>
      </c>
      <c r="CU96" s="133">
        <v>405.62</v>
      </c>
      <c r="CV96" s="133">
        <v>465.47</v>
      </c>
      <c r="CW96" s="132"/>
      <c r="CX96" s="132"/>
    </row>
    <row r="97" spans="1:102">
      <c r="A97" s="23" t="str">
        <f>+CONCATENATE(B97,C97,D97,E97,F97)</f>
        <v>AMS650.5</v>
      </c>
      <c r="B97" s="24" t="s">
        <v>121</v>
      </c>
      <c r="C97" s="24" t="s">
        <v>10</v>
      </c>
      <c r="D97" s="24" t="s">
        <v>90</v>
      </c>
      <c r="E97" s="24">
        <v>65</v>
      </c>
      <c r="F97" s="25">
        <v>0.5</v>
      </c>
      <c r="G97" s="26">
        <v>527.07</v>
      </c>
      <c r="H97" s="26">
        <v>635.83</v>
      </c>
      <c r="I97" s="26">
        <v>0</v>
      </c>
      <c r="J97" s="26">
        <v>0</v>
      </c>
      <c r="K97" s="26">
        <v>0</v>
      </c>
      <c r="L97" s="26">
        <v>0</v>
      </c>
      <c r="M97" s="26"/>
      <c r="N97" s="30"/>
      <c r="AF97" s="36"/>
      <c r="AG97" s="102" t="str">
        <f>CONCATENATE(AH97,AI97,LEFT(AJ97,2),AK97)</f>
        <v>64MNSDeath Cover</v>
      </c>
      <c r="AH97" s="108">
        <v>64</v>
      </c>
      <c r="AI97" s="110" t="s">
        <v>10</v>
      </c>
      <c r="AJ97" s="110" t="s">
        <v>6</v>
      </c>
      <c r="AK97" s="115" t="s">
        <v>12</v>
      </c>
      <c r="AL97" s="116">
        <v>598.01</v>
      </c>
      <c r="AM97" s="117">
        <v>697.7</v>
      </c>
      <c r="AN97" s="116">
        <v>0</v>
      </c>
      <c r="AO97" s="135"/>
      <c r="AP97" s="135"/>
      <c r="AQ97" s="135"/>
      <c r="AR97" s="135">
        <v>0</v>
      </c>
      <c r="AS97" s="132"/>
      <c r="AT97" s="132"/>
      <c r="AU97" s="132"/>
      <c r="AV97" s="36"/>
      <c r="AW97" s="133"/>
      <c r="AX97" s="133"/>
      <c r="AY97" s="133"/>
      <c r="AZ97" s="133"/>
      <c r="BA97" s="132"/>
      <c r="BB97" s="132"/>
      <c r="BD97" s="36"/>
      <c r="BE97" s="133"/>
      <c r="BF97" s="133"/>
      <c r="BG97" s="133"/>
      <c r="BH97" s="133"/>
      <c r="BI97" s="132"/>
      <c r="BJ97" s="132"/>
      <c r="BK97" s="136"/>
      <c r="BL97" s="36"/>
      <c r="BM97" s="133"/>
      <c r="BN97" s="133"/>
      <c r="BO97" s="133"/>
      <c r="BP97" s="133"/>
      <c r="BQ97" s="132"/>
      <c r="BR97" s="132"/>
      <c r="BS97" s="132"/>
      <c r="BT97" s="36"/>
      <c r="BU97" s="133"/>
      <c r="BV97" s="133"/>
      <c r="BW97" s="133"/>
      <c r="BX97" s="133"/>
      <c r="BY97" s="132"/>
      <c r="BZ97" s="132"/>
      <c r="CB97" s="36">
        <v>56</v>
      </c>
      <c r="CC97" s="133">
        <v>556.55</v>
      </c>
      <c r="CD97" s="133">
        <v>593.12</v>
      </c>
      <c r="CE97" s="133">
        <v>660.95</v>
      </c>
      <c r="CF97" s="133">
        <v>764.9</v>
      </c>
      <c r="CG97" s="132"/>
      <c r="CH97" s="132"/>
      <c r="CI97" s="136"/>
      <c r="CJ97" s="36">
        <v>56</v>
      </c>
      <c r="CK97" s="133">
        <v>540.17</v>
      </c>
      <c r="CL97" s="133">
        <v>602.37</v>
      </c>
      <c r="CM97" s="133">
        <v>687.82</v>
      </c>
      <c r="CN97" s="133">
        <v>805.83</v>
      </c>
      <c r="CO97" s="132"/>
      <c r="CP97" s="132"/>
      <c r="CQ97" s="132"/>
      <c r="CR97" s="36">
        <v>56</v>
      </c>
      <c r="CS97" s="133">
        <v>363.71</v>
      </c>
      <c r="CT97" s="133">
        <v>388.09</v>
      </c>
      <c r="CU97" s="133">
        <v>430.45</v>
      </c>
      <c r="CV97" s="133">
        <v>496.23</v>
      </c>
      <c r="CW97" s="132"/>
      <c r="CX97" s="132"/>
    </row>
    <row r="98" spans="1:102">
      <c r="A98" s="23" t="str">
        <f>+CONCATENATE(B98,C98,D98,E98,F98)</f>
        <v>AMNS180.75</v>
      </c>
      <c r="B98" s="24" t="s">
        <v>121</v>
      </c>
      <c r="C98" s="24" t="s">
        <v>10</v>
      </c>
      <c r="D98" s="24" t="s">
        <v>6</v>
      </c>
      <c r="E98" s="24">
        <v>18</v>
      </c>
      <c r="F98" s="25">
        <v>0.75</v>
      </c>
      <c r="G98" s="26">
        <v>0</v>
      </c>
      <c r="H98" s="26">
        <v>19.93</v>
      </c>
      <c r="I98" s="26">
        <v>20.02</v>
      </c>
      <c r="J98" s="26">
        <v>20.25</v>
      </c>
      <c r="K98" s="26">
        <v>20.86</v>
      </c>
      <c r="L98" s="26">
        <v>23.5</v>
      </c>
      <c r="M98" s="26"/>
      <c r="N98" s="30"/>
      <c r="AF98" s="36"/>
      <c r="AG98" s="102" t="str">
        <f>CONCATENATE(AH98,AI98,LEFT(AJ98,2),AK98)</f>
        <v>65MNSDeath Cover</v>
      </c>
      <c r="AH98" s="108">
        <v>65</v>
      </c>
      <c r="AI98" s="110" t="s">
        <v>10</v>
      </c>
      <c r="AJ98" s="110" t="s">
        <v>6</v>
      </c>
      <c r="AK98" s="115" t="s">
        <v>12</v>
      </c>
      <c r="AL98" s="116">
        <v>644.1</v>
      </c>
      <c r="AM98" s="117">
        <v>755.16</v>
      </c>
      <c r="AN98" s="116">
        <v>0</v>
      </c>
      <c r="AO98" s="135"/>
      <c r="AP98" s="135"/>
      <c r="AQ98" s="135"/>
      <c r="AR98" s="135">
        <v>0</v>
      </c>
      <c r="AS98" s="132"/>
      <c r="AT98" s="132"/>
      <c r="AU98" s="132"/>
      <c r="AV98" s="36"/>
      <c r="AW98" s="133"/>
      <c r="AX98" s="133"/>
      <c r="AY98" s="133"/>
      <c r="AZ98" s="133"/>
      <c r="BA98" s="132"/>
      <c r="BB98" s="132"/>
      <c r="BD98" s="36"/>
      <c r="BE98" s="133"/>
      <c r="BF98" s="133"/>
      <c r="BG98" s="133"/>
      <c r="BH98" s="133"/>
      <c r="BI98" s="132"/>
      <c r="BJ98" s="132"/>
      <c r="BK98" s="136"/>
      <c r="BL98" s="36"/>
      <c r="BM98" s="133"/>
      <c r="BN98" s="133"/>
      <c r="BO98" s="133"/>
      <c r="BP98" s="133"/>
      <c r="BQ98" s="132"/>
      <c r="BR98" s="132"/>
      <c r="BS98" s="132"/>
      <c r="BT98" s="36"/>
      <c r="BU98" s="133"/>
      <c r="BV98" s="133"/>
      <c r="BW98" s="133"/>
      <c r="BX98" s="133"/>
      <c r="BY98" s="132"/>
      <c r="BZ98" s="132"/>
      <c r="CB98" s="36">
        <v>57</v>
      </c>
      <c r="CC98" s="133">
        <v>587.33</v>
      </c>
      <c r="CD98" s="133">
        <v>628.34</v>
      </c>
      <c r="CE98" s="133">
        <v>703.5</v>
      </c>
      <c r="CF98" s="133">
        <v>817.32</v>
      </c>
      <c r="CG98" s="132"/>
      <c r="CH98" s="132"/>
      <c r="CI98" s="136"/>
      <c r="CJ98" s="36">
        <v>57</v>
      </c>
      <c r="CK98" s="133">
        <v>574.81</v>
      </c>
      <c r="CL98" s="133">
        <v>642.23</v>
      </c>
      <c r="CM98" s="133">
        <v>735.93</v>
      </c>
      <c r="CN98" s="133">
        <v>864.5</v>
      </c>
      <c r="CO98" s="132"/>
      <c r="CP98" s="132"/>
      <c r="CQ98" s="132"/>
      <c r="CR98" s="36">
        <v>57</v>
      </c>
      <c r="CS98" s="133">
        <v>382.94</v>
      </c>
      <c r="CT98" s="133">
        <v>410.04</v>
      </c>
      <c r="CU98" s="133">
        <v>457.16</v>
      </c>
      <c r="CV98" s="133">
        <v>529.38</v>
      </c>
      <c r="CW98" s="132"/>
      <c r="CX98" s="132"/>
    </row>
    <row r="99" spans="1:102">
      <c r="A99" s="23" t="str">
        <f>+CONCATENATE(B99,C99,D99,E99,F99)</f>
        <v>AMNS190.75</v>
      </c>
      <c r="B99" s="24" t="s">
        <v>121</v>
      </c>
      <c r="C99" s="24" t="s">
        <v>10</v>
      </c>
      <c r="D99" s="24" t="s">
        <v>6</v>
      </c>
      <c r="E99" s="24">
        <v>19</v>
      </c>
      <c r="F99" s="25">
        <v>0.75</v>
      </c>
      <c r="G99" s="26">
        <v>0</v>
      </c>
      <c r="H99" s="26">
        <v>20.6</v>
      </c>
      <c r="I99" s="26">
        <v>20.68</v>
      </c>
      <c r="J99" s="26">
        <v>20.93</v>
      </c>
      <c r="K99" s="26">
        <v>21.76</v>
      </c>
      <c r="L99" s="26">
        <v>25.2</v>
      </c>
      <c r="M99" s="26"/>
      <c r="N99" s="30"/>
      <c r="AF99" s="36"/>
      <c r="AG99" s="102" t="str">
        <f>CONCATENATE(AH99,AI99,LEFT(AJ99,2),AK99)</f>
        <v>18MSDeath Cover</v>
      </c>
      <c r="AH99" s="108">
        <v>18</v>
      </c>
      <c r="AI99" s="109" t="s">
        <v>10</v>
      </c>
      <c r="AJ99" s="109" t="s">
        <v>90</v>
      </c>
      <c r="AK99" s="112" t="s">
        <v>12</v>
      </c>
      <c r="AL99" s="116">
        <v>0</v>
      </c>
      <c r="AM99" s="117">
        <v>101.04</v>
      </c>
      <c r="AN99" s="116">
        <v>101.05</v>
      </c>
      <c r="AO99" s="135">
        <v>101.06</v>
      </c>
      <c r="AP99" s="135">
        <v>101.07</v>
      </c>
      <c r="AQ99" s="135">
        <v>103.08</v>
      </c>
      <c r="AR99" s="135">
        <v>0</v>
      </c>
      <c r="AS99" s="132"/>
      <c r="AT99" s="132"/>
      <c r="AU99" s="132"/>
      <c r="AV99" s="36"/>
      <c r="AW99" s="133"/>
      <c r="AX99" s="133"/>
      <c r="AY99" s="133"/>
      <c r="AZ99" s="133"/>
      <c r="BA99" s="132"/>
      <c r="BB99" s="132"/>
      <c r="BD99" s="36"/>
      <c r="BE99" s="133"/>
      <c r="BF99" s="133"/>
      <c r="BG99" s="133"/>
      <c r="BH99" s="133"/>
      <c r="BI99" s="132"/>
      <c r="BJ99" s="132"/>
      <c r="BK99" s="136"/>
      <c r="BL99" s="36"/>
      <c r="BM99" s="133"/>
      <c r="BN99" s="133"/>
      <c r="BO99" s="133"/>
      <c r="BP99" s="133"/>
      <c r="BQ99" s="132"/>
      <c r="BR99" s="132"/>
      <c r="BS99" s="132"/>
      <c r="BT99" s="36"/>
      <c r="BU99" s="133"/>
      <c r="BV99" s="133"/>
      <c r="BW99" s="133"/>
      <c r="BX99" s="133"/>
      <c r="BY99" s="132"/>
      <c r="BZ99" s="132"/>
      <c r="CB99" s="36">
        <v>58</v>
      </c>
      <c r="CC99" s="133">
        <v>619.42</v>
      </c>
      <c r="CD99" s="133">
        <v>665.97</v>
      </c>
      <c r="CE99" s="133">
        <v>749.5</v>
      </c>
      <c r="CF99" s="133">
        <v>873.97</v>
      </c>
      <c r="CG99" s="132"/>
      <c r="CH99" s="132"/>
      <c r="CI99" s="136"/>
      <c r="CJ99" s="36">
        <v>58</v>
      </c>
      <c r="CK99" s="133">
        <v>610.92</v>
      </c>
      <c r="CL99" s="133">
        <v>684.78</v>
      </c>
      <c r="CM99" s="133">
        <v>788.01</v>
      </c>
      <c r="CN99" s="133">
        <v>927.88</v>
      </c>
      <c r="CO99" s="132"/>
      <c r="CP99" s="132"/>
      <c r="CQ99" s="132"/>
      <c r="CR99" s="36">
        <v>58</v>
      </c>
      <c r="CS99" s="133">
        <v>402.97</v>
      </c>
      <c r="CT99" s="133">
        <v>433.56</v>
      </c>
      <c r="CU99" s="133">
        <v>486</v>
      </c>
      <c r="CV99" s="133">
        <v>565.25</v>
      </c>
      <c r="CW99" s="132"/>
      <c r="CX99" s="132"/>
    </row>
    <row r="100" spans="1:102">
      <c r="A100" s="23" t="str">
        <f>+CONCATENATE(B100,C100,D100,E100,F100)</f>
        <v>AMNS200.75</v>
      </c>
      <c r="B100" s="24" t="s">
        <v>121</v>
      </c>
      <c r="C100" s="24" t="s">
        <v>10</v>
      </c>
      <c r="D100" s="24" t="s">
        <v>6</v>
      </c>
      <c r="E100" s="24">
        <v>20</v>
      </c>
      <c r="F100" s="25">
        <v>0.75</v>
      </c>
      <c r="G100" s="26">
        <v>0</v>
      </c>
      <c r="H100" s="26">
        <v>21.13</v>
      </c>
      <c r="I100" s="26">
        <v>21.21</v>
      </c>
      <c r="J100" s="26">
        <v>21.55</v>
      </c>
      <c r="K100" s="26">
        <v>22.71</v>
      </c>
      <c r="L100" s="26">
        <v>27.1</v>
      </c>
      <c r="M100" s="26"/>
      <c r="N100" s="30"/>
      <c r="AF100" s="36"/>
      <c r="AG100" s="102" t="str">
        <f>CONCATENATE(AH100,AI100,LEFT(AJ100,2),AK100)</f>
        <v>19MSDeath Cover</v>
      </c>
      <c r="AH100" s="108">
        <v>19</v>
      </c>
      <c r="AI100" s="109" t="s">
        <v>10</v>
      </c>
      <c r="AJ100" s="109" t="s">
        <v>90</v>
      </c>
      <c r="AK100" s="112" t="s">
        <v>12</v>
      </c>
      <c r="AL100" s="116">
        <v>0</v>
      </c>
      <c r="AM100" s="117">
        <v>102.6</v>
      </c>
      <c r="AN100" s="116">
        <v>102.61</v>
      </c>
      <c r="AO100" s="135">
        <v>102.62</v>
      </c>
      <c r="AP100" s="135">
        <v>102.63</v>
      </c>
      <c r="AQ100" s="135">
        <v>106.36</v>
      </c>
      <c r="AR100" s="135">
        <v>0</v>
      </c>
      <c r="AS100" s="132"/>
      <c r="AT100" s="132"/>
      <c r="AU100" s="132"/>
      <c r="AV100" s="36"/>
      <c r="AW100" s="133"/>
      <c r="AX100" s="133"/>
      <c r="AY100" s="133"/>
      <c r="AZ100" s="133"/>
      <c r="BA100" s="132"/>
      <c r="BB100" s="132"/>
      <c r="BD100" s="36"/>
      <c r="BE100" s="133"/>
      <c r="BF100" s="133"/>
      <c r="BG100" s="133"/>
      <c r="BH100" s="133"/>
      <c r="BI100" s="132"/>
      <c r="BJ100" s="132"/>
      <c r="BK100" s="136"/>
      <c r="BL100" s="36"/>
      <c r="BM100" s="133"/>
      <c r="BN100" s="133"/>
      <c r="BO100" s="133"/>
      <c r="BP100" s="133"/>
      <c r="BQ100" s="132"/>
      <c r="BR100" s="132"/>
      <c r="BS100" s="132"/>
      <c r="BT100" s="36"/>
      <c r="BU100" s="133"/>
      <c r="BV100" s="133"/>
      <c r="BW100" s="133"/>
      <c r="BX100" s="133"/>
      <c r="BY100" s="132"/>
      <c r="BZ100" s="132"/>
      <c r="CB100" s="36">
        <v>59</v>
      </c>
      <c r="CC100" s="133">
        <v>653.12</v>
      </c>
      <c r="CD100" s="133">
        <v>706.37</v>
      </c>
      <c r="CE100" s="133">
        <v>799.63</v>
      </c>
      <c r="CF100" s="133"/>
      <c r="CG100" s="132"/>
      <c r="CH100" s="132"/>
      <c r="CI100" s="136"/>
      <c r="CJ100" s="36">
        <v>59</v>
      </c>
      <c r="CK100" s="133">
        <v>648.95</v>
      </c>
      <c r="CL100" s="133">
        <v>730.52</v>
      </c>
      <c r="CM100" s="133">
        <v>844.26</v>
      </c>
      <c r="CN100" s="133"/>
      <c r="CO100" s="132"/>
      <c r="CP100" s="132"/>
      <c r="CQ100" s="132"/>
      <c r="CR100" s="36">
        <v>59</v>
      </c>
      <c r="CS100" s="133">
        <v>424.01</v>
      </c>
      <c r="CT100" s="133">
        <v>458.82</v>
      </c>
      <c r="CU100" s="133">
        <v>517.5</v>
      </c>
      <c r="CV100" s="133"/>
      <c r="CW100" s="132"/>
      <c r="CX100" s="132"/>
    </row>
    <row r="101" spans="1:102">
      <c r="A101" s="23" t="str">
        <f>+CONCATENATE(B101,C101,D101,E101,F101)</f>
        <v>AMNS210.75</v>
      </c>
      <c r="B101" s="24" t="s">
        <v>121</v>
      </c>
      <c r="C101" s="24" t="s">
        <v>10</v>
      </c>
      <c r="D101" s="24" t="s">
        <v>6</v>
      </c>
      <c r="E101" s="24">
        <v>21</v>
      </c>
      <c r="F101" s="25">
        <v>0.75</v>
      </c>
      <c r="G101" s="26">
        <v>0</v>
      </c>
      <c r="H101" s="26">
        <v>21.59</v>
      </c>
      <c r="I101" s="26">
        <v>21.7</v>
      </c>
      <c r="J101" s="26">
        <v>22.11</v>
      </c>
      <c r="K101" s="26">
        <v>23.8</v>
      </c>
      <c r="L101" s="26">
        <v>29.29</v>
      </c>
      <c r="M101" s="26"/>
      <c r="N101" s="30"/>
      <c r="AF101" s="36"/>
      <c r="AG101" s="102" t="str">
        <f>CONCATENATE(AH101,AI101,LEFT(AJ101,2),AK101)</f>
        <v>20MSDeath Cover</v>
      </c>
      <c r="AH101" s="108">
        <v>20</v>
      </c>
      <c r="AI101" s="109" t="s">
        <v>10</v>
      </c>
      <c r="AJ101" s="109" t="s">
        <v>90</v>
      </c>
      <c r="AK101" s="112" t="s">
        <v>12</v>
      </c>
      <c r="AL101" s="116">
        <v>0</v>
      </c>
      <c r="AM101" s="117">
        <v>103.88</v>
      </c>
      <c r="AN101" s="116">
        <v>103.89</v>
      </c>
      <c r="AO101" s="135">
        <v>103.9</v>
      </c>
      <c r="AP101" s="135">
        <v>103.91</v>
      </c>
      <c r="AQ101" s="135">
        <v>109.99</v>
      </c>
      <c r="AR101" s="135">
        <v>0</v>
      </c>
      <c r="AS101" s="132"/>
      <c r="AT101" s="132"/>
      <c r="AU101" s="132"/>
      <c r="AV101" s="36"/>
      <c r="AW101" s="133"/>
      <c r="AX101" s="133"/>
      <c r="AY101" s="133"/>
      <c r="AZ101" s="133"/>
      <c r="BA101" s="132"/>
      <c r="BB101" s="132"/>
      <c r="BD101" s="36"/>
      <c r="BE101" s="133"/>
      <c r="BF101" s="133"/>
      <c r="BG101" s="133"/>
      <c r="BH101" s="133"/>
      <c r="BI101" s="132"/>
      <c r="BJ101" s="132"/>
      <c r="BK101" s="136"/>
      <c r="BL101" s="36"/>
      <c r="BM101" s="133"/>
      <c r="BN101" s="133"/>
      <c r="BO101" s="133"/>
      <c r="BP101" s="133"/>
      <c r="BQ101" s="132"/>
      <c r="BR101" s="132"/>
      <c r="BS101" s="132"/>
      <c r="BT101" s="36"/>
      <c r="BU101" s="133"/>
      <c r="BV101" s="133"/>
      <c r="BW101" s="133"/>
      <c r="BX101" s="133"/>
      <c r="BY101" s="132"/>
      <c r="BZ101" s="132"/>
      <c r="CB101" s="36">
        <v>60</v>
      </c>
      <c r="CC101" s="133">
        <v>688.87</v>
      </c>
      <c r="CD101" s="133">
        <v>750.04</v>
      </c>
      <c r="CE101" s="133">
        <v>854.1</v>
      </c>
      <c r="CF101" s="133"/>
      <c r="CG101" s="132"/>
      <c r="CH101" s="132"/>
      <c r="CI101" s="136"/>
      <c r="CJ101" s="36">
        <v>60</v>
      </c>
      <c r="CK101" s="133">
        <v>689.38</v>
      </c>
      <c r="CL101" s="133">
        <v>779.97</v>
      </c>
      <c r="CM101" s="133">
        <v>905.37</v>
      </c>
      <c r="CN101" s="133"/>
      <c r="CO101" s="132"/>
      <c r="CP101" s="132"/>
      <c r="CQ101" s="132"/>
      <c r="CR101" s="36">
        <v>60</v>
      </c>
      <c r="CS101" s="133">
        <v>446.34</v>
      </c>
      <c r="CT101" s="133">
        <v>486.13</v>
      </c>
      <c r="CU101" s="133">
        <v>551.74</v>
      </c>
      <c r="CV101" s="133"/>
      <c r="CW101" s="132"/>
      <c r="CX101" s="132"/>
    </row>
    <row r="102" spans="1:102">
      <c r="A102" s="23" t="str">
        <f>+CONCATENATE(B102,C102,D102,E102,F102)</f>
        <v>AMNS220.75</v>
      </c>
      <c r="B102" s="24" t="s">
        <v>121</v>
      </c>
      <c r="C102" s="24" t="s">
        <v>10</v>
      </c>
      <c r="D102" s="24" t="s">
        <v>6</v>
      </c>
      <c r="E102" s="24">
        <v>22</v>
      </c>
      <c r="F102" s="25">
        <v>0.75</v>
      </c>
      <c r="G102" s="26">
        <v>0</v>
      </c>
      <c r="H102" s="26">
        <v>21.94</v>
      </c>
      <c r="I102" s="26">
        <v>22.13</v>
      </c>
      <c r="J102" s="26">
        <v>22.7</v>
      </c>
      <c r="K102" s="26">
        <v>25.13</v>
      </c>
      <c r="L102" s="26">
        <v>31.73</v>
      </c>
      <c r="M102" s="26"/>
      <c r="N102" s="30"/>
      <c r="AF102" s="36"/>
      <c r="AG102" s="102" t="str">
        <f>CONCATENATE(AH102,AI102,LEFT(AJ102,2),AK102)</f>
        <v>21MSDeath Cover</v>
      </c>
      <c r="AH102" s="108">
        <v>21</v>
      </c>
      <c r="AI102" s="109" t="s">
        <v>10</v>
      </c>
      <c r="AJ102" s="109" t="s">
        <v>90</v>
      </c>
      <c r="AK102" s="112" t="s">
        <v>12</v>
      </c>
      <c r="AL102" s="116">
        <v>0</v>
      </c>
      <c r="AM102" s="117">
        <v>104.91</v>
      </c>
      <c r="AN102" s="116">
        <v>104.92</v>
      </c>
      <c r="AO102" s="135">
        <v>104.93</v>
      </c>
      <c r="AP102" s="135">
        <v>105.04</v>
      </c>
      <c r="AQ102" s="135">
        <v>114.09</v>
      </c>
      <c r="AR102" s="135">
        <v>0</v>
      </c>
      <c r="AS102" s="132"/>
      <c r="AT102" s="132"/>
      <c r="AU102" s="132"/>
      <c r="AV102" s="36"/>
      <c r="AW102" s="133"/>
      <c r="AX102" s="133"/>
      <c r="AY102" s="133"/>
      <c r="AZ102" s="133"/>
      <c r="BA102" s="132"/>
      <c r="BB102" s="132"/>
      <c r="BD102" s="36"/>
      <c r="BE102" s="133"/>
      <c r="BF102" s="133"/>
      <c r="BG102" s="133"/>
      <c r="BH102" s="133"/>
      <c r="BI102" s="132"/>
      <c r="BJ102" s="132"/>
      <c r="BK102" s="136"/>
      <c r="BL102" s="36"/>
      <c r="BM102" s="133"/>
      <c r="BN102" s="133"/>
      <c r="BO102" s="133"/>
      <c r="BP102" s="133"/>
      <c r="BQ102" s="132"/>
      <c r="BR102" s="132"/>
      <c r="BS102" s="132"/>
      <c r="BT102" s="36"/>
      <c r="BU102" s="133"/>
      <c r="BV102" s="133"/>
      <c r="BW102" s="133"/>
      <c r="BX102" s="133"/>
      <c r="BY102" s="132"/>
      <c r="BZ102" s="132"/>
      <c r="CB102" s="36">
        <v>61</v>
      </c>
      <c r="CC102" s="133">
        <v>727.2</v>
      </c>
      <c r="CD102" s="133">
        <v>797.49</v>
      </c>
      <c r="CE102" s="133">
        <v>913.45</v>
      </c>
      <c r="CF102" s="133"/>
      <c r="CG102" s="132"/>
      <c r="CH102" s="132"/>
      <c r="CI102" s="136"/>
      <c r="CJ102" s="36">
        <v>61</v>
      </c>
      <c r="CK102" s="133">
        <v>732.78</v>
      </c>
      <c r="CL102" s="133">
        <v>833.84</v>
      </c>
      <c r="CM102" s="133">
        <v>971.93</v>
      </c>
      <c r="CN102" s="133"/>
      <c r="CO102" s="132"/>
      <c r="CP102" s="132"/>
      <c r="CQ102" s="132"/>
      <c r="CR102" s="36">
        <v>61</v>
      </c>
      <c r="CS102" s="133">
        <v>470.27</v>
      </c>
      <c r="CT102" s="133">
        <v>515.79</v>
      </c>
      <c r="CU102" s="133">
        <v>589.08</v>
      </c>
      <c r="CV102" s="133"/>
      <c r="CW102" s="132"/>
      <c r="CX102" s="132"/>
    </row>
    <row r="103" spans="1:102">
      <c r="A103" s="23" t="str">
        <f>+CONCATENATE(B103,C103,D103,E103,F103)</f>
        <v>AMNS230.75</v>
      </c>
      <c r="B103" s="24" t="s">
        <v>121</v>
      </c>
      <c r="C103" s="24" t="s">
        <v>10</v>
      </c>
      <c r="D103" s="24" t="s">
        <v>6</v>
      </c>
      <c r="E103" s="24">
        <v>23</v>
      </c>
      <c r="F103" s="25">
        <v>0.75</v>
      </c>
      <c r="G103" s="26">
        <v>0</v>
      </c>
      <c r="H103" s="26">
        <v>22.28</v>
      </c>
      <c r="I103" s="26">
        <v>22.58</v>
      </c>
      <c r="J103" s="26">
        <v>23.37</v>
      </c>
      <c r="K103" s="26">
        <v>26.72</v>
      </c>
      <c r="L103" s="26">
        <v>34.54</v>
      </c>
      <c r="M103" s="26"/>
      <c r="N103" s="30"/>
      <c r="AF103" s="36"/>
      <c r="AG103" s="102" t="str">
        <f>CONCATENATE(AH103,AI103,LEFT(AJ103,2),AK103)</f>
        <v>22MSDeath Cover</v>
      </c>
      <c r="AH103" s="108">
        <v>22</v>
      </c>
      <c r="AI103" s="109" t="s">
        <v>10</v>
      </c>
      <c r="AJ103" s="109" t="s">
        <v>90</v>
      </c>
      <c r="AK103" s="112" t="s">
        <v>12</v>
      </c>
      <c r="AL103" s="116">
        <v>0</v>
      </c>
      <c r="AM103" s="117">
        <v>105.82</v>
      </c>
      <c r="AN103" s="116">
        <v>105.83</v>
      </c>
      <c r="AO103" s="135">
        <v>105.84</v>
      </c>
      <c r="AP103" s="135">
        <v>107.56</v>
      </c>
      <c r="AQ103" s="135">
        <v>118.78</v>
      </c>
      <c r="AR103" s="135">
        <v>0</v>
      </c>
      <c r="AS103" s="132"/>
      <c r="AT103" s="132"/>
      <c r="AU103" s="132"/>
      <c r="AV103" s="36"/>
      <c r="AW103" s="133"/>
      <c r="AX103" s="133"/>
      <c r="AY103" s="133"/>
      <c r="AZ103" s="133"/>
      <c r="BA103" s="132"/>
      <c r="BB103" s="132"/>
      <c r="BD103" s="36"/>
      <c r="BE103" s="133"/>
      <c r="BF103" s="133"/>
      <c r="BG103" s="133"/>
      <c r="BH103" s="133"/>
      <c r="BI103" s="132"/>
      <c r="BJ103" s="132"/>
      <c r="BK103" s="136"/>
      <c r="BL103" s="36"/>
      <c r="BM103" s="133"/>
      <c r="BN103" s="133"/>
      <c r="BO103" s="133"/>
      <c r="BP103" s="133"/>
      <c r="BQ103" s="132"/>
      <c r="BR103" s="132"/>
      <c r="BS103" s="132"/>
      <c r="BT103" s="36"/>
      <c r="BU103" s="133"/>
      <c r="BV103" s="133"/>
      <c r="BW103" s="133"/>
      <c r="BX103" s="133"/>
      <c r="BY103" s="132"/>
      <c r="BZ103" s="132"/>
      <c r="CB103" s="36">
        <v>62</v>
      </c>
      <c r="CC103" s="133">
        <v>768.62</v>
      </c>
      <c r="CD103" s="133">
        <v>849.85</v>
      </c>
      <c r="CE103" s="133">
        <v>978.41</v>
      </c>
      <c r="CF103" s="133"/>
      <c r="CG103" s="132"/>
      <c r="CH103" s="132"/>
      <c r="CI103" s="136"/>
      <c r="CJ103" s="36">
        <v>62</v>
      </c>
      <c r="CK103" s="133">
        <v>779.76</v>
      </c>
      <c r="CL103" s="133">
        <v>893.01</v>
      </c>
      <c r="CM103" s="133">
        <v>1044.54</v>
      </c>
      <c r="CN103" s="133"/>
      <c r="CO103" s="132"/>
      <c r="CP103" s="132"/>
      <c r="CQ103" s="132"/>
      <c r="CR103" s="36">
        <v>62</v>
      </c>
      <c r="CS103" s="133">
        <v>496.14</v>
      </c>
      <c r="CT103" s="133">
        <v>548.54</v>
      </c>
      <c r="CU103" s="133">
        <v>629.85</v>
      </c>
      <c r="CV103" s="133"/>
      <c r="CW103" s="132"/>
      <c r="CX103" s="132"/>
    </row>
    <row r="104" spans="1:102">
      <c r="A104" s="23" t="str">
        <f>+CONCATENATE(B104,C104,D104,E104,F104)</f>
        <v>AMNS240.75</v>
      </c>
      <c r="B104" s="24" t="s">
        <v>121</v>
      </c>
      <c r="C104" s="24" t="s">
        <v>10</v>
      </c>
      <c r="D104" s="24" t="s">
        <v>6</v>
      </c>
      <c r="E104" s="24">
        <v>24</v>
      </c>
      <c r="F104" s="25">
        <v>0.75</v>
      </c>
      <c r="G104" s="26">
        <v>0</v>
      </c>
      <c r="H104" s="26">
        <v>22.63</v>
      </c>
      <c r="I104" s="26">
        <v>23.07</v>
      </c>
      <c r="J104" s="26">
        <v>24.16</v>
      </c>
      <c r="K104" s="26">
        <v>28.63</v>
      </c>
      <c r="L104" s="26">
        <v>37.63</v>
      </c>
      <c r="M104" s="26"/>
      <c r="N104" s="30"/>
      <c r="AF104" s="36"/>
      <c r="AG104" s="102" t="str">
        <f>CONCATENATE(AH104,AI104,LEFT(AJ104,2),AK104)</f>
        <v>23MSDeath Cover</v>
      </c>
      <c r="AH104" s="108">
        <v>23</v>
      </c>
      <c r="AI104" s="109" t="s">
        <v>10</v>
      </c>
      <c r="AJ104" s="109" t="s">
        <v>90</v>
      </c>
      <c r="AK104" s="112" t="s">
        <v>12</v>
      </c>
      <c r="AL104" s="116">
        <v>0</v>
      </c>
      <c r="AM104" s="117">
        <v>106.65</v>
      </c>
      <c r="AN104" s="116">
        <v>106.66</v>
      </c>
      <c r="AO104" s="135">
        <v>106.67</v>
      </c>
      <c r="AP104" s="135">
        <v>110.52</v>
      </c>
      <c r="AQ104" s="135">
        <v>124.18</v>
      </c>
      <c r="AR104" s="135">
        <v>0</v>
      </c>
      <c r="AS104" s="132"/>
      <c r="AT104" s="132"/>
      <c r="AU104" s="132"/>
      <c r="AV104" s="36"/>
      <c r="AW104" s="133"/>
      <c r="AX104" s="133"/>
      <c r="AY104" s="133"/>
      <c r="AZ104" s="133"/>
      <c r="BA104" s="132"/>
      <c r="BB104" s="132"/>
      <c r="BD104" s="36"/>
      <c r="BE104" s="133"/>
      <c r="BF104" s="133"/>
      <c r="BG104" s="133"/>
      <c r="BH104" s="133"/>
      <c r="BI104" s="132"/>
      <c r="BJ104" s="132"/>
      <c r="BK104" s="136"/>
      <c r="BL104" s="36"/>
      <c r="BM104" s="133"/>
      <c r="BN104" s="133"/>
      <c r="BO104" s="133"/>
      <c r="BP104" s="133"/>
      <c r="BQ104" s="132"/>
      <c r="BR104" s="132"/>
      <c r="BS104" s="132"/>
      <c r="BT104" s="36"/>
      <c r="BU104" s="133"/>
      <c r="BV104" s="133"/>
      <c r="BW104" s="133"/>
      <c r="BX104" s="133"/>
      <c r="BY104" s="132"/>
      <c r="BZ104" s="132"/>
      <c r="CB104" s="36">
        <v>63</v>
      </c>
      <c r="CC104" s="133">
        <v>813.91</v>
      </c>
      <c r="CD104" s="133">
        <v>907.22</v>
      </c>
      <c r="CE104" s="133">
        <v>1049.17</v>
      </c>
      <c r="CF104" s="133"/>
      <c r="CG104" s="132"/>
      <c r="CH104" s="132"/>
      <c r="CI104" s="136"/>
      <c r="CJ104" s="36">
        <v>63</v>
      </c>
      <c r="CK104" s="133">
        <v>831.27</v>
      </c>
      <c r="CL104" s="133">
        <v>957.87</v>
      </c>
      <c r="CM104" s="133">
        <v>1123.84</v>
      </c>
      <c r="CN104" s="133"/>
      <c r="CO104" s="132"/>
      <c r="CP104" s="132"/>
      <c r="CQ104" s="132"/>
      <c r="CR104" s="36">
        <v>63</v>
      </c>
      <c r="CS104" s="133">
        <v>524.4</v>
      </c>
      <c r="CT104" s="133">
        <v>584.45</v>
      </c>
      <c r="CU104" s="133">
        <v>674.57</v>
      </c>
      <c r="CV104" s="133"/>
      <c r="CW104" s="132"/>
      <c r="CX104" s="132"/>
    </row>
    <row r="105" spans="1:102">
      <c r="A105" s="23" t="str">
        <f>+CONCATENATE(B105,C105,D105,E105,F105)</f>
        <v>AMNS250.75</v>
      </c>
      <c r="B105" s="24" t="s">
        <v>121</v>
      </c>
      <c r="C105" s="24" t="s">
        <v>10</v>
      </c>
      <c r="D105" s="24" t="s">
        <v>6</v>
      </c>
      <c r="E105" s="24">
        <v>25</v>
      </c>
      <c r="F105" s="25">
        <v>0.75</v>
      </c>
      <c r="G105" s="26">
        <v>0</v>
      </c>
      <c r="H105" s="26">
        <v>23.02</v>
      </c>
      <c r="I105" s="26">
        <v>23.61</v>
      </c>
      <c r="J105" s="26">
        <v>25.22</v>
      </c>
      <c r="K105" s="26">
        <v>30.95</v>
      </c>
      <c r="L105" s="26">
        <v>40.99</v>
      </c>
      <c r="M105" s="26"/>
      <c r="N105" s="30"/>
      <c r="AF105" s="36"/>
      <c r="AG105" s="102" t="str">
        <f>CONCATENATE(AH105,AI105,LEFT(AJ105,2),AK105)</f>
        <v>24MSDeath Cover</v>
      </c>
      <c r="AH105" s="108">
        <v>24</v>
      </c>
      <c r="AI105" s="109" t="s">
        <v>10</v>
      </c>
      <c r="AJ105" s="109" t="s">
        <v>90</v>
      </c>
      <c r="AK105" s="112" t="s">
        <v>12</v>
      </c>
      <c r="AL105" s="116">
        <v>0</v>
      </c>
      <c r="AM105" s="117">
        <v>107.48</v>
      </c>
      <c r="AN105" s="116">
        <v>107.49</v>
      </c>
      <c r="AO105" s="135">
        <v>107.5</v>
      </c>
      <c r="AP105" s="135">
        <v>114.11</v>
      </c>
      <c r="AQ105" s="135">
        <v>130.36</v>
      </c>
      <c r="AR105" s="135">
        <v>0</v>
      </c>
      <c r="AS105" s="132"/>
      <c r="AT105" s="132"/>
      <c r="AU105" s="132"/>
      <c r="AV105" s="36"/>
      <c r="AW105" s="133"/>
      <c r="AX105" s="133"/>
      <c r="AY105" s="133"/>
      <c r="AZ105" s="133"/>
      <c r="BA105" s="132"/>
      <c r="BB105" s="132"/>
      <c r="BD105" s="36"/>
      <c r="BE105" s="133"/>
      <c r="BF105" s="133"/>
      <c r="BG105" s="133"/>
      <c r="BH105" s="133"/>
      <c r="BI105" s="132"/>
      <c r="BJ105" s="132"/>
      <c r="BK105" s="136"/>
      <c r="BL105" s="36"/>
      <c r="BM105" s="133"/>
      <c r="BN105" s="133"/>
      <c r="BO105" s="133"/>
      <c r="BP105" s="133"/>
      <c r="BQ105" s="132"/>
      <c r="BR105" s="132"/>
      <c r="BS105" s="132"/>
      <c r="BT105" s="36"/>
      <c r="BU105" s="133"/>
      <c r="BV105" s="133"/>
      <c r="BW105" s="133"/>
      <c r="BX105" s="133"/>
      <c r="BY105" s="132"/>
      <c r="BZ105" s="132"/>
      <c r="CB105" s="36">
        <v>64</v>
      </c>
      <c r="CC105" s="133">
        <v>863.54</v>
      </c>
      <c r="CD105" s="133">
        <v>970.18</v>
      </c>
      <c r="CE105" s="133"/>
      <c r="CF105" s="133"/>
      <c r="CG105" s="132"/>
      <c r="CH105" s="132"/>
      <c r="CI105" s="136"/>
      <c r="CJ105" s="36">
        <v>64</v>
      </c>
      <c r="CK105" s="133">
        <v>887.93</v>
      </c>
      <c r="CL105" s="133">
        <v>1029.04</v>
      </c>
      <c r="CM105" s="133"/>
      <c r="CN105" s="133"/>
      <c r="CO105" s="132"/>
      <c r="CP105" s="132"/>
      <c r="CQ105" s="132"/>
      <c r="CR105" s="36">
        <v>64</v>
      </c>
      <c r="CS105" s="133">
        <v>555.42</v>
      </c>
      <c r="CT105" s="133">
        <v>623.86</v>
      </c>
      <c r="CU105" s="133"/>
      <c r="CV105" s="133"/>
      <c r="CW105" s="132"/>
      <c r="CX105" s="132"/>
    </row>
    <row r="106" spans="1:102">
      <c r="A106" s="23" t="str">
        <f>+CONCATENATE(B106,C106,D106,E106,F106)</f>
        <v>AMNS260.75</v>
      </c>
      <c r="B106" s="24" t="s">
        <v>121</v>
      </c>
      <c r="C106" s="24" t="s">
        <v>10</v>
      </c>
      <c r="D106" s="24" t="s">
        <v>6</v>
      </c>
      <c r="E106" s="24">
        <v>26</v>
      </c>
      <c r="F106" s="25">
        <v>0.75</v>
      </c>
      <c r="G106" s="26">
        <v>0</v>
      </c>
      <c r="H106" s="26">
        <v>23.5</v>
      </c>
      <c r="I106" s="26">
        <v>24.25</v>
      </c>
      <c r="J106" s="26">
        <v>26.6</v>
      </c>
      <c r="K106" s="26">
        <v>33.68</v>
      </c>
      <c r="L106" s="26">
        <v>44.75</v>
      </c>
      <c r="M106" s="26"/>
      <c r="N106" s="30"/>
      <c r="AF106" s="36"/>
      <c r="AG106" s="102" t="str">
        <f>CONCATENATE(AH106,AI106,LEFT(AJ106,2),AK106)</f>
        <v>25MSDeath Cover</v>
      </c>
      <c r="AH106" s="108">
        <v>25</v>
      </c>
      <c r="AI106" s="109" t="s">
        <v>10</v>
      </c>
      <c r="AJ106" s="109" t="s">
        <v>90</v>
      </c>
      <c r="AK106" s="112" t="s">
        <v>12</v>
      </c>
      <c r="AL106" s="116">
        <v>0</v>
      </c>
      <c r="AM106" s="117">
        <v>108.42</v>
      </c>
      <c r="AN106" s="116">
        <v>108.43</v>
      </c>
      <c r="AO106" s="135">
        <v>109.13</v>
      </c>
      <c r="AP106" s="135">
        <v>118.46</v>
      </c>
      <c r="AQ106" s="135">
        <v>137.37</v>
      </c>
      <c r="AR106" s="135">
        <v>0</v>
      </c>
      <c r="AS106" s="132"/>
      <c r="AT106" s="132"/>
      <c r="AU106" s="132"/>
      <c r="AV106" s="36"/>
      <c r="AW106" s="133"/>
      <c r="AX106" s="133"/>
      <c r="AY106" s="133"/>
      <c r="AZ106" s="133"/>
      <c r="BA106" s="132"/>
      <c r="BB106" s="132"/>
      <c r="BD106" s="36"/>
      <c r="BE106" s="133"/>
      <c r="BF106" s="133"/>
      <c r="BG106" s="133"/>
      <c r="BH106" s="133"/>
      <c r="BI106" s="132"/>
      <c r="BJ106" s="132"/>
      <c r="BK106" s="136"/>
      <c r="BL106" s="36"/>
      <c r="BM106" s="133"/>
      <c r="BN106" s="133"/>
      <c r="BO106" s="133"/>
      <c r="BP106" s="133"/>
      <c r="BQ106" s="132"/>
      <c r="BR106" s="132"/>
      <c r="BS106" s="132"/>
      <c r="BT106" s="36"/>
      <c r="BU106" s="133"/>
      <c r="BV106" s="133"/>
      <c r="BW106" s="133"/>
      <c r="BX106" s="133"/>
      <c r="BY106" s="132"/>
      <c r="BZ106" s="132"/>
      <c r="CB106" s="36">
        <v>65</v>
      </c>
      <c r="CC106" s="133">
        <v>918.29</v>
      </c>
      <c r="CD106" s="133">
        <v>1039.31</v>
      </c>
      <c r="CE106" s="133"/>
      <c r="CF106" s="133"/>
      <c r="CG106" s="132"/>
      <c r="CH106" s="132"/>
      <c r="CI106" s="136"/>
      <c r="CJ106" s="36">
        <v>65</v>
      </c>
      <c r="CK106" s="133">
        <v>950.32</v>
      </c>
      <c r="CL106" s="133">
        <v>1107.17</v>
      </c>
      <c r="CM106" s="133"/>
      <c r="CN106" s="133"/>
      <c r="CO106" s="132"/>
      <c r="CP106" s="132"/>
      <c r="CQ106" s="132"/>
      <c r="CR106" s="36">
        <v>65</v>
      </c>
      <c r="CS106" s="133">
        <v>589.61</v>
      </c>
      <c r="CT106" s="133">
        <v>667.15</v>
      </c>
      <c r="CU106" s="133"/>
      <c r="CV106" s="133"/>
      <c r="CW106" s="132"/>
      <c r="CX106" s="132"/>
    </row>
    <row r="107" spans="1:44">
      <c r="A107" s="23" t="str">
        <f>+CONCATENATE(B107,C107,D107,E107,F107)</f>
        <v>AMNS270.75</v>
      </c>
      <c r="B107" s="24" t="s">
        <v>121</v>
      </c>
      <c r="C107" s="24" t="s">
        <v>10</v>
      </c>
      <c r="D107" s="24" t="s">
        <v>6</v>
      </c>
      <c r="E107" s="24">
        <v>27</v>
      </c>
      <c r="F107" s="25">
        <v>0.75</v>
      </c>
      <c r="G107" s="26">
        <v>0</v>
      </c>
      <c r="H107" s="26">
        <v>24.06</v>
      </c>
      <c r="I107" s="26">
        <v>25.03</v>
      </c>
      <c r="J107" s="26">
        <v>28.35</v>
      </c>
      <c r="K107" s="26">
        <v>36.83</v>
      </c>
      <c r="L107" s="26">
        <v>48.72</v>
      </c>
      <c r="M107" s="26"/>
      <c r="N107" s="30"/>
      <c r="AG107" s="102" t="str">
        <f>CONCATENATE(AH107,AI107,LEFT(AJ107,2),AK107)</f>
        <v>26MSDeath Cover</v>
      </c>
      <c r="AH107" s="118">
        <v>26</v>
      </c>
      <c r="AI107" s="109" t="s">
        <v>10</v>
      </c>
      <c r="AJ107" s="109" t="s">
        <v>90</v>
      </c>
      <c r="AK107" s="112" t="s">
        <v>12</v>
      </c>
      <c r="AL107" s="120">
        <v>0</v>
      </c>
      <c r="AM107" s="120">
        <v>109.5</v>
      </c>
      <c r="AN107" s="120">
        <v>109.51</v>
      </c>
      <c r="AO107" s="120">
        <v>111.87</v>
      </c>
      <c r="AP107" s="120">
        <v>123.7</v>
      </c>
      <c r="AQ107" s="120">
        <v>145.25</v>
      </c>
      <c r="AR107" s="120">
        <v>0</v>
      </c>
    </row>
    <row r="108" spans="1:44">
      <c r="A108" s="23" t="str">
        <f>+CONCATENATE(B108,C108,D108,E108,F108)</f>
        <v>AMNS280.75</v>
      </c>
      <c r="B108" s="24" t="s">
        <v>121</v>
      </c>
      <c r="C108" s="24" t="s">
        <v>10</v>
      </c>
      <c r="D108" s="24" t="s">
        <v>6</v>
      </c>
      <c r="E108" s="24">
        <v>28</v>
      </c>
      <c r="F108" s="25">
        <v>0.75</v>
      </c>
      <c r="G108" s="26">
        <v>0</v>
      </c>
      <c r="H108" s="26">
        <v>24.76</v>
      </c>
      <c r="I108" s="26">
        <v>26</v>
      </c>
      <c r="J108" s="26">
        <v>30.55</v>
      </c>
      <c r="K108" s="26">
        <v>40.4</v>
      </c>
      <c r="L108" s="26">
        <v>53.22</v>
      </c>
      <c r="M108" s="26"/>
      <c r="N108" s="30"/>
      <c r="AG108" s="102" t="str">
        <f>CONCATENATE(AH108,AI108,LEFT(AJ108,2),AK108)</f>
        <v>27MSDeath Cover</v>
      </c>
      <c r="AH108" s="118">
        <v>27</v>
      </c>
      <c r="AI108" s="109" t="s">
        <v>10</v>
      </c>
      <c r="AJ108" s="109" t="s">
        <v>90</v>
      </c>
      <c r="AK108" s="112" t="s">
        <v>12</v>
      </c>
      <c r="AL108" s="120">
        <v>0</v>
      </c>
      <c r="AM108" s="120">
        <v>110.91</v>
      </c>
      <c r="AN108" s="120">
        <v>110.92</v>
      </c>
      <c r="AO108" s="120">
        <v>115.28</v>
      </c>
      <c r="AP108" s="120">
        <v>129.92</v>
      </c>
      <c r="AQ108" s="120">
        <v>154.12</v>
      </c>
      <c r="AR108" s="120">
        <v>0</v>
      </c>
    </row>
    <row r="109" spans="1:44">
      <c r="A109" s="23" t="str">
        <f>+CONCATENATE(B109,C109,D109,E109,F109)</f>
        <v>AMNS290.75</v>
      </c>
      <c r="B109" s="24" t="s">
        <v>121</v>
      </c>
      <c r="C109" s="24" t="s">
        <v>10</v>
      </c>
      <c r="D109" s="24" t="s">
        <v>6</v>
      </c>
      <c r="E109" s="24">
        <v>29</v>
      </c>
      <c r="F109" s="25">
        <v>0.75</v>
      </c>
      <c r="G109" s="26">
        <v>0</v>
      </c>
      <c r="H109" s="26">
        <v>25.62</v>
      </c>
      <c r="I109" s="26">
        <v>27.26</v>
      </c>
      <c r="J109" s="26">
        <v>33.17</v>
      </c>
      <c r="K109" s="26">
        <v>44.32</v>
      </c>
      <c r="L109" s="26">
        <v>58.01</v>
      </c>
      <c r="M109" s="26"/>
      <c r="N109" s="30"/>
      <c r="AG109" s="102" t="str">
        <f>CONCATENATE(AH109,AI109,LEFT(AJ109,2),AK109)</f>
        <v>28MSDeath Cover</v>
      </c>
      <c r="AH109" s="118">
        <v>28</v>
      </c>
      <c r="AI109" s="109" t="s">
        <v>10</v>
      </c>
      <c r="AJ109" s="109" t="s">
        <v>90</v>
      </c>
      <c r="AK109" s="112" t="s">
        <v>12</v>
      </c>
      <c r="AL109" s="120">
        <v>0</v>
      </c>
      <c r="AM109" s="120">
        <v>112.61</v>
      </c>
      <c r="AN109" s="120">
        <v>112.67</v>
      </c>
      <c r="AO109" s="120">
        <v>119.55</v>
      </c>
      <c r="AP109" s="120">
        <v>137.1</v>
      </c>
      <c r="AQ109" s="120">
        <v>163.97</v>
      </c>
      <c r="AR109" s="120">
        <v>0</v>
      </c>
    </row>
    <row r="110" spans="1:44">
      <c r="A110" s="23" t="str">
        <f>+CONCATENATE(B110,C110,D110,E110,F110)</f>
        <v>AMNS300.75</v>
      </c>
      <c r="B110" s="24" t="s">
        <v>121</v>
      </c>
      <c r="C110" s="24" t="s">
        <v>10</v>
      </c>
      <c r="D110" s="24" t="s">
        <v>6</v>
      </c>
      <c r="E110" s="24">
        <v>30</v>
      </c>
      <c r="F110" s="25">
        <v>0.75</v>
      </c>
      <c r="G110" s="26">
        <v>0</v>
      </c>
      <c r="H110" s="26">
        <v>26.67</v>
      </c>
      <c r="I110" s="26">
        <v>28.94</v>
      </c>
      <c r="J110" s="26">
        <v>36.3</v>
      </c>
      <c r="K110" s="26">
        <v>48.73</v>
      </c>
      <c r="L110" s="26">
        <v>63.17</v>
      </c>
      <c r="M110" s="26">
        <v>63.17</v>
      </c>
      <c r="N110" s="30"/>
      <c r="AG110" s="102" t="str">
        <f>CONCATENATE(AH110,AI110,LEFT(AJ110,2),AK110)</f>
        <v>29MSDeath Cover</v>
      </c>
      <c r="AH110" s="118">
        <v>29</v>
      </c>
      <c r="AI110" s="109" t="s">
        <v>10</v>
      </c>
      <c r="AJ110" s="109" t="s">
        <v>90</v>
      </c>
      <c r="AK110" s="112" t="s">
        <v>12</v>
      </c>
      <c r="AL110" s="120">
        <v>0</v>
      </c>
      <c r="AM110" s="120">
        <v>114.69</v>
      </c>
      <c r="AN110" s="120">
        <v>115.57</v>
      </c>
      <c r="AO110" s="120">
        <v>124.76</v>
      </c>
      <c r="AP110" s="120">
        <v>145.46</v>
      </c>
      <c r="AQ110" s="120">
        <v>174.79</v>
      </c>
      <c r="AR110" s="120">
        <v>0</v>
      </c>
    </row>
    <row r="111" spans="1:44">
      <c r="A111" s="23" t="str">
        <f>+CONCATENATE(B111,C111,D111,E111,F111)</f>
        <v>AMNS310.75</v>
      </c>
      <c r="B111" s="24" t="s">
        <v>121</v>
      </c>
      <c r="C111" s="24" t="s">
        <v>10</v>
      </c>
      <c r="D111" s="24" t="s">
        <v>6</v>
      </c>
      <c r="E111" s="24">
        <v>31</v>
      </c>
      <c r="F111" s="25">
        <v>0.75</v>
      </c>
      <c r="G111" s="26">
        <v>0</v>
      </c>
      <c r="H111" s="26">
        <v>27.94</v>
      </c>
      <c r="I111" s="26">
        <v>30.99</v>
      </c>
      <c r="J111" s="26">
        <v>39.94</v>
      </c>
      <c r="K111" s="26">
        <v>53.43</v>
      </c>
      <c r="L111" s="26">
        <v>68.84</v>
      </c>
      <c r="M111" s="26">
        <v>65.58</v>
      </c>
      <c r="N111" s="30"/>
      <c r="AG111" s="102" t="str">
        <f>CONCATENATE(AH111,AI111,LEFT(AJ111,2),AK111)</f>
        <v>30MSDeath Cover</v>
      </c>
      <c r="AH111" s="118">
        <v>30</v>
      </c>
      <c r="AI111" s="109" t="s">
        <v>10</v>
      </c>
      <c r="AJ111" s="109" t="s">
        <v>90</v>
      </c>
      <c r="AK111" s="112" t="s">
        <v>12</v>
      </c>
      <c r="AL111" s="120">
        <v>0</v>
      </c>
      <c r="AM111" s="120">
        <v>117.21</v>
      </c>
      <c r="AN111" s="120">
        <v>119.17</v>
      </c>
      <c r="AO111" s="120">
        <v>131.11</v>
      </c>
      <c r="AP111" s="120">
        <v>154.81</v>
      </c>
      <c r="AQ111" s="120">
        <v>186.79</v>
      </c>
      <c r="AR111" s="120">
        <v>186.79</v>
      </c>
    </row>
    <row r="112" spans="1:44">
      <c r="A112" s="23" t="str">
        <f>+CONCATENATE(B112,C112,D112,E112,F112)</f>
        <v>AMNS320.75</v>
      </c>
      <c r="B112" s="24" t="s">
        <v>121</v>
      </c>
      <c r="C112" s="24" t="s">
        <v>10</v>
      </c>
      <c r="D112" s="24" t="s">
        <v>6</v>
      </c>
      <c r="E112" s="24">
        <v>32</v>
      </c>
      <c r="F112" s="25">
        <v>0.75</v>
      </c>
      <c r="G112" s="26">
        <v>0</v>
      </c>
      <c r="H112" s="26">
        <v>29.49</v>
      </c>
      <c r="I112" s="26">
        <v>33.47</v>
      </c>
      <c r="J112" s="26">
        <v>44.12</v>
      </c>
      <c r="K112" s="26">
        <v>58.71</v>
      </c>
      <c r="L112" s="26">
        <v>75.1</v>
      </c>
      <c r="M112" s="26">
        <v>68.23</v>
      </c>
      <c r="N112" s="30"/>
      <c r="AG112" s="102" t="str">
        <f>CONCATENATE(AH112,AI112,LEFT(AJ112,2),AK112)</f>
        <v>31MSDeath Cover</v>
      </c>
      <c r="AH112" s="118">
        <v>31</v>
      </c>
      <c r="AI112" s="109" t="s">
        <v>10</v>
      </c>
      <c r="AJ112" s="109" t="s">
        <v>90</v>
      </c>
      <c r="AK112" s="112" t="s">
        <v>12</v>
      </c>
      <c r="AL112" s="120">
        <v>0</v>
      </c>
      <c r="AM112" s="120">
        <v>120.23</v>
      </c>
      <c r="AN112" s="120">
        <v>123.59</v>
      </c>
      <c r="AO112" s="120">
        <v>138.59</v>
      </c>
      <c r="AP112" s="120">
        <v>165.46</v>
      </c>
      <c r="AQ112" s="120">
        <v>199.99</v>
      </c>
      <c r="AR112" s="120">
        <v>192.55</v>
      </c>
    </row>
    <row r="113" spans="1:44">
      <c r="A113" s="23" t="str">
        <f>+CONCATENATE(B113,C113,D113,E113,F113)</f>
        <v>AMNS330.75</v>
      </c>
      <c r="B113" s="24" t="s">
        <v>121</v>
      </c>
      <c r="C113" s="24" t="s">
        <v>10</v>
      </c>
      <c r="D113" s="24" t="s">
        <v>6</v>
      </c>
      <c r="E113" s="24">
        <v>33</v>
      </c>
      <c r="F113" s="25">
        <v>0.75</v>
      </c>
      <c r="G113" s="26">
        <v>0</v>
      </c>
      <c r="H113" s="26">
        <v>31.28</v>
      </c>
      <c r="I113" s="26">
        <v>36.52</v>
      </c>
      <c r="J113" s="26">
        <v>48.75</v>
      </c>
      <c r="K113" s="26">
        <v>64.42</v>
      </c>
      <c r="L113" s="26">
        <v>81.72</v>
      </c>
      <c r="M113" s="26">
        <v>71.04</v>
      </c>
      <c r="N113" s="30"/>
      <c r="AG113" s="102" t="str">
        <f>CONCATENATE(AH113,AI113,LEFT(AJ113,2),AK113)</f>
        <v>32MSDeath Cover</v>
      </c>
      <c r="AH113" s="118">
        <v>32</v>
      </c>
      <c r="AI113" s="109" t="s">
        <v>10</v>
      </c>
      <c r="AJ113" s="109" t="s">
        <v>90</v>
      </c>
      <c r="AK113" s="112" t="s">
        <v>12</v>
      </c>
      <c r="AL113" s="120">
        <v>0</v>
      </c>
      <c r="AM113" s="120">
        <v>123.9</v>
      </c>
      <c r="AN113" s="120">
        <v>128.96</v>
      </c>
      <c r="AO113" s="120">
        <v>147.23</v>
      </c>
      <c r="AP113" s="120">
        <v>177.21</v>
      </c>
      <c r="AQ113" s="120">
        <v>214.41</v>
      </c>
      <c r="AR113" s="120">
        <v>198.74</v>
      </c>
    </row>
    <row r="114" spans="1:44">
      <c r="A114" s="23" t="str">
        <f>+CONCATENATE(B114,C114,D114,E114,F114)</f>
        <v>AMNS340.75</v>
      </c>
      <c r="B114" s="24" t="s">
        <v>121</v>
      </c>
      <c r="C114" s="24" t="s">
        <v>10</v>
      </c>
      <c r="D114" s="24" t="s">
        <v>6</v>
      </c>
      <c r="E114" s="24">
        <v>34</v>
      </c>
      <c r="F114" s="25">
        <v>0.75</v>
      </c>
      <c r="G114" s="26">
        <v>0</v>
      </c>
      <c r="H114" s="26">
        <v>33.34</v>
      </c>
      <c r="I114" s="26">
        <v>40.12</v>
      </c>
      <c r="J114" s="26">
        <v>53.91</v>
      </c>
      <c r="K114" s="26">
        <v>70.46</v>
      </c>
      <c r="L114" s="26">
        <v>88.91</v>
      </c>
      <c r="M114" s="26">
        <v>74.06</v>
      </c>
      <c r="N114" s="30"/>
      <c r="AG114" s="102" t="str">
        <f>CONCATENATE(AH114,AI114,LEFT(AJ114,2),AK114)</f>
        <v>33MSDeath Cover</v>
      </c>
      <c r="AH114" s="118">
        <v>33</v>
      </c>
      <c r="AI114" s="109" t="s">
        <v>10</v>
      </c>
      <c r="AJ114" s="109" t="s">
        <v>90</v>
      </c>
      <c r="AK114" s="112" t="s">
        <v>12</v>
      </c>
      <c r="AL114" s="120">
        <v>0</v>
      </c>
      <c r="AM114" s="120">
        <v>128.18</v>
      </c>
      <c r="AN114" s="120">
        <v>135.41</v>
      </c>
      <c r="AO114" s="120">
        <v>157.27</v>
      </c>
      <c r="AP114" s="120">
        <v>190.11</v>
      </c>
      <c r="AQ114" s="120">
        <v>230.15</v>
      </c>
      <c r="AR114" s="120">
        <v>205.38</v>
      </c>
    </row>
    <row r="115" spans="1:44">
      <c r="A115" s="23" t="str">
        <f>+CONCATENATE(B115,C115,D115,E115,F115)</f>
        <v>AMNS350.75</v>
      </c>
      <c r="B115" s="24" t="s">
        <v>121</v>
      </c>
      <c r="C115" s="24" t="s">
        <v>10</v>
      </c>
      <c r="D115" s="24" t="s">
        <v>6</v>
      </c>
      <c r="E115" s="24">
        <v>35</v>
      </c>
      <c r="F115" s="25">
        <v>0.75</v>
      </c>
      <c r="G115" s="26">
        <v>0</v>
      </c>
      <c r="H115" s="26">
        <v>35.79</v>
      </c>
      <c r="I115" s="26">
        <v>44.38</v>
      </c>
      <c r="J115" s="26">
        <v>59.57</v>
      </c>
      <c r="K115" s="26">
        <v>77.25</v>
      </c>
      <c r="L115" s="26">
        <v>96.74</v>
      </c>
      <c r="M115" s="26">
        <v>77.25</v>
      </c>
      <c r="N115" s="30"/>
      <c r="AG115" s="102" t="str">
        <f>CONCATENATE(AH115,AI115,LEFT(AJ115,2),AK115)</f>
        <v>34MSDeath Cover</v>
      </c>
      <c r="AH115" s="118">
        <v>34</v>
      </c>
      <c r="AI115" s="109" t="s">
        <v>10</v>
      </c>
      <c r="AJ115" s="109" t="s">
        <v>90</v>
      </c>
      <c r="AK115" s="112" t="s">
        <v>12</v>
      </c>
      <c r="AL115" s="120">
        <v>0</v>
      </c>
      <c r="AM115" s="120">
        <v>133.21</v>
      </c>
      <c r="AN115" s="120">
        <v>143.17</v>
      </c>
      <c r="AO115" s="120">
        <v>168.52</v>
      </c>
      <c r="AP115" s="120">
        <v>204.44</v>
      </c>
      <c r="AQ115" s="120">
        <v>247.31</v>
      </c>
      <c r="AR115" s="120">
        <v>212.49</v>
      </c>
    </row>
    <row r="116" spans="1:44">
      <c r="A116" s="23" t="str">
        <f>+CONCATENATE(B116,C116,D116,E116,F116)</f>
        <v>AMNS360.75</v>
      </c>
      <c r="B116" s="24" t="s">
        <v>121</v>
      </c>
      <c r="C116" s="24" t="s">
        <v>10</v>
      </c>
      <c r="D116" s="24" t="s">
        <v>6</v>
      </c>
      <c r="E116" s="24">
        <v>36</v>
      </c>
      <c r="F116" s="25">
        <v>0.75</v>
      </c>
      <c r="G116" s="26">
        <v>0</v>
      </c>
      <c r="H116" s="26">
        <v>38.7</v>
      </c>
      <c r="I116" s="26">
        <v>49.27</v>
      </c>
      <c r="J116" s="26">
        <v>65.83</v>
      </c>
      <c r="K116" s="26">
        <v>84.59</v>
      </c>
      <c r="L116" s="26">
        <v>105.26</v>
      </c>
      <c r="M116" s="26">
        <v>80.67</v>
      </c>
      <c r="N116" s="30"/>
      <c r="AG116" s="102" t="str">
        <f>CONCATENATE(AH116,AI116,LEFT(AJ116,2),AK116)</f>
        <v>35MSDeath Cover</v>
      </c>
      <c r="AH116" s="118">
        <v>35</v>
      </c>
      <c r="AI116" s="109" t="s">
        <v>10</v>
      </c>
      <c r="AJ116" s="109" t="s">
        <v>90</v>
      </c>
      <c r="AK116" s="112" t="s">
        <v>12</v>
      </c>
      <c r="AL116" s="120">
        <v>0</v>
      </c>
      <c r="AM116" s="120">
        <v>139.1</v>
      </c>
      <c r="AN116" s="120">
        <v>152.22</v>
      </c>
      <c r="AO116" s="120">
        <v>181.31</v>
      </c>
      <c r="AP116" s="120">
        <v>220.11</v>
      </c>
      <c r="AQ116" s="120">
        <v>266.02</v>
      </c>
      <c r="AR116" s="120">
        <v>220.1</v>
      </c>
    </row>
    <row r="117" spans="1:44">
      <c r="A117" s="23" t="str">
        <f>+CONCATENATE(B117,C117,D117,E117,F117)</f>
        <v>AMNS370.75</v>
      </c>
      <c r="B117" s="24" t="s">
        <v>121</v>
      </c>
      <c r="C117" s="24" t="s">
        <v>10</v>
      </c>
      <c r="D117" s="24" t="s">
        <v>6</v>
      </c>
      <c r="E117" s="24">
        <v>37</v>
      </c>
      <c r="F117" s="25">
        <v>0.75</v>
      </c>
      <c r="G117" s="26">
        <v>0</v>
      </c>
      <c r="H117" s="26">
        <v>42.17</v>
      </c>
      <c r="I117" s="26">
        <v>54.68</v>
      </c>
      <c r="J117" s="26">
        <v>72.65</v>
      </c>
      <c r="K117" s="26">
        <v>92.39</v>
      </c>
      <c r="L117" s="26">
        <v>114.34</v>
      </c>
      <c r="M117" s="26">
        <v>84.29</v>
      </c>
      <c r="N117" s="30"/>
      <c r="AG117" s="102" t="str">
        <f>CONCATENATE(AH117,AI117,LEFT(AJ117,2),AK117)</f>
        <v>36MSDeath Cover</v>
      </c>
      <c r="AH117" s="118">
        <v>36</v>
      </c>
      <c r="AI117" s="109" t="s">
        <v>10</v>
      </c>
      <c r="AJ117" s="109" t="s">
        <v>90</v>
      </c>
      <c r="AK117" s="112" t="s">
        <v>12</v>
      </c>
      <c r="AL117" s="120">
        <v>0</v>
      </c>
      <c r="AM117" s="120">
        <v>146.02</v>
      </c>
      <c r="AN117" s="120">
        <v>162.68</v>
      </c>
      <c r="AO117" s="120">
        <v>195.43</v>
      </c>
      <c r="AP117" s="120">
        <v>237.17</v>
      </c>
      <c r="AQ117" s="120">
        <v>286.42</v>
      </c>
      <c r="AR117" s="120">
        <v>228.25</v>
      </c>
    </row>
    <row r="118" spans="1:44">
      <c r="A118" s="23" t="str">
        <f>+CONCATENATE(B118,C118,D118,E118,F118)</f>
        <v>AMNS380.75</v>
      </c>
      <c r="B118" s="24" t="s">
        <v>121</v>
      </c>
      <c r="C118" s="24" t="s">
        <v>10</v>
      </c>
      <c r="D118" s="24" t="s">
        <v>6</v>
      </c>
      <c r="E118" s="24">
        <v>38</v>
      </c>
      <c r="F118" s="25">
        <v>0.75</v>
      </c>
      <c r="G118" s="26">
        <v>0</v>
      </c>
      <c r="H118" s="26">
        <v>46.3</v>
      </c>
      <c r="I118" s="26">
        <v>60.88</v>
      </c>
      <c r="J118" s="26">
        <v>79.88</v>
      </c>
      <c r="K118" s="26">
        <v>100.87</v>
      </c>
      <c r="L118" s="26">
        <v>124.22</v>
      </c>
      <c r="M118" s="26">
        <v>88.16</v>
      </c>
      <c r="N118" s="30"/>
      <c r="AG118" s="102" t="str">
        <f>CONCATENATE(AH118,AI118,LEFT(AJ118,2),AK118)</f>
        <v>37MSDeath Cover</v>
      </c>
      <c r="AH118" s="118">
        <v>37</v>
      </c>
      <c r="AI118" s="109" t="s">
        <v>10</v>
      </c>
      <c r="AJ118" s="109" t="s">
        <v>90</v>
      </c>
      <c r="AK118" s="112" t="s">
        <v>12</v>
      </c>
      <c r="AL118" s="120">
        <v>0</v>
      </c>
      <c r="AM118" s="120">
        <v>154.14</v>
      </c>
      <c r="AN118" s="120">
        <v>174.76</v>
      </c>
      <c r="AO118" s="120">
        <v>210.92</v>
      </c>
      <c r="AP118" s="120">
        <v>255.73</v>
      </c>
      <c r="AQ118" s="120">
        <v>308.64</v>
      </c>
      <c r="AR118" s="120">
        <v>236.98</v>
      </c>
    </row>
    <row r="119" spans="1:44">
      <c r="A119" s="23" t="str">
        <f>+CONCATENATE(B119,C119,D119,E119,F119)</f>
        <v>AMNS390.75</v>
      </c>
      <c r="B119" s="24" t="s">
        <v>121</v>
      </c>
      <c r="C119" s="24" t="s">
        <v>10</v>
      </c>
      <c r="D119" s="24" t="s">
        <v>6</v>
      </c>
      <c r="E119" s="24">
        <v>39</v>
      </c>
      <c r="F119" s="25">
        <v>0.75</v>
      </c>
      <c r="G119" s="26">
        <v>0</v>
      </c>
      <c r="H119" s="26">
        <v>51.14</v>
      </c>
      <c r="I119" s="26">
        <v>67.59</v>
      </c>
      <c r="J119" s="26">
        <v>87.87</v>
      </c>
      <c r="K119" s="26">
        <v>110.07</v>
      </c>
      <c r="L119" s="26">
        <v>134.95</v>
      </c>
      <c r="M119" s="26">
        <v>92.27</v>
      </c>
      <c r="N119" s="30"/>
      <c r="AG119" s="102" t="str">
        <f>CONCATENATE(AH119,AI119,LEFT(AJ119,2),AK119)</f>
        <v>38MSDeath Cover</v>
      </c>
      <c r="AH119" s="118">
        <v>38</v>
      </c>
      <c r="AI119" s="109" t="s">
        <v>10</v>
      </c>
      <c r="AJ119" s="109" t="s">
        <v>90</v>
      </c>
      <c r="AK119" s="112" t="s">
        <v>12</v>
      </c>
      <c r="AL119" s="120">
        <v>0</v>
      </c>
      <c r="AM119" s="120">
        <v>163.6</v>
      </c>
      <c r="AN119" s="120">
        <v>188.39</v>
      </c>
      <c r="AO119" s="120">
        <v>228</v>
      </c>
      <c r="AP119" s="120">
        <v>275.9</v>
      </c>
      <c r="AQ119" s="120">
        <v>332.84</v>
      </c>
      <c r="AR119" s="120">
        <v>246.31</v>
      </c>
    </row>
    <row r="120" spans="1:44">
      <c r="A120" s="23" t="str">
        <f>+CONCATENATE(B120,C120,D120,E120,F120)</f>
        <v>AMNS400.75</v>
      </c>
      <c r="B120" s="24" t="s">
        <v>121</v>
      </c>
      <c r="C120" s="24" t="s">
        <v>10</v>
      </c>
      <c r="D120" s="24" t="s">
        <v>6</v>
      </c>
      <c r="E120" s="24">
        <v>40</v>
      </c>
      <c r="F120" s="25">
        <v>0.75</v>
      </c>
      <c r="G120" s="26">
        <v>46.19</v>
      </c>
      <c r="H120" s="26">
        <v>56.84</v>
      </c>
      <c r="I120" s="26">
        <v>75.11</v>
      </c>
      <c r="J120" s="26">
        <v>96.63</v>
      </c>
      <c r="K120" s="26">
        <v>120.07</v>
      </c>
      <c r="L120" s="26">
        <v>146.61</v>
      </c>
      <c r="M120" s="26">
        <v>96.63</v>
      </c>
      <c r="N120" s="30"/>
      <c r="AG120" s="102" t="str">
        <f>CONCATENATE(AH120,AI120,LEFT(AJ120,2),AK120)</f>
        <v>39MSDeath Cover</v>
      </c>
      <c r="AH120" s="118">
        <v>39</v>
      </c>
      <c r="AI120" s="109" t="s">
        <v>10</v>
      </c>
      <c r="AJ120" s="109" t="s">
        <v>90</v>
      </c>
      <c r="AK120" s="112" t="s">
        <v>12</v>
      </c>
      <c r="AL120" s="120">
        <v>0</v>
      </c>
      <c r="AM120" s="120">
        <v>174.75</v>
      </c>
      <c r="AN120" s="120">
        <v>203.74</v>
      </c>
      <c r="AO120" s="120">
        <v>246.71</v>
      </c>
      <c r="AP120" s="120">
        <v>297.84</v>
      </c>
      <c r="AQ120" s="120">
        <v>359.2</v>
      </c>
      <c r="AR120" s="120">
        <v>256.31</v>
      </c>
    </row>
    <row r="121" spans="1:44">
      <c r="A121" s="23" t="str">
        <f>+CONCATENATE(B121,C121,D121,E121,F121)</f>
        <v>AMNS410.75</v>
      </c>
      <c r="B121" s="24" t="s">
        <v>121</v>
      </c>
      <c r="C121" s="24" t="s">
        <v>10</v>
      </c>
      <c r="D121" s="24" t="s">
        <v>6</v>
      </c>
      <c r="E121" s="24">
        <v>41</v>
      </c>
      <c r="F121" s="25">
        <v>0.75</v>
      </c>
      <c r="G121" s="26">
        <v>50.63</v>
      </c>
      <c r="H121" s="26">
        <v>63.37</v>
      </c>
      <c r="I121" s="26">
        <v>83.33</v>
      </c>
      <c r="J121" s="26">
        <v>105.91</v>
      </c>
      <c r="K121" s="26">
        <v>130.72</v>
      </c>
      <c r="L121" s="26">
        <v>159.26</v>
      </c>
      <c r="M121" s="26">
        <v>101.28</v>
      </c>
      <c r="N121" s="30"/>
      <c r="AG121" s="102" t="str">
        <f>CONCATENATE(AH121,AI121,LEFT(AJ121,2),AK121)</f>
        <v>40MSDeath Cover</v>
      </c>
      <c r="AH121" s="118">
        <v>40</v>
      </c>
      <c r="AI121" s="109" t="s">
        <v>10</v>
      </c>
      <c r="AJ121" s="109" t="s">
        <v>90</v>
      </c>
      <c r="AK121" s="112" t="s">
        <v>12</v>
      </c>
      <c r="AL121" s="120">
        <v>172.92</v>
      </c>
      <c r="AM121" s="120">
        <v>187.59</v>
      </c>
      <c r="AN121" s="120">
        <v>220.87</v>
      </c>
      <c r="AO121" s="120">
        <v>267.03</v>
      </c>
      <c r="AP121" s="120">
        <v>321.68</v>
      </c>
      <c r="AQ121" s="120">
        <v>387.87</v>
      </c>
      <c r="AR121" s="120">
        <v>267.02</v>
      </c>
    </row>
    <row r="122" spans="1:44">
      <c r="A122" s="23" t="str">
        <f>+CONCATENATE(B122,C122,D122,E122,F122)</f>
        <v>AMNS420.75</v>
      </c>
      <c r="B122" s="24" t="s">
        <v>121</v>
      </c>
      <c r="C122" s="24" t="s">
        <v>10</v>
      </c>
      <c r="D122" s="24" t="s">
        <v>6</v>
      </c>
      <c r="E122" s="24">
        <v>42</v>
      </c>
      <c r="F122" s="25">
        <v>0.75</v>
      </c>
      <c r="G122" s="26">
        <v>55.76</v>
      </c>
      <c r="H122" s="26">
        <v>70.67</v>
      </c>
      <c r="I122" s="26">
        <v>92.22</v>
      </c>
      <c r="J122" s="26">
        <v>115.94</v>
      </c>
      <c r="K122" s="26">
        <v>142.27</v>
      </c>
      <c r="L122" s="26">
        <v>172.98</v>
      </c>
      <c r="M122" s="26">
        <v>106.24</v>
      </c>
      <c r="N122" s="30"/>
      <c r="AG122" s="102" t="str">
        <f>CONCATENATE(AH122,AI122,LEFT(AJ122,2),AK122)</f>
        <v>41MSDeath Cover</v>
      </c>
      <c r="AH122" s="118">
        <v>41</v>
      </c>
      <c r="AI122" s="109" t="s">
        <v>10</v>
      </c>
      <c r="AJ122" s="109" t="s">
        <v>90</v>
      </c>
      <c r="AK122" s="112" t="s">
        <v>12</v>
      </c>
      <c r="AL122" s="120">
        <v>183.57</v>
      </c>
      <c r="AM122" s="120">
        <v>202.32</v>
      </c>
      <c r="AN122" s="120">
        <v>239.68</v>
      </c>
      <c r="AO122" s="120">
        <v>289.06</v>
      </c>
      <c r="AP122" s="120">
        <v>347.59</v>
      </c>
      <c r="AQ122" s="120">
        <v>419.05</v>
      </c>
      <c r="AR122" s="120">
        <v>278.5</v>
      </c>
    </row>
    <row r="123" spans="1:44">
      <c r="A123" s="23" t="str">
        <f>+CONCATENATE(B123,C123,D123,E123,F123)</f>
        <v>AMNS430.75</v>
      </c>
      <c r="B123" s="24" t="s">
        <v>121</v>
      </c>
      <c r="C123" s="24" t="s">
        <v>10</v>
      </c>
      <c r="D123" s="24" t="s">
        <v>6</v>
      </c>
      <c r="E123" s="24">
        <v>43</v>
      </c>
      <c r="F123" s="25">
        <v>0.75</v>
      </c>
      <c r="G123" s="26">
        <v>61.69</v>
      </c>
      <c r="H123" s="26">
        <v>78.95</v>
      </c>
      <c r="I123" s="26">
        <v>101.67</v>
      </c>
      <c r="J123" s="26">
        <v>126.79</v>
      </c>
      <c r="K123" s="26">
        <v>154.82</v>
      </c>
      <c r="L123" s="26">
        <v>187.84</v>
      </c>
      <c r="M123" s="26">
        <v>111.54</v>
      </c>
      <c r="N123" s="30"/>
      <c r="AG123" s="102" t="str">
        <f>CONCATENATE(AH123,AI123,LEFT(AJ123,2),AK123)</f>
        <v>42MSDeath Cover</v>
      </c>
      <c r="AH123" s="118">
        <v>42</v>
      </c>
      <c r="AI123" s="109" t="s">
        <v>10</v>
      </c>
      <c r="AJ123" s="109" t="s">
        <v>90</v>
      </c>
      <c r="AK123" s="112" t="s">
        <v>12</v>
      </c>
      <c r="AL123" s="120">
        <v>195.89</v>
      </c>
      <c r="AM123" s="120">
        <v>219.1</v>
      </c>
      <c r="AN123" s="120">
        <v>260.22</v>
      </c>
      <c r="AO123" s="120">
        <v>312.92</v>
      </c>
      <c r="AP123" s="120">
        <v>375.74</v>
      </c>
      <c r="AQ123" s="120">
        <v>452.92</v>
      </c>
      <c r="AR123" s="120">
        <v>290.8</v>
      </c>
    </row>
    <row r="124" spans="1:44">
      <c r="A124" s="23" t="str">
        <f>+CONCATENATE(B124,C124,D124,E124,F124)</f>
        <v>AMNS440.75</v>
      </c>
      <c r="B124" s="24" t="s">
        <v>121</v>
      </c>
      <c r="C124" s="24" t="s">
        <v>10</v>
      </c>
      <c r="D124" s="24" t="s">
        <v>6</v>
      </c>
      <c r="E124" s="24">
        <v>44</v>
      </c>
      <c r="F124" s="25">
        <v>0.75</v>
      </c>
      <c r="G124" s="26">
        <v>68.48</v>
      </c>
      <c r="H124" s="26">
        <v>87.94</v>
      </c>
      <c r="I124" s="26">
        <v>111.9</v>
      </c>
      <c r="J124" s="26">
        <v>138.49</v>
      </c>
      <c r="K124" s="26">
        <v>168.4</v>
      </c>
      <c r="L124" s="26">
        <v>203.89</v>
      </c>
      <c r="M124" s="26">
        <v>117.17</v>
      </c>
      <c r="N124" s="30"/>
      <c r="AG124" s="102" t="str">
        <f>CONCATENATE(AH124,AI124,LEFT(AJ124,2),AK124)</f>
        <v>43MSDeath Cover</v>
      </c>
      <c r="AH124" s="118">
        <v>43</v>
      </c>
      <c r="AI124" s="109" t="s">
        <v>10</v>
      </c>
      <c r="AJ124" s="109" t="s">
        <v>90</v>
      </c>
      <c r="AK124" s="112" t="s">
        <v>12</v>
      </c>
      <c r="AL124" s="120">
        <v>210.11</v>
      </c>
      <c r="AM124" s="120">
        <v>238.01</v>
      </c>
      <c r="AN124" s="120">
        <v>282.61</v>
      </c>
      <c r="AO124" s="120">
        <v>338.74</v>
      </c>
      <c r="AP124" s="120">
        <v>406.32</v>
      </c>
      <c r="AQ124" s="120">
        <v>489.68</v>
      </c>
      <c r="AR124" s="120">
        <v>303.98</v>
      </c>
    </row>
    <row r="125" spans="1:44">
      <c r="A125" s="23" t="str">
        <f>+CONCATENATE(B125,C125,D125,E125,F125)</f>
        <v>AMNS450.75</v>
      </c>
      <c r="B125" s="24" t="s">
        <v>121</v>
      </c>
      <c r="C125" s="24" t="s">
        <v>10</v>
      </c>
      <c r="D125" s="24" t="s">
        <v>6</v>
      </c>
      <c r="E125" s="24">
        <v>45</v>
      </c>
      <c r="F125" s="25">
        <v>0.75</v>
      </c>
      <c r="G125" s="26">
        <v>76.22</v>
      </c>
      <c r="H125" s="26">
        <v>97.81</v>
      </c>
      <c r="I125" s="26">
        <v>123.12</v>
      </c>
      <c r="J125" s="26">
        <v>151.14</v>
      </c>
      <c r="K125" s="26">
        <v>183.11</v>
      </c>
      <c r="L125" s="26">
        <v>221.21</v>
      </c>
      <c r="M125" s="26">
        <v>123.12</v>
      </c>
      <c r="N125" s="30"/>
      <c r="AG125" s="102" t="str">
        <f>CONCATENATE(AH125,AI125,LEFT(AJ125,2),AK125)</f>
        <v>44MSDeath Cover</v>
      </c>
      <c r="AH125" s="118">
        <v>44</v>
      </c>
      <c r="AI125" s="109" t="s">
        <v>10</v>
      </c>
      <c r="AJ125" s="109" t="s">
        <v>90</v>
      </c>
      <c r="AK125" s="112" t="s">
        <v>12</v>
      </c>
      <c r="AL125" s="120">
        <v>226.42</v>
      </c>
      <c r="AM125" s="120">
        <v>258.94</v>
      </c>
      <c r="AN125" s="120">
        <v>306.99</v>
      </c>
      <c r="AO125" s="120">
        <v>366.67</v>
      </c>
      <c r="AP125" s="120">
        <v>439.5</v>
      </c>
      <c r="AQ125" s="120">
        <v>529.52</v>
      </c>
      <c r="AR125" s="120">
        <v>318.1</v>
      </c>
    </row>
    <row r="126" spans="1:44">
      <c r="A126" s="23" t="str">
        <f>+CONCATENATE(B126,C126,D126,E126,F126)</f>
        <v>AMNS460.75</v>
      </c>
      <c r="B126" s="24" t="s">
        <v>121</v>
      </c>
      <c r="C126" s="24" t="s">
        <v>10</v>
      </c>
      <c r="D126" s="24" t="s">
        <v>6</v>
      </c>
      <c r="E126" s="24">
        <v>46</v>
      </c>
      <c r="F126" s="25">
        <v>0.75</v>
      </c>
      <c r="G126" s="26">
        <v>85.05</v>
      </c>
      <c r="H126" s="26">
        <v>108.44</v>
      </c>
      <c r="I126" s="26">
        <v>134.98</v>
      </c>
      <c r="J126" s="26">
        <v>164.59</v>
      </c>
      <c r="K126" s="26">
        <v>199.01</v>
      </c>
      <c r="L126" s="26">
        <v>0</v>
      </c>
      <c r="M126" s="26">
        <v>129.4</v>
      </c>
      <c r="N126" s="30"/>
      <c r="AG126" s="102" t="str">
        <f>CONCATENATE(AH126,AI126,LEFT(AJ126,2),AK126)</f>
        <v>45MSDeath Cover</v>
      </c>
      <c r="AH126" s="118">
        <v>45</v>
      </c>
      <c r="AI126" s="109" t="s">
        <v>10</v>
      </c>
      <c r="AJ126" s="109" t="s">
        <v>90</v>
      </c>
      <c r="AK126" s="112" t="s">
        <v>12</v>
      </c>
      <c r="AL126" s="120">
        <v>245.12</v>
      </c>
      <c r="AM126" s="120">
        <v>282.04</v>
      </c>
      <c r="AN126" s="120">
        <v>333.23</v>
      </c>
      <c r="AO126" s="120">
        <v>396.84</v>
      </c>
      <c r="AP126" s="120">
        <v>475.46</v>
      </c>
      <c r="AQ126" s="120">
        <v>572.63</v>
      </c>
      <c r="AR126" s="120">
        <v>333.21</v>
      </c>
    </row>
    <row r="127" spans="1:44">
      <c r="A127" s="23" t="str">
        <f>+CONCATENATE(B127,C127,D127,E127,F127)</f>
        <v>AMNS470.75</v>
      </c>
      <c r="B127" s="24" t="s">
        <v>121</v>
      </c>
      <c r="C127" s="24" t="s">
        <v>10</v>
      </c>
      <c r="D127" s="24" t="s">
        <v>6</v>
      </c>
      <c r="E127" s="24">
        <v>47</v>
      </c>
      <c r="F127" s="25">
        <v>0.75</v>
      </c>
      <c r="G127" s="26">
        <v>94.63</v>
      </c>
      <c r="H127" s="26">
        <v>119.95</v>
      </c>
      <c r="I127" s="26">
        <v>147.6</v>
      </c>
      <c r="J127" s="26">
        <v>179.08</v>
      </c>
      <c r="K127" s="26">
        <v>216.16</v>
      </c>
      <c r="L127" s="26">
        <v>0</v>
      </c>
      <c r="M127" s="26">
        <v>136.03</v>
      </c>
      <c r="N127" s="30"/>
      <c r="AG127" s="102" t="str">
        <f>CONCATENATE(AH127,AI127,LEFT(AJ127,2),AK127)</f>
        <v>46MSDeath Cover</v>
      </c>
      <c r="AH127" s="118">
        <v>46</v>
      </c>
      <c r="AI127" s="109" t="s">
        <v>10</v>
      </c>
      <c r="AJ127" s="109" t="s">
        <v>90</v>
      </c>
      <c r="AK127" s="112" t="s">
        <v>12</v>
      </c>
      <c r="AL127" s="120">
        <v>265.98</v>
      </c>
      <c r="AM127" s="120">
        <v>307.22</v>
      </c>
      <c r="AN127" s="120">
        <v>361.38</v>
      </c>
      <c r="AO127" s="120">
        <v>429.41</v>
      </c>
      <c r="AP127" s="120">
        <v>514.38</v>
      </c>
      <c r="AQ127" s="120">
        <v>0</v>
      </c>
      <c r="AR127" s="120">
        <v>349.35</v>
      </c>
    </row>
    <row r="128" spans="1:44">
      <c r="A128" s="23" t="str">
        <f>+CONCATENATE(B128,C128,D128,E128,F128)</f>
        <v>AMNS480.75</v>
      </c>
      <c r="B128" s="24" t="s">
        <v>121</v>
      </c>
      <c r="C128" s="24" t="s">
        <v>10</v>
      </c>
      <c r="D128" s="24" t="s">
        <v>6</v>
      </c>
      <c r="E128" s="24">
        <v>48</v>
      </c>
      <c r="F128" s="25">
        <v>0.75</v>
      </c>
      <c r="G128" s="26">
        <v>105.5</v>
      </c>
      <c r="H128" s="26">
        <v>132.16</v>
      </c>
      <c r="I128" s="26">
        <v>161.08</v>
      </c>
      <c r="J128" s="26">
        <v>194.66</v>
      </c>
      <c r="K128" s="26">
        <v>234.62</v>
      </c>
      <c r="L128" s="26">
        <v>0</v>
      </c>
      <c r="M128" s="26">
        <v>143.19</v>
      </c>
      <c r="N128" s="30"/>
      <c r="AG128" s="102" t="str">
        <f>CONCATENATE(AH128,AI128,LEFT(AJ128,2),AK128)</f>
        <v>47MSDeath Cover</v>
      </c>
      <c r="AH128" s="118">
        <v>47</v>
      </c>
      <c r="AI128" s="109" t="s">
        <v>10</v>
      </c>
      <c r="AJ128" s="109" t="s">
        <v>90</v>
      </c>
      <c r="AK128" s="112" t="s">
        <v>12</v>
      </c>
      <c r="AL128" s="120">
        <v>289.52</v>
      </c>
      <c r="AM128" s="120">
        <v>334.29</v>
      </c>
      <c r="AN128" s="120">
        <v>391.52</v>
      </c>
      <c r="AO128" s="120">
        <v>464.52</v>
      </c>
      <c r="AP128" s="120">
        <v>556.46</v>
      </c>
      <c r="AQ128" s="120">
        <v>0</v>
      </c>
      <c r="AR128" s="120">
        <v>366.57</v>
      </c>
    </row>
    <row r="129" spans="1:44">
      <c r="A129" s="23" t="str">
        <f>+CONCATENATE(B129,C129,D129,E129,F129)</f>
        <v>AMNS490.75</v>
      </c>
      <c r="B129" s="24" t="s">
        <v>121</v>
      </c>
      <c r="C129" s="24" t="s">
        <v>10</v>
      </c>
      <c r="D129" s="24" t="s">
        <v>6</v>
      </c>
      <c r="E129" s="24">
        <v>49</v>
      </c>
      <c r="F129" s="25">
        <v>0.75</v>
      </c>
      <c r="G129" s="26">
        <v>117.03</v>
      </c>
      <c r="H129" s="26">
        <v>145.04</v>
      </c>
      <c r="I129" s="26">
        <v>175.43</v>
      </c>
      <c r="J129" s="26">
        <v>211.41</v>
      </c>
      <c r="K129" s="26">
        <v>254.48</v>
      </c>
      <c r="L129" s="26">
        <v>0</v>
      </c>
      <c r="M129" s="26">
        <v>150.8</v>
      </c>
      <c r="N129" s="30"/>
      <c r="AG129" s="102" t="str">
        <f>CONCATENATE(AH129,AI129,LEFT(AJ129,2),AK129)</f>
        <v>48MSDeath Cover</v>
      </c>
      <c r="AH129" s="118">
        <v>48</v>
      </c>
      <c r="AI129" s="109" t="s">
        <v>10</v>
      </c>
      <c r="AJ129" s="109" t="s">
        <v>90</v>
      </c>
      <c r="AK129" s="112" t="s">
        <v>12</v>
      </c>
      <c r="AL129" s="120">
        <v>315.11</v>
      </c>
      <c r="AM129" s="120">
        <v>363.12</v>
      </c>
      <c r="AN129" s="120">
        <v>423.7</v>
      </c>
      <c r="AO129" s="120">
        <v>502.33</v>
      </c>
      <c r="AP129" s="120">
        <v>601.85</v>
      </c>
      <c r="AQ129" s="120">
        <v>0</v>
      </c>
      <c r="AR129" s="120">
        <v>384.88</v>
      </c>
    </row>
    <row r="130" spans="1:44">
      <c r="A130" s="23" t="str">
        <f t="shared" ref="A130:A193" si="11">+CONCATENATE(B130,C130,D130,E130,F130)</f>
        <v>AMNS500.75</v>
      </c>
      <c r="B130" s="24" t="s">
        <v>121</v>
      </c>
      <c r="C130" s="24" t="s">
        <v>10</v>
      </c>
      <c r="D130" s="24" t="s">
        <v>6</v>
      </c>
      <c r="E130" s="24">
        <v>50</v>
      </c>
      <c r="F130" s="25">
        <v>0.75</v>
      </c>
      <c r="G130" s="26">
        <v>129.28</v>
      </c>
      <c r="H130" s="26">
        <v>158.59</v>
      </c>
      <c r="I130" s="26">
        <v>190.73</v>
      </c>
      <c r="J130" s="26">
        <v>229.39</v>
      </c>
      <c r="K130" s="26">
        <v>275.79</v>
      </c>
      <c r="L130" s="26">
        <v>0</v>
      </c>
      <c r="M130" s="26">
        <v>158.59</v>
      </c>
      <c r="N130" s="30"/>
      <c r="AG130" s="102" t="str">
        <f>CONCATENATE(AH130,AI130,LEFT(AJ130,2),AK130)</f>
        <v>49MSDeath Cover</v>
      </c>
      <c r="AH130" s="118">
        <v>49</v>
      </c>
      <c r="AI130" s="109" t="s">
        <v>10</v>
      </c>
      <c r="AJ130" s="109" t="s">
        <v>90</v>
      </c>
      <c r="AK130" s="112" t="s">
        <v>12</v>
      </c>
      <c r="AL130" s="120">
        <v>342.71</v>
      </c>
      <c r="AM130" s="120">
        <v>393.65</v>
      </c>
      <c r="AN130" s="120">
        <v>458.02</v>
      </c>
      <c r="AO130" s="120">
        <v>543</v>
      </c>
      <c r="AP130" s="120">
        <v>650.77</v>
      </c>
      <c r="AQ130" s="120">
        <v>0</v>
      </c>
      <c r="AR130" s="120">
        <v>404.72</v>
      </c>
    </row>
    <row r="131" spans="1:44">
      <c r="A131" s="23" t="str">
        <f>+CONCATENATE(B131,C131,D131,E131,F131)</f>
        <v>AMNS510.75</v>
      </c>
      <c r="B131" s="24" t="s">
        <v>121</v>
      </c>
      <c r="C131" s="24" t="s">
        <v>10</v>
      </c>
      <c r="D131" s="24" t="s">
        <v>6</v>
      </c>
      <c r="E131" s="24">
        <v>51</v>
      </c>
      <c r="F131" s="25">
        <v>0.75</v>
      </c>
      <c r="G131" s="26">
        <v>142.15</v>
      </c>
      <c r="H131" s="26">
        <v>172.81</v>
      </c>
      <c r="I131" s="26">
        <v>207.05</v>
      </c>
      <c r="J131" s="26">
        <v>248.69</v>
      </c>
      <c r="K131" s="26">
        <v>0</v>
      </c>
      <c r="L131" s="26">
        <v>0</v>
      </c>
      <c r="M131" s="26">
        <v>166.58</v>
      </c>
      <c r="N131" s="30"/>
      <c r="AG131" s="102" t="str">
        <f>CONCATENATE(AH131,AI131,LEFT(AJ131,2),AK131)</f>
        <v>50MSDeath Cover</v>
      </c>
      <c r="AH131" s="118">
        <v>50</v>
      </c>
      <c r="AI131" s="109" t="s">
        <v>10</v>
      </c>
      <c r="AJ131" s="109" t="s">
        <v>90</v>
      </c>
      <c r="AK131" s="112" t="s">
        <v>12</v>
      </c>
      <c r="AL131" s="120">
        <v>372.03</v>
      </c>
      <c r="AM131" s="120">
        <v>425.83</v>
      </c>
      <c r="AN131" s="120">
        <v>494.63</v>
      </c>
      <c r="AO131" s="120">
        <v>586.73</v>
      </c>
      <c r="AP131" s="120">
        <v>703.41</v>
      </c>
      <c r="AQ131" s="120">
        <v>0</v>
      </c>
      <c r="AR131" s="120">
        <v>425.83</v>
      </c>
    </row>
    <row r="132" spans="1:44">
      <c r="A132" s="23" t="str">
        <f>+CONCATENATE(B132,C132,D132,E132,F132)</f>
        <v>AMNS520.75</v>
      </c>
      <c r="B132" s="24" t="s">
        <v>121</v>
      </c>
      <c r="C132" s="24" t="s">
        <v>10</v>
      </c>
      <c r="D132" s="24" t="s">
        <v>6</v>
      </c>
      <c r="E132" s="24">
        <v>52</v>
      </c>
      <c r="F132" s="25">
        <v>0.75</v>
      </c>
      <c r="G132" s="26">
        <v>155.56</v>
      </c>
      <c r="H132" s="26">
        <v>187.71</v>
      </c>
      <c r="I132" s="26">
        <v>224.48</v>
      </c>
      <c r="J132" s="26">
        <v>269.42</v>
      </c>
      <c r="K132" s="26">
        <v>0</v>
      </c>
      <c r="L132" s="26">
        <v>0</v>
      </c>
      <c r="M132" s="26">
        <v>173.93</v>
      </c>
      <c r="N132" s="30"/>
      <c r="AG132" s="102" t="str">
        <f t="shared" ref="AG132:AG195" si="12">CONCATENATE(AH132,AI132,LEFT(AJ132,2),AK132)</f>
        <v>51MSDeath Cover</v>
      </c>
      <c r="AH132" s="118">
        <v>51</v>
      </c>
      <c r="AI132" s="109" t="s">
        <v>10</v>
      </c>
      <c r="AJ132" s="109" t="s">
        <v>90</v>
      </c>
      <c r="AK132" s="112" t="s">
        <v>12</v>
      </c>
      <c r="AL132" s="120">
        <v>402.89</v>
      </c>
      <c r="AM132" s="120">
        <v>459.66</v>
      </c>
      <c r="AN132" s="120">
        <v>533.69</v>
      </c>
      <c r="AO132" s="120">
        <v>633.73</v>
      </c>
      <c r="AP132" s="120">
        <v>0</v>
      </c>
      <c r="AQ132" s="120"/>
      <c r="AR132" s="120">
        <v>447.88</v>
      </c>
    </row>
    <row r="133" spans="1:44">
      <c r="A133" s="23" t="str">
        <f>+CONCATENATE(B133,C133,D133,E133,F133)</f>
        <v>AMNS530.75</v>
      </c>
      <c r="B133" s="24" t="s">
        <v>121</v>
      </c>
      <c r="C133" s="24" t="s">
        <v>10</v>
      </c>
      <c r="D133" s="24" t="s">
        <v>6</v>
      </c>
      <c r="E133" s="24">
        <v>53</v>
      </c>
      <c r="F133" s="25">
        <v>0.75</v>
      </c>
      <c r="G133" s="26">
        <v>169.48</v>
      </c>
      <c r="H133" s="26">
        <v>203.44</v>
      </c>
      <c r="I133" s="26">
        <v>243.2</v>
      </c>
      <c r="J133" s="26">
        <v>291.69</v>
      </c>
      <c r="K133" s="26">
        <v>0</v>
      </c>
      <c r="L133" s="26">
        <v>0</v>
      </c>
      <c r="M133" s="26">
        <v>181.71</v>
      </c>
      <c r="N133" s="30"/>
      <c r="AG133" s="102" t="str">
        <f>CONCATENATE(AH133,AI133,LEFT(AJ133,2),AK133)</f>
        <v>52MSDeath Cover</v>
      </c>
      <c r="AH133" s="118">
        <v>52</v>
      </c>
      <c r="AI133" s="109" t="s">
        <v>10</v>
      </c>
      <c r="AJ133" s="109" t="s">
        <v>90</v>
      </c>
      <c r="AK133" s="112" t="s">
        <v>12</v>
      </c>
      <c r="AL133" s="120">
        <v>435.08</v>
      </c>
      <c r="AM133" s="120">
        <v>495.28</v>
      </c>
      <c r="AN133" s="120">
        <v>575.45</v>
      </c>
      <c r="AO133" s="120">
        <v>684.29</v>
      </c>
      <c r="AP133" s="120">
        <v>0</v>
      </c>
      <c r="AQ133" s="120"/>
      <c r="AR133" s="120">
        <v>468.25</v>
      </c>
    </row>
    <row r="134" spans="1:44">
      <c r="A134" s="23" t="str">
        <f>+CONCATENATE(B134,C134,D134,E134,F134)</f>
        <v>AMNS540.75</v>
      </c>
      <c r="B134" s="24" t="s">
        <v>121</v>
      </c>
      <c r="C134" s="24" t="s">
        <v>10</v>
      </c>
      <c r="D134" s="24" t="s">
        <v>6</v>
      </c>
      <c r="E134" s="24">
        <v>54</v>
      </c>
      <c r="F134" s="25">
        <v>0.75</v>
      </c>
      <c r="G134" s="26">
        <v>183.94</v>
      </c>
      <c r="H134" s="26">
        <v>220.15</v>
      </c>
      <c r="I134" s="26">
        <v>263.16</v>
      </c>
      <c r="J134" s="26">
        <v>315.66</v>
      </c>
      <c r="K134" s="26">
        <v>0</v>
      </c>
      <c r="L134" s="26">
        <v>0</v>
      </c>
      <c r="M134" s="26">
        <v>190</v>
      </c>
      <c r="N134" s="30"/>
      <c r="AG134" s="102" t="str">
        <f>CONCATENATE(AH134,AI134,LEFT(AJ134,2),AK134)</f>
        <v>53MSDeath Cover</v>
      </c>
      <c r="AH134" s="118">
        <v>53</v>
      </c>
      <c r="AI134" s="109" t="s">
        <v>10</v>
      </c>
      <c r="AJ134" s="109" t="s">
        <v>90</v>
      </c>
      <c r="AK134" s="112" t="s">
        <v>12</v>
      </c>
      <c r="AL134" s="120">
        <v>468.49</v>
      </c>
      <c r="AM134" s="120">
        <v>532.87</v>
      </c>
      <c r="AN134" s="120">
        <v>620.21</v>
      </c>
      <c r="AO134" s="120">
        <v>738.72</v>
      </c>
      <c r="AP134" s="120">
        <v>0</v>
      </c>
      <c r="AQ134" s="120"/>
      <c r="AR134" s="120">
        <v>489.89</v>
      </c>
    </row>
    <row r="135" spans="1:44">
      <c r="A135" s="23" t="str">
        <f>+CONCATENATE(B135,C135,D135,E135,F135)</f>
        <v>AMNS550.75</v>
      </c>
      <c r="B135" s="24" t="s">
        <v>121</v>
      </c>
      <c r="C135" s="24" t="s">
        <v>10</v>
      </c>
      <c r="D135" s="24" t="s">
        <v>6</v>
      </c>
      <c r="E135" s="24">
        <v>55</v>
      </c>
      <c r="F135" s="25">
        <v>0.75</v>
      </c>
      <c r="G135" s="26">
        <v>199.04</v>
      </c>
      <c r="H135" s="26">
        <v>238.01</v>
      </c>
      <c r="I135" s="26">
        <v>284.62</v>
      </c>
      <c r="J135" s="26">
        <v>341.5</v>
      </c>
      <c r="K135" s="26">
        <v>0</v>
      </c>
      <c r="L135" s="26">
        <v>0</v>
      </c>
      <c r="M135" s="26">
        <v>199.04</v>
      </c>
      <c r="N135" s="30"/>
      <c r="AG135" s="102" t="str">
        <f>CONCATENATE(AH135,AI135,LEFT(AJ135,2),AK135)</f>
        <v>54MSDeath Cover</v>
      </c>
      <c r="AH135" s="118">
        <v>54</v>
      </c>
      <c r="AI135" s="109" t="s">
        <v>10</v>
      </c>
      <c r="AJ135" s="109" t="s">
        <v>90</v>
      </c>
      <c r="AK135" s="112" t="s">
        <v>12</v>
      </c>
      <c r="AL135" s="120">
        <v>503.19</v>
      </c>
      <c r="AM135" s="120">
        <v>572.73</v>
      </c>
      <c r="AN135" s="120">
        <v>668.34</v>
      </c>
      <c r="AO135" s="120">
        <v>797.43</v>
      </c>
      <c r="AP135" s="120">
        <v>0</v>
      </c>
      <c r="AQ135" s="120"/>
      <c r="AR135" s="120">
        <v>513.16</v>
      </c>
    </row>
    <row r="136" spans="1:44">
      <c r="A136" s="23" t="str">
        <f>+CONCATENATE(B136,C136,D136,E136,F136)</f>
        <v>AMNS560.75</v>
      </c>
      <c r="B136" s="24" t="s">
        <v>121</v>
      </c>
      <c r="C136" s="24" t="s">
        <v>10</v>
      </c>
      <c r="D136" s="24" t="s">
        <v>6</v>
      </c>
      <c r="E136" s="24">
        <v>56</v>
      </c>
      <c r="F136" s="25">
        <v>0.75</v>
      </c>
      <c r="G136" s="26">
        <v>215.01</v>
      </c>
      <c r="H136" s="26">
        <v>257.23</v>
      </c>
      <c r="I136" s="26">
        <v>307.83</v>
      </c>
      <c r="J136" s="26">
        <v>0</v>
      </c>
      <c r="K136" s="26">
        <v>0</v>
      </c>
      <c r="L136" s="26">
        <v>0</v>
      </c>
      <c r="M136" s="26"/>
      <c r="N136" s="30"/>
      <c r="AG136" s="102" t="str">
        <f>CONCATENATE(AH136,AI136,LEFT(AJ136,2),AK136)</f>
        <v>55MSDeath Cover</v>
      </c>
      <c r="AH136" s="118">
        <v>55</v>
      </c>
      <c r="AI136" s="109" t="s">
        <v>10</v>
      </c>
      <c r="AJ136" s="109" t="s">
        <v>90</v>
      </c>
      <c r="AK136" s="112" t="s">
        <v>12</v>
      </c>
      <c r="AL136" s="120">
        <v>539.38</v>
      </c>
      <c r="AM136" s="120">
        <v>615.27</v>
      </c>
      <c r="AN136" s="120">
        <v>720.29</v>
      </c>
      <c r="AO136" s="120">
        <v>860.84</v>
      </c>
      <c r="AP136" s="120">
        <v>0</v>
      </c>
      <c r="AQ136" s="120"/>
      <c r="AR136" s="120">
        <v>539.24</v>
      </c>
    </row>
    <row r="137" spans="1:44">
      <c r="A137" s="23" t="str">
        <f>+CONCATENATE(B137,C137,D137,E137,F137)</f>
        <v>AMNS570.75</v>
      </c>
      <c r="B137" s="24" t="s">
        <v>121</v>
      </c>
      <c r="C137" s="24" t="s">
        <v>10</v>
      </c>
      <c r="D137" s="24" t="s">
        <v>6</v>
      </c>
      <c r="E137" s="24">
        <v>57</v>
      </c>
      <c r="F137" s="25">
        <v>0.75</v>
      </c>
      <c r="G137" s="26">
        <v>232.03</v>
      </c>
      <c r="H137" s="26">
        <v>277.96</v>
      </c>
      <c r="I137" s="26">
        <v>333.03</v>
      </c>
      <c r="J137" s="26">
        <v>0</v>
      </c>
      <c r="K137" s="26">
        <v>0</v>
      </c>
      <c r="L137" s="26">
        <v>0</v>
      </c>
      <c r="M137" s="26"/>
      <c r="N137" s="30"/>
      <c r="AG137" s="102" t="str">
        <f>CONCATENATE(AH137,AI137,LEFT(AJ137,2),AK137)</f>
        <v>56MSDeath Cover</v>
      </c>
      <c r="AH137" s="118">
        <v>56</v>
      </c>
      <c r="AI137" s="109" t="s">
        <v>10</v>
      </c>
      <c r="AJ137" s="109" t="s">
        <v>90</v>
      </c>
      <c r="AK137" s="112" t="s">
        <v>12</v>
      </c>
      <c r="AL137" s="120">
        <v>577.46</v>
      </c>
      <c r="AM137" s="120">
        <v>660.87</v>
      </c>
      <c r="AN137" s="120">
        <v>776.55</v>
      </c>
      <c r="AO137" s="120">
        <v>0</v>
      </c>
      <c r="AP137" s="120"/>
      <c r="AQ137" s="120"/>
      <c r="AR137" s="120">
        <v>0</v>
      </c>
    </row>
    <row r="138" spans="1:44">
      <c r="A138" s="23" t="str">
        <f>+CONCATENATE(B138,C138,D138,E138,F138)</f>
        <v>AMNS580.75</v>
      </c>
      <c r="B138" s="24" t="s">
        <v>121</v>
      </c>
      <c r="C138" s="24" t="s">
        <v>10</v>
      </c>
      <c r="D138" s="24" t="s">
        <v>6</v>
      </c>
      <c r="E138" s="24">
        <v>58</v>
      </c>
      <c r="F138" s="25">
        <v>0.75</v>
      </c>
      <c r="G138" s="26">
        <v>250.28</v>
      </c>
      <c r="H138" s="26">
        <v>300.4</v>
      </c>
      <c r="I138" s="26">
        <v>360.44</v>
      </c>
      <c r="J138" s="26">
        <v>0</v>
      </c>
      <c r="K138" s="26">
        <v>0</v>
      </c>
      <c r="L138" s="26">
        <v>0</v>
      </c>
      <c r="M138" s="26"/>
      <c r="N138" s="30"/>
      <c r="AG138" s="102" t="str">
        <f>CONCATENATE(AH138,AI138,LEFT(AJ138,2),AK138)</f>
        <v>57MSDeath Cover</v>
      </c>
      <c r="AH138" s="118">
        <v>57</v>
      </c>
      <c r="AI138" s="109" t="s">
        <v>10</v>
      </c>
      <c r="AJ138" s="109" t="s">
        <v>90</v>
      </c>
      <c r="AK138" s="112" t="s">
        <v>12</v>
      </c>
      <c r="AL138" s="120">
        <v>617.89</v>
      </c>
      <c r="AM138" s="120">
        <v>710.61</v>
      </c>
      <c r="AN138" s="120">
        <v>837.68</v>
      </c>
      <c r="AO138" s="120">
        <v>0</v>
      </c>
      <c r="AP138" s="120"/>
      <c r="AQ138" s="120"/>
      <c r="AR138" s="120">
        <v>0</v>
      </c>
    </row>
    <row r="139" spans="1:44">
      <c r="A139" s="23" t="str">
        <f>+CONCATENATE(B139,C139,D139,E139,F139)</f>
        <v>AMNS590.75</v>
      </c>
      <c r="B139" s="24" t="s">
        <v>121</v>
      </c>
      <c r="C139" s="24" t="s">
        <v>10</v>
      </c>
      <c r="D139" s="24" t="s">
        <v>6</v>
      </c>
      <c r="E139" s="24">
        <v>59</v>
      </c>
      <c r="F139" s="25">
        <v>0.75</v>
      </c>
      <c r="G139" s="26">
        <v>270.06</v>
      </c>
      <c r="H139" s="26">
        <v>325.41</v>
      </c>
      <c r="I139" s="26">
        <v>390.31</v>
      </c>
      <c r="J139" s="26">
        <v>0</v>
      </c>
      <c r="K139" s="26">
        <v>0</v>
      </c>
      <c r="L139" s="26">
        <v>0</v>
      </c>
      <c r="M139" s="26"/>
      <c r="N139" s="30"/>
      <c r="AG139" s="102" t="str">
        <f>CONCATENATE(AH139,AI139,LEFT(AJ139,2),AK139)</f>
        <v>58MSDeath Cover</v>
      </c>
      <c r="AH139" s="118">
        <v>58</v>
      </c>
      <c r="AI139" s="109" t="s">
        <v>10</v>
      </c>
      <c r="AJ139" s="109" t="s">
        <v>90</v>
      </c>
      <c r="AK139" s="112" t="s">
        <v>12</v>
      </c>
      <c r="AL139" s="120">
        <v>661.27</v>
      </c>
      <c r="AM139" s="120">
        <v>764.76</v>
      </c>
      <c r="AN139" s="120">
        <v>904.27</v>
      </c>
      <c r="AO139" s="120">
        <v>0</v>
      </c>
      <c r="AP139" s="120"/>
      <c r="AQ139" s="120"/>
      <c r="AR139" s="120">
        <v>0</v>
      </c>
    </row>
    <row r="140" spans="1:44">
      <c r="A140" s="23" t="str">
        <f>+CONCATENATE(B140,C140,D140,E140,F140)</f>
        <v>AMNS600.75</v>
      </c>
      <c r="B140" s="24" t="s">
        <v>121</v>
      </c>
      <c r="C140" s="24" t="s">
        <v>10</v>
      </c>
      <c r="D140" s="24" t="s">
        <v>6</v>
      </c>
      <c r="E140" s="24">
        <v>60</v>
      </c>
      <c r="F140" s="25">
        <v>0.75</v>
      </c>
      <c r="G140" s="26">
        <v>291.9</v>
      </c>
      <c r="H140" s="26">
        <v>352.61</v>
      </c>
      <c r="I140" s="26">
        <v>422.89</v>
      </c>
      <c r="J140" s="26">
        <v>0</v>
      </c>
      <c r="K140" s="26">
        <v>0</v>
      </c>
      <c r="L140" s="26">
        <v>0</v>
      </c>
      <c r="M140" s="26"/>
      <c r="N140" s="30"/>
      <c r="AG140" s="102" t="str">
        <f>CONCATENATE(AH140,AI140,LEFT(AJ140,2),AK140)</f>
        <v>59MSDeath Cover</v>
      </c>
      <c r="AH140" s="118">
        <v>59</v>
      </c>
      <c r="AI140" s="109" t="s">
        <v>10</v>
      </c>
      <c r="AJ140" s="109" t="s">
        <v>90</v>
      </c>
      <c r="AK140" s="112" t="s">
        <v>12</v>
      </c>
      <c r="AL140" s="120">
        <v>708.54</v>
      </c>
      <c r="AM140" s="120">
        <v>824.18</v>
      </c>
      <c r="AN140" s="120">
        <v>976.9</v>
      </c>
      <c r="AO140" s="120">
        <v>0</v>
      </c>
      <c r="AP140" s="120"/>
      <c r="AQ140" s="120"/>
      <c r="AR140" s="120">
        <v>0</v>
      </c>
    </row>
    <row r="141" spans="1:44">
      <c r="A141" s="23" t="str">
        <f>+CONCATENATE(B141,C141,D141,E141,F141)</f>
        <v>AMNS610.75</v>
      </c>
      <c r="B141" s="24" t="s">
        <v>121</v>
      </c>
      <c r="C141" s="24" t="s">
        <v>10</v>
      </c>
      <c r="D141" s="24" t="s">
        <v>6</v>
      </c>
      <c r="E141" s="24">
        <v>61</v>
      </c>
      <c r="F141" s="25">
        <v>0.75</v>
      </c>
      <c r="G141" s="26">
        <v>315.62</v>
      </c>
      <c r="H141" s="26">
        <v>382.44</v>
      </c>
      <c r="I141" s="26">
        <v>0</v>
      </c>
      <c r="J141" s="26">
        <v>0</v>
      </c>
      <c r="K141" s="26">
        <v>0</v>
      </c>
      <c r="L141" s="26">
        <v>0</v>
      </c>
      <c r="M141" s="26"/>
      <c r="N141" s="30"/>
      <c r="AG141" s="102" t="str">
        <f>CONCATENATE(AH141,AI141,LEFT(AJ141,2),AK141)</f>
        <v>60MSDeath Cover</v>
      </c>
      <c r="AH141" s="118">
        <v>60</v>
      </c>
      <c r="AI141" s="109" t="s">
        <v>10</v>
      </c>
      <c r="AJ141" s="109" t="s">
        <v>90</v>
      </c>
      <c r="AK141" s="112" t="s">
        <v>12</v>
      </c>
      <c r="AL141" s="120">
        <v>760.17</v>
      </c>
      <c r="AM141" s="120">
        <v>889.08</v>
      </c>
      <c r="AN141" s="120">
        <v>1056.23</v>
      </c>
      <c r="AO141" s="120">
        <v>0</v>
      </c>
      <c r="AP141" s="120"/>
      <c r="AQ141" s="120"/>
      <c r="AR141" s="120">
        <v>0</v>
      </c>
    </row>
    <row r="142" spans="1:44">
      <c r="A142" s="23" t="str">
        <f>+CONCATENATE(B142,C142,D142,E142,F142)</f>
        <v>AMNS620.75</v>
      </c>
      <c r="B142" s="24" t="s">
        <v>121</v>
      </c>
      <c r="C142" s="24" t="s">
        <v>10</v>
      </c>
      <c r="D142" s="24" t="s">
        <v>6</v>
      </c>
      <c r="E142" s="24">
        <v>62</v>
      </c>
      <c r="F142" s="25">
        <v>0.75</v>
      </c>
      <c r="G142" s="26">
        <v>341.94</v>
      </c>
      <c r="H142" s="26">
        <v>415.2</v>
      </c>
      <c r="I142" s="26">
        <v>0</v>
      </c>
      <c r="J142" s="26">
        <v>0</v>
      </c>
      <c r="K142" s="26">
        <v>0</v>
      </c>
      <c r="L142" s="26">
        <v>0</v>
      </c>
      <c r="M142" s="26"/>
      <c r="N142" s="30"/>
      <c r="AG142" s="102" t="str">
        <f>CONCATENATE(AH142,AI142,LEFT(AJ142,2),AK142)</f>
        <v>61MSDeath Cover</v>
      </c>
      <c r="AH142" s="118">
        <v>61</v>
      </c>
      <c r="AI142" s="109" t="s">
        <v>10</v>
      </c>
      <c r="AJ142" s="109" t="s">
        <v>90</v>
      </c>
      <c r="AK142" s="112" t="s">
        <v>12</v>
      </c>
      <c r="AL142" s="120">
        <v>816.84</v>
      </c>
      <c r="AM142" s="120">
        <v>960.3</v>
      </c>
      <c r="AN142" s="120">
        <v>0</v>
      </c>
      <c r="AO142" s="120"/>
      <c r="AP142" s="120"/>
      <c r="AQ142" s="120"/>
      <c r="AR142" s="120">
        <v>0</v>
      </c>
    </row>
    <row r="143" spans="1:44">
      <c r="A143" s="23" t="str">
        <f>+CONCATENATE(B143,C143,D143,E143,F143)</f>
        <v>AMNS630.75</v>
      </c>
      <c r="B143" s="24" t="s">
        <v>121</v>
      </c>
      <c r="C143" s="24" t="s">
        <v>10</v>
      </c>
      <c r="D143" s="24" t="s">
        <v>6</v>
      </c>
      <c r="E143" s="24">
        <v>63</v>
      </c>
      <c r="F143" s="25">
        <v>0.75</v>
      </c>
      <c r="G143" s="26">
        <v>370.84</v>
      </c>
      <c r="H143" s="26">
        <v>451.06</v>
      </c>
      <c r="I143" s="26">
        <v>0</v>
      </c>
      <c r="J143" s="26">
        <v>0</v>
      </c>
      <c r="K143" s="26">
        <v>0</v>
      </c>
      <c r="L143" s="26">
        <v>0</v>
      </c>
      <c r="M143" s="26"/>
      <c r="N143" s="30"/>
      <c r="AG143" s="102" t="str">
        <f>CONCATENATE(AH143,AI143,LEFT(AJ143,2),AK143)</f>
        <v>62MSDeath Cover</v>
      </c>
      <c r="AH143" s="118">
        <v>62</v>
      </c>
      <c r="AI143" s="109" t="s">
        <v>10</v>
      </c>
      <c r="AJ143" s="109" t="s">
        <v>90</v>
      </c>
      <c r="AK143" s="112" t="s">
        <v>12</v>
      </c>
      <c r="AL143" s="120">
        <v>879.24</v>
      </c>
      <c r="AM143" s="120">
        <v>1038.48</v>
      </c>
      <c r="AN143" s="120">
        <v>0</v>
      </c>
      <c r="AO143" s="120"/>
      <c r="AP143" s="120"/>
      <c r="AQ143" s="120"/>
      <c r="AR143" s="120">
        <v>0</v>
      </c>
    </row>
    <row r="144" spans="1:44">
      <c r="A144" s="23" t="str">
        <f>+CONCATENATE(B144,C144,D144,E144,F144)</f>
        <v>AMNS640.75</v>
      </c>
      <c r="B144" s="24" t="s">
        <v>121</v>
      </c>
      <c r="C144" s="24" t="s">
        <v>10</v>
      </c>
      <c r="D144" s="24" t="s">
        <v>6</v>
      </c>
      <c r="E144" s="24">
        <v>64</v>
      </c>
      <c r="F144" s="25">
        <v>0.75</v>
      </c>
      <c r="G144" s="26">
        <v>402.68</v>
      </c>
      <c r="H144" s="26">
        <v>490.03</v>
      </c>
      <c r="I144" s="26">
        <v>0</v>
      </c>
      <c r="J144" s="26">
        <v>0</v>
      </c>
      <c r="K144" s="26">
        <v>0</v>
      </c>
      <c r="L144" s="26">
        <v>0</v>
      </c>
      <c r="M144" s="26"/>
      <c r="N144" s="30"/>
      <c r="AG144" s="102" t="str">
        <f>CONCATENATE(AH144,AI144,LEFT(AJ144,2),AK144)</f>
        <v>63MSDeath Cover</v>
      </c>
      <c r="AH144" s="118">
        <v>63</v>
      </c>
      <c r="AI144" s="109" t="s">
        <v>10</v>
      </c>
      <c r="AJ144" s="109" t="s">
        <v>90</v>
      </c>
      <c r="AK144" s="112" t="s">
        <v>12</v>
      </c>
      <c r="AL144" s="120">
        <v>948.01</v>
      </c>
      <c r="AM144" s="120">
        <v>1124.28</v>
      </c>
      <c r="AN144" s="120">
        <v>0</v>
      </c>
      <c r="AO144" s="120"/>
      <c r="AP144" s="120"/>
      <c r="AQ144" s="120"/>
      <c r="AR144" s="120">
        <v>0</v>
      </c>
    </row>
    <row r="145" spans="1:44">
      <c r="A145" s="23" t="str">
        <f>+CONCATENATE(B145,C145,D145,E145,F145)</f>
        <v>AMNS650.75</v>
      </c>
      <c r="B145" s="24" t="s">
        <v>121</v>
      </c>
      <c r="C145" s="24" t="s">
        <v>10</v>
      </c>
      <c r="D145" s="24" t="s">
        <v>6</v>
      </c>
      <c r="E145" s="24">
        <v>65</v>
      </c>
      <c r="F145" s="25">
        <v>0.75</v>
      </c>
      <c r="G145" s="26">
        <v>437.64</v>
      </c>
      <c r="H145" s="26">
        <v>532.67</v>
      </c>
      <c r="I145" s="26">
        <v>0</v>
      </c>
      <c r="J145" s="26">
        <v>0</v>
      </c>
      <c r="K145" s="26">
        <v>0</v>
      </c>
      <c r="L145" s="26">
        <v>0</v>
      </c>
      <c r="M145" s="26"/>
      <c r="N145" s="30"/>
      <c r="AG145" s="102" t="str">
        <f>CONCATENATE(AH145,AI145,LEFT(AJ145,2),AK145)</f>
        <v>64MSDeath Cover</v>
      </c>
      <c r="AH145" s="118">
        <v>64</v>
      </c>
      <c r="AI145" s="109" t="s">
        <v>10</v>
      </c>
      <c r="AJ145" s="109" t="s">
        <v>90</v>
      </c>
      <c r="AK145" s="112" t="s">
        <v>12</v>
      </c>
      <c r="AL145" s="120">
        <v>1023.74</v>
      </c>
      <c r="AM145" s="120">
        <v>1218.3</v>
      </c>
      <c r="AN145" s="120">
        <v>0</v>
      </c>
      <c r="AO145" s="120"/>
      <c r="AP145" s="120"/>
      <c r="AQ145" s="120"/>
      <c r="AR145" s="120">
        <v>0</v>
      </c>
    </row>
    <row r="146" spans="1:44">
      <c r="A146" s="23" t="str">
        <f>+CONCATENATE(B146,C146,D146,E146,F146)</f>
        <v>AMS180.75</v>
      </c>
      <c r="B146" s="24" t="s">
        <v>121</v>
      </c>
      <c r="C146" s="24" t="s">
        <v>10</v>
      </c>
      <c r="D146" s="24" t="s">
        <v>90</v>
      </c>
      <c r="E146" s="24">
        <v>18</v>
      </c>
      <c r="F146" s="25">
        <v>0.75</v>
      </c>
      <c r="G146" s="26">
        <v>0</v>
      </c>
      <c r="H146" s="26">
        <v>35.91</v>
      </c>
      <c r="I146" s="26">
        <v>36.08</v>
      </c>
      <c r="J146" s="26">
        <v>36.61</v>
      </c>
      <c r="K146" s="26">
        <v>39.33</v>
      </c>
      <c r="L146" s="26">
        <v>46.56</v>
      </c>
      <c r="M146" s="26"/>
      <c r="N146" s="30"/>
      <c r="AG146" s="102" t="str">
        <f>CONCATENATE(AH146,AI146,LEFT(AJ146,2),AK146)</f>
        <v>65MSDeath Cover</v>
      </c>
      <c r="AH146" s="118">
        <v>65</v>
      </c>
      <c r="AI146" s="109" t="s">
        <v>10</v>
      </c>
      <c r="AJ146" s="109" t="s">
        <v>90</v>
      </c>
      <c r="AK146" s="112" t="s">
        <v>12</v>
      </c>
      <c r="AL146" s="120">
        <v>1106.93</v>
      </c>
      <c r="AM146" s="120">
        <v>1321.23</v>
      </c>
      <c r="AN146" s="120">
        <v>0</v>
      </c>
      <c r="AO146" s="120"/>
      <c r="AP146" s="120"/>
      <c r="AQ146" s="120"/>
      <c r="AR146" s="120">
        <v>0</v>
      </c>
    </row>
    <row r="147" spans="1:44">
      <c r="A147" s="23" t="str">
        <f>+CONCATENATE(B147,C147,D147,E147,F147)</f>
        <v>AMS190.75</v>
      </c>
      <c r="B147" s="24" t="s">
        <v>121</v>
      </c>
      <c r="C147" s="24" t="s">
        <v>10</v>
      </c>
      <c r="D147" s="24" t="s">
        <v>90</v>
      </c>
      <c r="E147" s="24">
        <v>19</v>
      </c>
      <c r="F147" s="25">
        <v>0.75</v>
      </c>
      <c r="G147" s="26">
        <v>0</v>
      </c>
      <c r="H147" s="26">
        <v>37.05</v>
      </c>
      <c r="I147" s="26">
        <v>37.18</v>
      </c>
      <c r="J147" s="26">
        <v>37.89</v>
      </c>
      <c r="K147" s="26">
        <v>41.39</v>
      </c>
      <c r="L147" s="26">
        <v>49.73</v>
      </c>
      <c r="M147" s="26"/>
      <c r="N147" s="30"/>
      <c r="AG147" s="102" t="str">
        <f>CONCATENATE(AH147,AI147,LEFT(AJ147,2),AK147)</f>
        <v>18MAgDeath+ADB</v>
      </c>
      <c r="AH147" s="118">
        <v>18</v>
      </c>
      <c r="AI147" s="144" t="s">
        <v>10</v>
      </c>
      <c r="AJ147" s="144" t="s">
        <v>89</v>
      </c>
      <c r="AK147" s="145" t="s">
        <v>92</v>
      </c>
      <c r="AL147" s="120">
        <v>0</v>
      </c>
      <c r="AM147" s="120">
        <v>201.64</v>
      </c>
      <c r="AN147" s="120">
        <v>201.65</v>
      </c>
      <c r="AO147" s="120">
        <v>201.66</v>
      </c>
      <c r="AP147" s="120">
        <v>201.67</v>
      </c>
      <c r="AQ147" s="120">
        <v>201.68</v>
      </c>
      <c r="AR147" s="120">
        <v>0</v>
      </c>
    </row>
    <row r="148" spans="1:44">
      <c r="A148" s="23" t="str">
        <f>+CONCATENATE(B148,C148,D148,E148,F148)</f>
        <v>AMS200.75</v>
      </c>
      <c r="B148" s="24" t="s">
        <v>121</v>
      </c>
      <c r="C148" s="24" t="s">
        <v>10</v>
      </c>
      <c r="D148" s="24" t="s">
        <v>90</v>
      </c>
      <c r="E148" s="24">
        <v>20</v>
      </c>
      <c r="F148" s="25">
        <v>0.75</v>
      </c>
      <c r="G148" s="26">
        <v>0</v>
      </c>
      <c r="H148" s="26">
        <v>38.02</v>
      </c>
      <c r="I148" s="26">
        <v>38.18</v>
      </c>
      <c r="J148" s="26">
        <v>39.16</v>
      </c>
      <c r="K148" s="26">
        <v>43.59</v>
      </c>
      <c r="L148" s="26">
        <v>53.21</v>
      </c>
      <c r="M148" s="26"/>
      <c r="N148" s="30"/>
      <c r="AG148" s="102" t="str">
        <f>CONCATENATE(AH148,AI148,LEFT(AJ148,2),AK148)</f>
        <v>19MAgDeath+ADB</v>
      </c>
      <c r="AH148" s="118">
        <v>19</v>
      </c>
      <c r="AI148" s="144" t="s">
        <v>10</v>
      </c>
      <c r="AJ148" s="144" t="s">
        <v>89</v>
      </c>
      <c r="AK148" s="145" t="s">
        <v>92</v>
      </c>
      <c r="AL148" s="120">
        <v>0</v>
      </c>
      <c r="AM148" s="120">
        <v>203.03</v>
      </c>
      <c r="AN148" s="120">
        <v>203.04</v>
      </c>
      <c r="AO148" s="120">
        <v>203.05</v>
      </c>
      <c r="AP148" s="120">
        <v>203.06</v>
      </c>
      <c r="AQ148" s="120">
        <v>203.07</v>
      </c>
      <c r="AR148" s="120">
        <v>0</v>
      </c>
    </row>
    <row r="149" spans="1:44">
      <c r="A149" s="23" t="str">
        <f>+CONCATENATE(B149,C149,D149,E149,F149)</f>
        <v>AMS210.75</v>
      </c>
      <c r="B149" s="24" t="s">
        <v>121</v>
      </c>
      <c r="C149" s="24" t="s">
        <v>10</v>
      </c>
      <c r="D149" s="24" t="s">
        <v>90</v>
      </c>
      <c r="E149" s="24">
        <v>21</v>
      </c>
      <c r="F149" s="25">
        <v>0.75</v>
      </c>
      <c r="G149" s="26">
        <v>0</v>
      </c>
      <c r="H149" s="26">
        <v>38.82</v>
      </c>
      <c r="I149" s="26">
        <v>39.05</v>
      </c>
      <c r="J149" s="26">
        <v>40.45</v>
      </c>
      <c r="K149" s="26">
        <v>46.1</v>
      </c>
      <c r="L149" s="26">
        <v>57.04</v>
      </c>
      <c r="M149" s="26"/>
      <c r="N149" s="30"/>
      <c r="AG149" s="102" t="str">
        <f>CONCATENATE(AH149,AI149,LEFT(AJ149,2),AK149)</f>
        <v>20MAgDeath+ADB</v>
      </c>
      <c r="AH149" s="118">
        <v>20</v>
      </c>
      <c r="AI149" s="144" t="s">
        <v>10</v>
      </c>
      <c r="AJ149" s="144" t="s">
        <v>89</v>
      </c>
      <c r="AK149" s="145" t="s">
        <v>92</v>
      </c>
      <c r="AL149" s="120">
        <v>0</v>
      </c>
      <c r="AM149" s="120">
        <v>204.16</v>
      </c>
      <c r="AN149" s="120">
        <v>204.17</v>
      </c>
      <c r="AO149" s="120">
        <v>204.18</v>
      </c>
      <c r="AP149" s="120">
        <v>204.19</v>
      </c>
      <c r="AQ149" s="120">
        <v>204.2</v>
      </c>
      <c r="AR149" s="120">
        <v>0</v>
      </c>
    </row>
    <row r="150" spans="1:44">
      <c r="A150" s="23" t="str">
        <f>+CONCATENATE(B150,C150,D150,E150,F150)</f>
        <v>AMS220.75</v>
      </c>
      <c r="B150" s="24" t="s">
        <v>121</v>
      </c>
      <c r="C150" s="24" t="s">
        <v>10</v>
      </c>
      <c r="D150" s="24" t="s">
        <v>90</v>
      </c>
      <c r="E150" s="24">
        <v>22</v>
      </c>
      <c r="F150" s="25">
        <v>0.75</v>
      </c>
      <c r="G150" s="26">
        <v>0</v>
      </c>
      <c r="H150" s="26">
        <v>39.49</v>
      </c>
      <c r="I150" s="26">
        <v>39.85</v>
      </c>
      <c r="J150" s="26">
        <v>41.94</v>
      </c>
      <c r="K150" s="26">
        <v>48.89</v>
      </c>
      <c r="L150" s="26">
        <v>61.27</v>
      </c>
      <c r="M150" s="26"/>
      <c r="N150" s="30"/>
      <c r="AG150" s="102" t="str">
        <f>CONCATENATE(AH150,AI150,LEFT(AJ150,2),AK150)</f>
        <v>21MAgDeath+ADB</v>
      </c>
      <c r="AH150" s="118">
        <v>21</v>
      </c>
      <c r="AI150" s="144" t="s">
        <v>10</v>
      </c>
      <c r="AJ150" s="144" t="s">
        <v>89</v>
      </c>
      <c r="AK150" s="145" t="s">
        <v>92</v>
      </c>
      <c r="AL150" s="120">
        <v>0</v>
      </c>
      <c r="AM150" s="120">
        <v>205.09</v>
      </c>
      <c r="AN150" s="120">
        <v>205.1</v>
      </c>
      <c r="AO150" s="120">
        <v>205.11</v>
      </c>
      <c r="AP150" s="120">
        <v>205.12</v>
      </c>
      <c r="AQ150" s="120">
        <v>205.13</v>
      </c>
      <c r="AR150" s="120">
        <v>0</v>
      </c>
    </row>
    <row r="151" spans="1:44">
      <c r="A151" s="23" t="str">
        <f>+CONCATENATE(B151,C151,D151,E151,F151)</f>
        <v>AMS230.75</v>
      </c>
      <c r="B151" s="24" t="s">
        <v>121</v>
      </c>
      <c r="C151" s="24" t="s">
        <v>10</v>
      </c>
      <c r="D151" s="24" t="s">
        <v>90</v>
      </c>
      <c r="E151" s="24">
        <v>23</v>
      </c>
      <c r="F151" s="25">
        <v>0.75</v>
      </c>
      <c r="G151" s="26">
        <v>0</v>
      </c>
      <c r="H151" s="26">
        <v>40.11</v>
      </c>
      <c r="I151" s="26">
        <v>40.7</v>
      </c>
      <c r="J151" s="26">
        <v>43.61</v>
      </c>
      <c r="K151" s="26">
        <v>52.14</v>
      </c>
      <c r="L151" s="26">
        <v>65.97</v>
      </c>
      <c r="M151" s="26"/>
      <c r="N151" s="30"/>
      <c r="AG151" s="102" t="str">
        <f>CONCATENATE(AH151,AI151,LEFT(AJ151,2),AK151)</f>
        <v>22MAgDeath+ADB</v>
      </c>
      <c r="AH151" s="118">
        <v>22</v>
      </c>
      <c r="AI151" s="144" t="s">
        <v>10</v>
      </c>
      <c r="AJ151" s="144" t="s">
        <v>89</v>
      </c>
      <c r="AK151" s="145" t="s">
        <v>92</v>
      </c>
      <c r="AL151" s="120">
        <v>0</v>
      </c>
      <c r="AM151" s="120">
        <v>205.89</v>
      </c>
      <c r="AN151" s="120">
        <v>205.9</v>
      </c>
      <c r="AO151" s="120">
        <v>205.91</v>
      </c>
      <c r="AP151" s="120">
        <v>205.92</v>
      </c>
      <c r="AQ151" s="120">
        <v>206.22</v>
      </c>
      <c r="AR151" s="120">
        <v>0</v>
      </c>
    </row>
    <row r="152" spans="1:44">
      <c r="A152" s="23" t="str">
        <f>+CONCATENATE(B152,C152,D152,E152,F152)</f>
        <v>AMS240.75</v>
      </c>
      <c r="B152" s="24" t="s">
        <v>121</v>
      </c>
      <c r="C152" s="24" t="s">
        <v>10</v>
      </c>
      <c r="D152" s="24" t="s">
        <v>90</v>
      </c>
      <c r="E152" s="24">
        <v>24</v>
      </c>
      <c r="F152" s="25">
        <v>0.75</v>
      </c>
      <c r="G152" s="26">
        <v>0</v>
      </c>
      <c r="H152" s="26">
        <v>40.75</v>
      </c>
      <c r="I152" s="26">
        <v>41.57</v>
      </c>
      <c r="J152" s="26">
        <v>45.75</v>
      </c>
      <c r="K152" s="26">
        <v>55.86</v>
      </c>
      <c r="L152" s="26">
        <v>71.14</v>
      </c>
      <c r="M152" s="26"/>
      <c r="N152" s="30"/>
      <c r="AG152" s="102" t="str">
        <f>CONCATENATE(AH152,AI152,LEFT(AJ152,2),AK152)</f>
        <v>23MAgDeath+ADB</v>
      </c>
      <c r="AH152" s="118">
        <v>23</v>
      </c>
      <c r="AI152" s="144" t="s">
        <v>10</v>
      </c>
      <c r="AJ152" s="144" t="s">
        <v>89</v>
      </c>
      <c r="AK152" s="145" t="s">
        <v>92</v>
      </c>
      <c r="AL152" s="120">
        <v>0</v>
      </c>
      <c r="AM152" s="120">
        <v>206.62</v>
      </c>
      <c r="AN152" s="120">
        <v>206.63</v>
      </c>
      <c r="AO152" s="120">
        <v>206.64</v>
      </c>
      <c r="AP152" s="120">
        <v>206.65</v>
      </c>
      <c r="AQ152" s="120">
        <v>210.16</v>
      </c>
      <c r="AR152" s="120">
        <v>0</v>
      </c>
    </row>
    <row r="153" spans="1:44">
      <c r="A153" s="23" t="str">
        <f>+CONCATENATE(B153,C153,D153,E153,F153)</f>
        <v>AMS250.75</v>
      </c>
      <c r="B153" s="24" t="s">
        <v>121</v>
      </c>
      <c r="C153" s="24" t="s">
        <v>10</v>
      </c>
      <c r="D153" s="24" t="s">
        <v>90</v>
      </c>
      <c r="E153" s="24">
        <v>25</v>
      </c>
      <c r="F153" s="25">
        <v>0.75</v>
      </c>
      <c r="G153" s="26">
        <v>0</v>
      </c>
      <c r="H153" s="26">
        <v>41.43</v>
      </c>
      <c r="I153" s="26">
        <v>42.67</v>
      </c>
      <c r="J153" s="26">
        <v>48.31</v>
      </c>
      <c r="K153" s="26">
        <v>60.08</v>
      </c>
      <c r="L153" s="26">
        <v>76.75</v>
      </c>
      <c r="M153" s="26"/>
      <c r="N153" s="30"/>
      <c r="AG153" s="102" t="str">
        <f>CONCATENATE(AH153,AI153,LEFT(AJ153,2),AK153)</f>
        <v>24MAgDeath+ADB</v>
      </c>
      <c r="AH153" s="118">
        <v>24</v>
      </c>
      <c r="AI153" s="144" t="s">
        <v>10</v>
      </c>
      <c r="AJ153" s="144" t="s">
        <v>89</v>
      </c>
      <c r="AK153" s="145" t="s">
        <v>92</v>
      </c>
      <c r="AL153" s="120">
        <v>0</v>
      </c>
      <c r="AM153" s="120">
        <v>207.37</v>
      </c>
      <c r="AN153" s="120">
        <v>207.38</v>
      </c>
      <c r="AO153" s="120">
        <v>207.39</v>
      </c>
      <c r="AP153" s="120">
        <v>207.4</v>
      </c>
      <c r="AQ153" s="120">
        <v>214.77</v>
      </c>
      <c r="AR153" s="120">
        <v>0</v>
      </c>
    </row>
    <row r="154" spans="1:44">
      <c r="A154" s="23" t="str">
        <f>+CONCATENATE(B154,C154,D154,E154,F154)</f>
        <v>AMS260.75</v>
      </c>
      <c r="B154" s="24" t="s">
        <v>121</v>
      </c>
      <c r="C154" s="24" t="s">
        <v>10</v>
      </c>
      <c r="D154" s="24" t="s">
        <v>90</v>
      </c>
      <c r="E154" s="24">
        <v>26</v>
      </c>
      <c r="F154" s="25">
        <v>0.75</v>
      </c>
      <c r="G154" s="26">
        <v>0</v>
      </c>
      <c r="H154" s="26">
        <v>42.32</v>
      </c>
      <c r="I154" s="26">
        <v>44.11</v>
      </c>
      <c r="J154" s="26">
        <v>51.32</v>
      </c>
      <c r="K154" s="26">
        <v>64.81</v>
      </c>
      <c r="L154" s="26">
        <v>83.13</v>
      </c>
      <c r="M154" s="26"/>
      <c r="N154" s="30"/>
      <c r="AG154" s="102" t="str">
        <f>CONCATENATE(AH154,AI154,LEFT(AJ154,2),AK154)</f>
        <v>25MAgDeath+ADB</v>
      </c>
      <c r="AH154" s="118">
        <v>25</v>
      </c>
      <c r="AI154" s="144" t="s">
        <v>10</v>
      </c>
      <c r="AJ154" s="144" t="s">
        <v>89</v>
      </c>
      <c r="AK154" s="145" t="s">
        <v>92</v>
      </c>
      <c r="AL154" s="120">
        <v>0</v>
      </c>
      <c r="AM154" s="120">
        <v>208.2</v>
      </c>
      <c r="AN154" s="120">
        <v>208.21</v>
      </c>
      <c r="AO154" s="120">
        <v>208.22</v>
      </c>
      <c r="AP154" s="120">
        <v>208.23</v>
      </c>
      <c r="AQ154" s="120">
        <v>220.17</v>
      </c>
      <c r="AR154" s="120">
        <v>0</v>
      </c>
    </row>
    <row r="155" spans="1:44">
      <c r="A155" s="23" t="str">
        <f>+CONCATENATE(B155,C155,D155,E155,F155)</f>
        <v>AMS270.75</v>
      </c>
      <c r="B155" s="24" t="s">
        <v>121</v>
      </c>
      <c r="C155" s="24" t="s">
        <v>10</v>
      </c>
      <c r="D155" s="24" t="s">
        <v>90</v>
      </c>
      <c r="E155" s="24">
        <v>27</v>
      </c>
      <c r="F155" s="25">
        <v>0.75</v>
      </c>
      <c r="G155" s="26">
        <v>0</v>
      </c>
      <c r="H155" s="26">
        <v>43.3</v>
      </c>
      <c r="I155" s="26">
        <v>46</v>
      </c>
      <c r="J155" s="26">
        <v>54.91</v>
      </c>
      <c r="K155" s="26">
        <v>70.24</v>
      </c>
      <c r="L155" s="26">
        <v>89.99</v>
      </c>
      <c r="M155" s="26"/>
      <c r="N155" s="30"/>
      <c r="AG155" s="102" t="str">
        <f>CONCATENATE(AH155,AI155,LEFT(AJ155,2),AK155)</f>
        <v>26MAgDeath+ADB</v>
      </c>
      <c r="AH155" s="118">
        <v>26</v>
      </c>
      <c r="AI155" s="144" t="s">
        <v>10</v>
      </c>
      <c r="AJ155" s="144" t="s">
        <v>89</v>
      </c>
      <c r="AK155" s="145" t="s">
        <v>92</v>
      </c>
      <c r="AL155" s="120">
        <v>0</v>
      </c>
      <c r="AM155" s="120">
        <v>209.2</v>
      </c>
      <c r="AN155" s="120">
        <v>209.21</v>
      </c>
      <c r="AO155" s="120">
        <v>209.22</v>
      </c>
      <c r="AP155" s="120">
        <v>210.42</v>
      </c>
      <c r="AQ155" s="120">
        <v>226.39</v>
      </c>
      <c r="AR155" s="120">
        <v>0</v>
      </c>
    </row>
    <row r="156" spans="1:44">
      <c r="A156" s="23" t="str">
        <f>+CONCATENATE(B156,C156,D156,E156,F156)</f>
        <v>AMS280.75</v>
      </c>
      <c r="B156" s="24" t="s">
        <v>121</v>
      </c>
      <c r="C156" s="24" t="s">
        <v>10</v>
      </c>
      <c r="D156" s="24" t="s">
        <v>90</v>
      </c>
      <c r="E156" s="24">
        <v>28</v>
      </c>
      <c r="F156" s="25">
        <v>0.75</v>
      </c>
      <c r="G156" s="26">
        <v>0</v>
      </c>
      <c r="H156" s="26">
        <v>44.56</v>
      </c>
      <c r="I156" s="26">
        <v>48.34</v>
      </c>
      <c r="J156" s="26">
        <v>59.17</v>
      </c>
      <c r="K156" s="26">
        <v>76.3</v>
      </c>
      <c r="L156" s="26">
        <v>97.44</v>
      </c>
      <c r="M156" s="26"/>
      <c r="N156" s="30"/>
      <c r="AG156" s="102" t="str">
        <f>CONCATENATE(AH156,AI156,LEFT(AJ156,2),AK156)</f>
        <v>27MAgDeath+ADB</v>
      </c>
      <c r="AH156" s="118">
        <v>27</v>
      </c>
      <c r="AI156" s="144" t="s">
        <v>10</v>
      </c>
      <c r="AJ156" s="144" t="s">
        <v>89</v>
      </c>
      <c r="AK156" s="145" t="s">
        <v>92</v>
      </c>
      <c r="AL156" s="120">
        <v>0</v>
      </c>
      <c r="AM156" s="120">
        <v>210.43</v>
      </c>
      <c r="AN156" s="120">
        <v>210.44</v>
      </c>
      <c r="AO156" s="120">
        <v>210.45</v>
      </c>
      <c r="AP156" s="120">
        <v>214.92</v>
      </c>
      <c r="AQ156" s="120">
        <v>233.59</v>
      </c>
      <c r="AR156" s="120">
        <v>0</v>
      </c>
    </row>
    <row r="157" spans="1:44">
      <c r="A157" s="23" t="str">
        <f>+CONCATENATE(B157,C157,D157,E157,F157)</f>
        <v>AMS290.75</v>
      </c>
      <c r="B157" s="24" t="s">
        <v>121</v>
      </c>
      <c r="C157" s="24" t="s">
        <v>10</v>
      </c>
      <c r="D157" s="24" t="s">
        <v>90</v>
      </c>
      <c r="E157" s="24">
        <v>29</v>
      </c>
      <c r="F157" s="25">
        <v>0.75</v>
      </c>
      <c r="G157" s="26">
        <v>0</v>
      </c>
      <c r="H157" s="26">
        <v>46.11</v>
      </c>
      <c r="I157" s="26">
        <v>51.27</v>
      </c>
      <c r="J157" s="26">
        <v>64.09</v>
      </c>
      <c r="K157" s="26">
        <v>82.91</v>
      </c>
      <c r="L157" s="26">
        <v>105.6</v>
      </c>
      <c r="M157" s="26"/>
      <c r="N157" s="30"/>
      <c r="AG157" s="102" t="str">
        <f>CONCATENATE(AH157,AI157,LEFT(AJ157,2),AK157)</f>
        <v>28MAgDeath+ADB</v>
      </c>
      <c r="AH157" s="118">
        <v>28</v>
      </c>
      <c r="AI157" s="144" t="s">
        <v>10</v>
      </c>
      <c r="AJ157" s="144" t="s">
        <v>89</v>
      </c>
      <c r="AK157" s="145" t="s">
        <v>92</v>
      </c>
      <c r="AL157" s="120">
        <v>0</v>
      </c>
      <c r="AM157" s="120">
        <v>211.94</v>
      </c>
      <c r="AN157" s="120">
        <v>211.95</v>
      </c>
      <c r="AO157" s="120">
        <v>211.96</v>
      </c>
      <c r="AP157" s="120">
        <v>220.39</v>
      </c>
      <c r="AQ157" s="120">
        <v>241.7</v>
      </c>
      <c r="AR157" s="120">
        <v>0</v>
      </c>
    </row>
    <row r="158" spans="1:44">
      <c r="A158" s="23" t="str">
        <f>+CONCATENATE(B158,C158,D158,E158,F158)</f>
        <v>AMS300.75</v>
      </c>
      <c r="B158" s="24" t="s">
        <v>121</v>
      </c>
      <c r="C158" s="24" t="s">
        <v>10</v>
      </c>
      <c r="D158" s="24" t="s">
        <v>90</v>
      </c>
      <c r="E158" s="24">
        <v>30</v>
      </c>
      <c r="F158" s="25">
        <v>0.75</v>
      </c>
      <c r="G158" s="26">
        <v>0</v>
      </c>
      <c r="H158" s="26">
        <v>48.08</v>
      </c>
      <c r="I158" s="26">
        <v>54.82</v>
      </c>
      <c r="J158" s="26">
        <v>69.55</v>
      </c>
      <c r="K158" s="26">
        <v>90.49</v>
      </c>
      <c r="L158" s="26">
        <v>114.37</v>
      </c>
      <c r="M158" s="26">
        <v>114.37</v>
      </c>
      <c r="N158" s="30"/>
      <c r="AG158" s="102" t="str">
        <f>CONCATENATE(AH158,AI158,LEFT(AJ158,2),AK158)</f>
        <v>29MAgDeath+ADB</v>
      </c>
      <c r="AH158" s="118">
        <v>29</v>
      </c>
      <c r="AI158" s="144" t="s">
        <v>10</v>
      </c>
      <c r="AJ158" s="144" t="s">
        <v>89</v>
      </c>
      <c r="AK158" s="145" t="s">
        <v>92</v>
      </c>
      <c r="AL158" s="120">
        <v>0</v>
      </c>
      <c r="AM158" s="120">
        <v>213.79</v>
      </c>
      <c r="AN158" s="120">
        <v>213.8</v>
      </c>
      <c r="AO158" s="120">
        <v>213.81</v>
      </c>
      <c r="AP158" s="120">
        <v>226.87</v>
      </c>
      <c r="AQ158" s="120">
        <v>250.84</v>
      </c>
      <c r="AR158" s="120">
        <v>0</v>
      </c>
    </row>
    <row r="159" spans="1:44">
      <c r="A159" s="23" t="str">
        <f>+CONCATENATE(B159,C159,D159,E159,F159)</f>
        <v>AMS310.75</v>
      </c>
      <c r="B159" s="24" t="s">
        <v>121</v>
      </c>
      <c r="C159" s="24" t="s">
        <v>10</v>
      </c>
      <c r="D159" s="24" t="s">
        <v>90</v>
      </c>
      <c r="E159" s="24">
        <v>31</v>
      </c>
      <c r="F159" s="25">
        <v>0.75</v>
      </c>
      <c r="G159" s="26">
        <v>0</v>
      </c>
      <c r="H159" s="26">
        <v>50.43</v>
      </c>
      <c r="I159" s="26">
        <v>59</v>
      </c>
      <c r="J159" s="26">
        <v>75.99</v>
      </c>
      <c r="K159" s="26">
        <v>98.61</v>
      </c>
      <c r="L159" s="26">
        <v>123.85</v>
      </c>
      <c r="M159" s="26">
        <v>118.7</v>
      </c>
      <c r="N159" s="30"/>
      <c r="AG159" s="102" t="str">
        <f>CONCATENATE(AH159,AI159,LEFT(AJ159,2),AK159)</f>
        <v>30MAgDeath+ADB</v>
      </c>
      <c r="AH159" s="118">
        <v>30</v>
      </c>
      <c r="AI159" s="144" t="s">
        <v>10</v>
      </c>
      <c r="AJ159" s="144" t="s">
        <v>89</v>
      </c>
      <c r="AK159" s="145" t="s">
        <v>92</v>
      </c>
      <c r="AL159" s="120">
        <v>0</v>
      </c>
      <c r="AM159" s="120">
        <v>216.05</v>
      </c>
      <c r="AN159" s="120">
        <v>216.06</v>
      </c>
      <c r="AO159" s="120">
        <v>217.71</v>
      </c>
      <c r="AP159" s="120">
        <v>234.4</v>
      </c>
      <c r="AQ159" s="120">
        <v>261</v>
      </c>
      <c r="AR159" s="120">
        <v>261</v>
      </c>
    </row>
    <row r="160" spans="1:44">
      <c r="A160" s="23" t="str">
        <f>+CONCATENATE(B160,C160,D160,E160,F160)</f>
        <v>AMS320.75</v>
      </c>
      <c r="B160" s="24" t="s">
        <v>121</v>
      </c>
      <c r="C160" s="24" t="s">
        <v>10</v>
      </c>
      <c r="D160" s="24" t="s">
        <v>90</v>
      </c>
      <c r="E160" s="24">
        <v>32</v>
      </c>
      <c r="F160" s="25">
        <v>0.75</v>
      </c>
      <c r="G160" s="26">
        <v>0</v>
      </c>
      <c r="H160" s="26">
        <v>53.22</v>
      </c>
      <c r="I160" s="26">
        <v>64.04</v>
      </c>
      <c r="J160" s="26">
        <v>83.19</v>
      </c>
      <c r="K160" s="26">
        <v>107.55</v>
      </c>
      <c r="L160" s="26">
        <v>134.17</v>
      </c>
      <c r="M160" s="26">
        <v>123.32</v>
      </c>
      <c r="N160" s="30"/>
      <c r="AG160" s="102" t="str">
        <f>CONCATENATE(AH160,AI160,LEFT(AJ160,2),AK160)</f>
        <v>31MAgDeath+ADB</v>
      </c>
      <c r="AH160" s="118">
        <v>31</v>
      </c>
      <c r="AI160" s="144" t="s">
        <v>10</v>
      </c>
      <c r="AJ160" s="144" t="s">
        <v>89</v>
      </c>
      <c r="AK160" s="145" t="s">
        <v>92</v>
      </c>
      <c r="AL160" s="120">
        <v>0</v>
      </c>
      <c r="AM160" s="120">
        <v>218.75</v>
      </c>
      <c r="AN160" s="120">
        <v>218.76</v>
      </c>
      <c r="AO160" s="120">
        <v>223.32</v>
      </c>
      <c r="AP160" s="120">
        <v>243.06</v>
      </c>
      <c r="AQ160" s="120">
        <v>272.29</v>
      </c>
      <c r="AR160" s="120">
        <v>265.85</v>
      </c>
    </row>
    <row r="161" spans="1:44">
      <c r="A161" s="23" t="str">
        <f>+CONCATENATE(B161,C161,D161,E161,F161)</f>
        <v>AMS330.75</v>
      </c>
      <c r="B161" s="24" t="s">
        <v>121</v>
      </c>
      <c r="C161" s="24" t="s">
        <v>10</v>
      </c>
      <c r="D161" s="24" t="s">
        <v>90</v>
      </c>
      <c r="E161" s="24">
        <v>33</v>
      </c>
      <c r="F161" s="25">
        <v>0.75</v>
      </c>
      <c r="G161" s="26">
        <v>0</v>
      </c>
      <c r="H161" s="26">
        <v>56.68</v>
      </c>
      <c r="I161" s="26">
        <v>69.84</v>
      </c>
      <c r="J161" s="26">
        <v>91.07</v>
      </c>
      <c r="K161" s="26">
        <v>117.36</v>
      </c>
      <c r="L161" s="26">
        <v>145.4</v>
      </c>
      <c r="M161" s="26">
        <v>128.27</v>
      </c>
      <c r="N161" s="30"/>
      <c r="AG161" s="102" t="str">
        <f>CONCATENATE(AH161,AI161,LEFT(AJ161,2),AK161)</f>
        <v>32MAgDeath+ADB</v>
      </c>
      <c r="AH161" s="118">
        <v>32</v>
      </c>
      <c r="AI161" s="144" t="s">
        <v>10</v>
      </c>
      <c r="AJ161" s="144" t="s">
        <v>89</v>
      </c>
      <c r="AK161" s="145" t="s">
        <v>92</v>
      </c>
      <c r="AL161" s="120">
        <v>0</v>
      </c>
      <c r="AM161" s="120">
        <v>221.96</v>
      </c>
      <c r="AN161" s="120">
        <v>221.97</v>
      </c>
      <c r="AO161" s="120">
        <v>230.06</v>
      </c>
      <c r="AP161" s="120">
        <v>252.85</v>
      </c>
      <c r="AQ161" s="120">
        <v>284.62</v>
      </c>
      <c r="AR161" s="120">
        <v>271.09</v>
      </c>
    </row>
    <row r="162" spans="1:44">
      <c r="A162" s="23" t="str">
        <f>+CONCATENATE(B162,C162,D162,E162,F162)</f>
        <v>AMS340.75</v>
      </c>
      <c r="B162" s="24" t="s">
        <v>121</v>
      </c>
      <c r="C162" s="24" t="s">
        <v>10</v>
      </c>
      <c r="D162" s="24" t="s">
        <v>90</v>
      </c>
      <c r="E162" s="24">
        <v>34</v>
      </c>
      <c r="F162" s="25">
        <v>0.75</v>
      </c>
      <c r="G162" s="26">
        <v>0</v>
      </c>
      <c r="H162" s="26">
        <v>60.83</v>
      </c>
      <c r="I162" s="26">
        <v>76.39</v>
      </c>
      <c r="J162" s="26">
        <v>100.17</v>
      </c>
      <c r="K162" s="26">
        <v>127.84</v>
      </c>
      <c r="L162" s="26">
        <v>157.61</v>
      </c>
      <c r="M162" s="26">
        <v>133.56</v>
      </c>
      <c r="N162" s="30"/>
      <c r="AG162" s="102" t="str">
        <f>CONCATENATE(AH162,AI162,LEFT(AJ162,2),AK162)</f>
        <v>33MAgDeath+ADB</v>
      </c>
      <c r="AH162" s="118">
        <v>33</v>
      </c>
      <c r="AI162" s="144" t="s">
        <v>10</v>
      </c>
      <c r="AJ162" s="144" t="s">
        <v>89</v>
      </c>
      <c r="AK162" s="145" t="s">
        <v>92</v>
      </c>
      <c r="AL162" s="120">
        <v>0</v>
      </c>
      <c r="AM162" s="120">
        <v>225.76</v>
      </c>
      <c r="AN162" s="120">
        <v>225.77</v>
      </c>
      <c r="AO162" s="120">
        <v>238.01</v>
      </c>
      <c r="AP162" s="120">
        <v>263.81</v>
      </c>
      <c r="AQ162" s="120">
        <v>298.42</v>
      </c>
      <c r="AR162" s="120">
        <v>276.76</v>
      </c>
    </row>
    <row r="163" spans="1:44">
      <c r="A163" s="23" t="str">
        <f>+CONCATENATE(B163,C163,D163,E163,F163)</f>
        <v>AMS350.75</v>
      </c>
      <c r="B163" s="24" t="s">
        <v>121</v>
      </c>
      <c r="C163" s="24" t="s">
        <v>10</v>
      </c>
      <c r="D163" s="24" t="s">
        <v>90</v>
      </c>
      <c r="E163" s="24">
        <v>35</v>
      </c>
      <c r="F163" s="25">
        <v>0.75</v>
      </c>
      <c r="G163" s="26">
        <v>0</v>
      </c>
      <c r="H163" s="26">
        <v>65.8</v>
      </c>
      <c r="I163" s="26">
        <v>83.97</v>
      </c>
      <c r="J163" s="26">
        <v>109.96</v>
      </c>
      <c r="K163" s="26">
        <v>139.22</v>
      </c>
      <c r="L163" s="26">
        <v>170.88</v>
      </c>
      <c r="M163" s="26">
        <v>139.22</v>
      </c>
      <c r="N163" s="30"/>
      <c r="AG163" s="102" t="str">
        <f>CONCATENATE(AH163,AI163,LEFT(AJ163,2),AK163)</f>
        <v>34MAgDeath+ADB</v>
      </c>
      <c r="AH163" s="118">
        <v>34</v>
      </c>
      <c r="AI163" s="144" t="s">
        <v>10</v>
      </c>
      <c r="AJ163" s="144" t="s">
        <v>89</v>
      </c>
      <c r="AK163" s="145" t="s">
        <v>92</v>
      </c>
      <c r="AL163" s="120">
        <v>0</v>
      </c>
      <c r="AM163" s="120">
        <v>230.2</v>
      </c>
      <c r="AN163" s="120">
        <v>231.23</v>
      </c>
      <c r="AO163" s="120">
        <v>247.19</v>
      </c>
      <c r="AP163" s="120">
        <v>276.04</v>
      </c>
      <c r="AQ163" s="120">
        <v>313.48</v>
      </c>
      <c r="AR163" s="120">
        <v>282.87</v>
      </c>
    </row>
    <row r="164" spans="1:44">
      <c r="A164" s="23" t="str">
        <f>+CONCATENATE(B164,C164,D164,E164,F164)</f>
        <v>AMS360.75</v>
      </c>
      <c r="B164" s="24" t="s">
        <v>121</v>
      </c>
      <c r="C164" s="24" t="s">
        <v>10</v>
      </c>
      <c r="D164" s="24" t="s">
        <v>90</v>
      </c>
      <c r="E164" s="24">
        <v>36</v>
      </c>
      <c r="F164" s="25">
        <v>0.75</v>
      </c>
      <c r="G164" s="26">
        <v>0</v>
      </c>
      <c r="H164" s="26">
        <v>71.6</v>
      </c>
      <c r="I164" s="26">
        <v>92.63</v>
      </c>
      <c r="J164" s="26">
        <v>120.74</v>
      </c>
      <c r="K164" s="26">
        <v>151.59</v>
      </c>
      <c r="L164" s="26">
        <v>185.27</v>
      </c>
      <c r="M164" s="26">
        <v>145.27</v>
      </c>
      <c r="N164" s="30"/>
      <c r="AG164" s="102" t="str">
        <f>CONCATENATE(AH164,AI164,LEFT(AJ164,2),AK164)</f>
        <v>35MAgDeath+ADB</v>
      </c>
      <c r="AH164" s="118">
        <v>35</v>
      </c>
      <c r="AI164" s="144" t="s">
        <v>10</v>
      </c>
      <c r="AJ164" s="144" t="s">
        <v>89</v>
      </c>
      <c r="AK164" s="145" t="s">
        <v>92</v>
      </c>
      <c r="AL164" s="120">
        <v>0</v>
      </c>
      <c r="AM164" s="120">
        <v>235.36</v>
      </c>
      <c r="AN164" s="120">
        <v>238.31</v>
      </c>
      <c r="AO164" s="120">
        <v>257.71</v>
      </c>
      <c r="AP164" s="120">
        <v>289.48</v>
      </c>
      <c r="AQ164" s="120">
        <v>329.92</v>
      </c>
      <c r="AR164" s="120">
        <v>289.48</v>
      </c>
    </row>
    <row r="165" spans="1:44">
      <c r="A165" s="23" t="str">
        <f>+CONCATENATE(B165,C165,D165,E165,F165)</f>
        <v>AMS370.75</v>
      </c>
      <c r="B165" s="24" t="s">
        <v>121</v>
      </c>
      <c r="C165" s="24" t="s">
        <v>10</v>
      </c>
      <c r="D165" s="24" t="s">
        <v>90</v>
      </c>
      <c r="E165" s="24">
        <v>37</v>
      </c>
      <c r="F165" s="25">
        <v>0.75</v>
      </c>
      <c r="G165" s="26">
        <v>0</v>
      </c>
      <c r="H165" s="26">
        <v>78.51</v>
      </c>
      <c r="I165" s="26">
        <v>102.17</v>
      </c>
      <c r="J165" s="26">
        <v>132.57</v>
      </c>
      <c r="K165" s="26">
        <v>165.01</v>
      </c>
      <c r="L165" s="26">
        <v>200.9</v>
      </c>
      <c r="M165" s="26">
        <v>151.72</v>
      </c>
      <c r="N165" s="30"/>
      <c r="AG165" s="102" t="str">
        <f>CONCATENATE(AH165,AI165,LEFT(AJ165,2),AK165)</f>
        <v>36MAgDeath+ADB</v>
      </c>
      <c r="AH165" s="118">
        <v>36</v>
      </c>
      <c r="AI165" s="144" t="s">
        <v>10</v>
      </c>
      <c r="AJ165" s="144" t="s">
        <v>89</v>
      </c>
      <c r="AK165" s="145" t="s">
        <v>92</v>
      </c>
      <c r="AL165" s="120">
        <v>0</v>
      </c>
      <c r="AM165" s="120">
        <v>241.35</v>
      </c>
      <c r="AN165" s="120">
        <v>246.67</v>
      </c>
      <c r="AO165" s="120">
        <v>269.6</v>
      </c>
      <c r="AP165" s="120">
        <v>304.17</v>
      </c>
      <c r="AQ165" s="120">
        <v>347.84</v>
      </c>
      <c r="AR165" s="120">
        <v>296.58</v>
      </c>
    </row>
    <row r="166" spans="1:44">
      <c r="A166" s="23" t="str">
        <f>+CONCATENATE(B166,C166,D166,E166,F166)</f>
        <v>AMS380.75</v>
      </c>
      <c r="B166" s="24" t="s">
        <v>121</v>
      </c>
      <c r="C166" s="24" t="s">
        <v>10</v>
      </c>
      <c r="D166" s="24" t="s">
        <v>90</v>
      </c>
      <c r="E166" s="24">
        <v>38</v>
      </c>
      <c r="F166" s="25">
        <v>0.75</v>
      </c>
      <c r="G166" s="26">
        <v>0</v>
      </c>
      <c r="H166" s="26">
        <v>86.41</v>
      </c>
      <c r="I166" s="26">
        <v>112.89</v>
      </c>
      <c r="J166" s="26">
        <v>145.3</v>
      </c>
      <c r="K166" s="26">
        <v>179.58</v>
      </c>
      <c r="L166" s="26">
        <v>217.83</v>
      </c>
      <c r="M166" s="26">
        <v>158.64</v>
      </c>
      <c r="N166" s="30"/>
      <c r="AG166" s="102" t="str">
        <f>CONCATENATE(AH166,AI166,LEFT(AJ166,2),AK166)</f>
        <v>37MAgDeath+ADB</v>
      </c>
      <c r="AH166" s="118">
        <v>37</v>
      </c>
      <c r="AI166" s="144" t="s">
        <v>10</v>
      </c>
      <c r="AJ166" s="144" t="s">
        <v>89</v>
      </c>
      <c r="AK166" s="145" t="s">
        <v>92</v>
      </c>
      <c r="AL166" s="120">
        <v>0</v>
      </c>
      <c r="AM166" s="120">
        <v>248.4</v>
      </c>
      <c r="AN166" s="120">
        <v>256.4</v>
      </c>
      <c r="AO166" s="120">
        <v>282.77</v>
      </c>
      <c r="AP166" s="120">
        <v>320.47</v>
      </c>
      <c r="AQ166" s="120">
        <v>367.62</v>
      </c>
      <c r="AR166" s="120">
        <v>304.25</v>
      </c>
    </row>
    <row r="167" spans="1:44">
      <c r="A167" s="23" t="str">
        <f>+CONCATENATE(B167,C167,D167,E167,F167)</f>
        <v>AMS390.75</v>
      </c>
      <c r="B167" s="24" t="s">
        <v>121</v>
      </c>
      <c r="C167" s="24" t="s">
        <v>10</v>
      </c>
      <c r="D167" s="24" t="s">
        <v>90</v>
      </c>
      <c r="E167" s="24">
        <v>39</v>
      </c>
      <c r="F167" s="25">
        <v>0.75</v>
      </c>
      <c r="G167" s="26">
        <v>0</v>
      </c>
      <c r="H167" s="26">
        <v>95.47</v>
      </c>
      <c r="I167" s="26">
        <v>124.92</v>
      </c>
      <c r="J167" s="26">
        <v>159.03</v>
      </c>
      <c r="K167" s="26">
        <v>195.37</v>
      </c>
      <c r="L167" s="26">
        <v>236.16</v>
      </c>
      <c r="M167" s="26">
        <v>166.02</v>
      </c>
      <c r="N167" s="30"/>
      <c r="AG167" s="102" t="str">
        <f>CONCATENATE(AH167,AI167,LEFT(AJ167,2),AK167)</f>
        <v>38MAgDeath+ADB</v>
      </c>
      <c r="AH167" s="118">
        <v>38</v>
      </c>
      <c r="AI167" s="144" t="s">
        <v>10</v>
      </c>
      <c r="AJ167" s="144" t="s">
        <v>89</v>
      </c>
      <c r="AK167" s="145" t="s">
        <v>92</v>
      </c>
      <c r="AL167" s="120">
        <v>0</v>
      </c>
      <c r="AM167" s="120">
        <v>256.41</v>
      </c>
      <c r="AN167" s="120">
        <v>267.57</v>
      </c>
      <c r="AO167" s="120">
        <v>297.44</v>
      </c>
      <c r="AP167" s="120">
        <v>338.2</v>
      </c>
      <c r="AQ167" s="120">
        <v>389.23</v>
      </c>
      <c r="AR167" s="120">
        <v>312.52</v>
      </c>
    </row>
    <row r="168" spans="1:44">
      <c r="A168" s="23" t="str">
        <f>+CONCATENATE(B168,C168,D168,E168,F168)</f>
        <v>AMS400.75</v>
      </c>
      <c r="B168" s="24" t="s">
        <v>121</v>
      </c>
      <c r="C168" s="24" t="s">
        <v>10</v>
      </c>
      <c r="D168" s="24" t="s">
        <v>90</v>
      </c>
      <c r="E168" s="24">
        <v>40</v>
      </c>
      <c r="F168" s="25">
        <v>0.75</v>
      </c>
      <c r="G168" s="26">
        <v>83.13</v>
      </c>
      <c r="H168" s="26">
        <v>105.73</v>
      </c>
      <c r="I168" s="26">
        <v>138.04</v>
      </c>
      <c r="J168" s="26">
        <v>173.93</v>
      </c>
      <c r="K168" s="26">
        <v>212.5</v>
      </c>
      <c r="L168" s="26">
        <v>256.01</v>
      </c>
      <c r="M168" s="26">
        <v>173.93</v>
      </c>
      <c r="N168" s="30"/>
      <c r="AG168" s="102" t="str">
        <f>CONCATENATE(AH168,AI168,LEFT(AJ168,2),AK168)</f>
        <v>39MAgDeath+ADB</v>
      </c>
      <c r="AH168" s="118">
        <v>39</v>
      </c>
      <c r="AI168" s="144" t="s">
        <v>10</v>
      </c>
      <c r="AJ168" s="144" t="s">
        <v>89</v>
      </c>
      <c r="AK168" s="145" t="s">
        <v>92</v>
      </c>
      <c r="AL168" s="120">
        <v>0</v>
      </c>
      <c r="AM168" s="120">
        <v>265.68</v>
      </c>
      <c r="AN168" s="120">
        <v>280.4</v>
      </c>
      <c r="AO168" s="120">
        <v>313.55</v>
      </c>
      <c r="AP168" s="120">
        <v>357.48</v>
      </c>
      <c r="AQ168" s="120">
        <v>412.76</v>
      </c>
      <c r="AR168" s="120">
        <v>321.43</v>
      </c>
    </row>
    <row r="169" spans="1:44">
      <c r="A169" s="23" t="str">
        <f>+CONCATENATE(B169,C169,D169,E169,F169)</f>
        <v>AMS410.75</v>
      </c>
      <c r="B169" s="24" t="s">
        <v>121</v>
      </c>
      <c r="C169" s="24" t="s">
        <v>10</v>
      </c>
      <c r="D169" s="24" t="s">
        <v>90</v>
      </c>
      <c r="E169" s="24">
        <v>41</v>
      </c>
      <c r="F169" s="25">
        <v>0.75</v>
      </c>
      <c r="G169" s="26">
        <v>91.07</v>
      </c>
      <c r="H169" s="26">
        <v>117.66</v>
      </c>
      <c r="I169" s="26">
        <v>152.41</v>
      </c>
      <c r="J169" s="26">
        <v>190.07</v>
      </c>
      <c r="K169" s="26">
        <v>231.06</v>
      </c>
      <c r="L169" s="26">
        <v>277.45</v>
      </c>
      <c r="M169" s="26">
        <v>182.36</v>
      </c>
      <c r="N169" s="30"/>
      <c r="AG169" s="102" t="str">
        <f>CONCATENATE(AH169,AI169,LEFT(AJ169,2),AK169)</f>
        <v>40MAgDeath+ADB</v>
      </c>
      <c r="AH169" s="118">
        <v>40</v>
      </c>
      <c r="AI169" s="144" t="s">
        <v>10</v>
      </c>
      <c r="AJ169" s="144" t="s">
        <v>89</v>
      </c>
      <c r="AK169" s="145" t="s">
        <v>92</v>
      </c>
      <c r="AL169" s="120">
        <v>277.35</v>
      </c>
      <c r="AM169" s="120">
        <v>277.36</v>
      </c>
      <c r="AN169" s="120">
        <v>294.75</v>
      </c>
      <c r="AO169" s="120">
        <v>331.06</v>
      </c>
      <c r="AP169" s="120">
        <v>378.44</v>
      </c>
      <c r="AQ169" s="120">
        <v>438.44</v>
      </c>
      <c r="AR169" s="120">
        <v>331.06</v>
      </c>
    </row>
    <row r="170" spans="1:44">
      <c r="A170" s="23" t="str">
        <f>+CONCATENATE(B170,C170,D170,E170,F170)</f>
        <v>AMS420.75</v>
      </c>
      <c r="B170" s="24" t="s">
        <v>121</v>
      </c>
      <c r="C170" s="24" t="s">
        <v>10</v>
      </c>
      <c r="D170" s="24" t="s">
        <v>90</v>
      </c>
      <c r="E170" s="24">
        <v>42</v>
      </c>
      <c r="F170" s="25">
        <v>0.75</v>
      </c>
      <c r="G170" s="26">
        <v>100.35</v>
      </c>
      <c r="H170" s="26">
        <v>130.91</v>
      </c>
      <c r="I170" s="26">
        <v>168.07</v>
      </c>
      <c r="J170" s="26">
        <v>207.53</v>
      </c>
      <c r="K170" s="26">
        <v>251.17</v>
      </c>
      <c r="L170" s="26">
        <v>300.59</v>
      </c>
      <c r="M170" s="26">
        <v>191.41</v>
      </c>
      <c r="N170" s="30"/>
      <c r="AG170" s="102" t="str">
        <f>CONCATENATE(AH170,AI170,LEFT(AJ170,2),AK170)</f>
        <v>41MAgDeath+ADB</v>
      </c>
      <c r="AH170" s="118">
        <v>41</v>
      </c>
      <c r="AI170" s="144" t="s">
        <v>10</v>
      </c>
      <c r="AJ170" s="144" t="s">
        <v>89</v>
      </c>
      <c r="AK170" s="145" t="s">
        <v>92</v>
      </c>
      <c r="AL170" s="120">
        <v>286.82</v>
      </c>
      <c r="AM170" s="120">
        <v>288.73</v>
      </c>
      <c r="AN170" s="120">
        <v>310.93</v>
      </c>
      <c r="AO170" s="120">
        <v>350.39</v>
      </c>
      <c r="AP170" s="120">
        <v>401.43</v>
      </c>
      <c r="AQ170" s="120">
        <v>466.32</v>
      </c>
      <c r="AR170" s="120">
        <v>341.44</v>
      </c>
    </row>
    <row r="171" spans="1:44">
      <c r="A171" s="23" t="str">
        <f>+CONCATENATE(B171,C171,D171,E171,F171)</f>
        <v>AMS430.75</v>
      </c>
      <c r="B171" s="24" t="s">
        <v>121</v>
      </c>
      <c r="C171" s="24" t="s">
        <v>10</v>
      </c>
      <c r="D171" s="24" t="s">
        <v>90</v>
      </c>
      <c r="E171" s="24">
        <v>43</v>
      </c>
      <c r="F171" s="25">
        <v>0.75</v>
      </c>
      <c r="G171" s="26">
        <v>111.34</v>
      </c>
      <c r="H171" s="26">
        <v>145.53</v>
      </c>
      <c r="I171" s="26">
        <v>184.97</v>
      </c>
      <c r="J171" s="26">
        <v>226.41</v>
      </c>
      <c r="K171" s="26">
        <v>272.92</v>
      </c>
      <c r="L171" s="26">
        <v>325.51</v>
      </c>
      <c r="M171" s="26">
        <v>201.09</v>
      </c>
      <c r="N171" s="30"/>
      <c r="AG171" s="102" t="str">
        <f>CONCATENATE(AH171,AI171,LEFT(AJ171,2),AK171)</f>
        <v>42MAgDeath+ADB</v>
      </c>
      <c r="AH171" s="118">
        <v>42</v>
      </c>
      <c r="AI171" s="144" t="s">
        <v>10</v>
      </c>
      <c r="AJ171" s="144" t="s">
        <v>89</v>
      </c>
      <c r="AK171" s="145" t="s">
        <v>92</v>
      </c>
      <c r="AL171" s="120">
        <v>297.79</v>
      </c>
      <c r="AM171" s="120">
        <v>302.84</v>
      </c>
      <c r="AN171" s="120">
        <v>328.56</v>
      </c>
      <c r="AO171" s="120">
        <v>371.39</v>
      </c>
      <c r="AP171" s="120">
        <v>426.54</v>
      </c>
      <c r="AQ171" s="120">
        <v>496.62</v>
      </c>
      <c r="AR171" s="120">
        <v>352.66</v>
      </c>
    </row>
    <row r="172" spans="1:44">
      <c r="A172" s="23" t="str">
        <f>+CONCATENATE(B172,C172,D172,E172,F172)</f>
        <v>AMS440.75</v>
      </c>
      <c r="B172" s="24" t="s">
        <v>121</v>
      </c>
      <c r="C172" s="24" t="s">
        <v>10</v>
      </c>
      <c r="D172" s="24" t="s">
        <v>90</v>
      </c>
      <c r="E172" s="24">
        <v>44</v>
      </c>
      <c r="F172" s="25">
        <v>0.75</v>
      </c>
      <c r="G172" s="26">
        <v>123.86</v>
      </c>
      <c r="H172" s="26">
        <v>161.64</v>
      </c>
      <c r="I172" s="26">
        <v>203.03</v>
      </c>
      <c r="J172" s="26">
        <v>246.78</v>
      </c>
      <c r="K172" s="26">
        <v>296.43</v>
      </c>
      <c r="L172" s="26">
        <v>352.29</v>
      </c>
      <c r="M172" s="26">
        <v>211.42</v>
      </c>
      <c r="N172" s="30"/>
      <c r="AG172" s="102" t="str">
        <f>CONCATENATE(AH172,AI172,LEFT(AJ172,2),AK172)</f>
        <v>43MAgDeath+ADB</v>
      </c>
      <c r="AH172" s="118">
        <v>43</v>
      </c>
      <c r="AI172" s="144" t="s">
        <v>10</v>
      </c>
      <c r="AJ172" s="144" t="s">
        <v>89</v>
      </c>
      <c r="AK172" s="145" t="s">
        <v>92</v>
      </c>
      <c r="AL172" s="120">
        <v>310.45</v>
      </c>
      <c r="AM172" s="120">
        <v>318.85</v>
      </c>
      <c r="AN172" s="120">
        <v>348.09</v>
      </c>
      <c r="AO172" s="120">
        <v>394.14</v>
      </c>
      <c r="AP172" s="120">
        <v>453.89</v>
      </c>
      <c r="AQ172" s="120">
        <v>529.51</v>
      </c>
      <c r="AR172" s="120">
        <v>364.79</v>
      </c>
    </row>
    <row r="173" spans="1:44">
      <c r="A173" s="23" t="str">
        <f>+CONCATENATE(B173,C173,D173,E173,F173)</f>
        <v>AMS450.75</v>
      </c>
      <c r="B173" s="24" t="s">
        <v>121</v>
      </c>
      <c r="C173" s="24" t="s">
        <v>10</v>
      </c>
      <c r="D173" s="24" t="s">
        <v>90</v>
      </c>
      <c r="E173" s="24">
        <v>45</v>
      </c>
      <c r="F173" s="25">
        <v>0.75</v>
      </c>
      <c r="G173" s="26">
        <v>138.11</v>
      </c>
      <c r="H173" s="26">
        <v>179.28</v>
      </c>
      <c r="I173" s="26">
        <v>222.47</v>
      </c>
      <c r="J173" s="26">
        <v>268.77</v>
      </c>
      <c r="K173" s="26">
        <v>321.81</v>
      </c>
      <c r="L173" s="26">
        <v>381.01</v>
      </c>
      <c r="M173" s="26">
        <v>222.47</v>
      </c>
      <c r="N173" s="30"/>
      <c r="AG173" s="102" t="str">
        <f>CONCATENATE(AH173,AI173,LEFT(AJ173,2),AK173)</f>
        <v>44MAgDeath+ADB</v>
      </c>
      <c r="AH173" s="118">
        <v>44</v>
      </c>
      <c r="AI173" s="144" t="s">
        <v>10</v>
      </c>
      <c r="AJ173" s="144" t="s">
        <v>89</v>
      </c>
      <c r="AK173" s="145" t="s">
        <v>92</v>
      </c>
      <c r="AL173" s="120">
        <v>324.98</v>
      </c>
      <c r="AM173" s="120">
        <v>336.8</v>
      </c>
      <c r="AN173" s="120">
        <v>369.29</v>
      </c>
      <c r="AO173" s="120">
        <v>418.75</v>
      </c>
      <c r="AP173" s="120">
        <v>483.5</v>
      </c>
      <c r="AQ173" s="120">
        <v>565.18</v>
      </c>
      <c r="AR173" s="120">
        <v>377.91</v>
      </c>
    </row>
    <row r="174" spans="1:44">
      <c r="A174" s="23" t="str">
        <f>+CONCATENATE(B174,C174,D174,E174,F174)</f>
        <v>AMS460.75</v>
      </c>
      <c r="B174" s="24" t="s">
        <v>121</v>
      </c>
      <c r="C174" s="24" t="s">
        <v>10</v>
      </c>
      <c r="D174" s="24" t="s">
        <v>90</v>
      </c>
      <c r="E174" s="24">
        <v>46</v>
      </c>
      <c r="F174" s="25">
        <v>0.75</v>
      </c>
      <c r="G174" s="26">
        <v>154.28</v>
      </c>
      <c r="H174" s="26">
        <v>198.39</v>
      </c>
      <c r="I174" s="26">
        <v>243.33</v>
      </c>
      <c r="J174" s="26">
        <v>292.46</v>
      </c>
      <c r="K174" s="26">
        <v>349.14</v>
      </c>
      <c r="L174" s="26">
        <v>0</v>
      </c>
      <c r="M174" s="26">
        <v>234.21</v>
      </c>
      <c r="N174" s="30"/>
      <c r="AG174" s="102" t="str">
        <f>CONCATENATE(AH174,AI174,LEFT(AJ174,2),AK174)</f>
        <v>45MAgDeath+ADB</v>
      </c>
      <c r="AH174" s="118">
        <v>45</v>
      </c>
      <c r="AI174" s="144" t="s">
        <v>10</v>
      </c>
      <c r="AJ174" s="144" t="s">
        <v>89</v>
      </c>
      <c r="AK174" s="145" t="s">
        <v>92</v>
      </c>
      <c r="AL174" s="120">
        <v>341.53</v>
      </c>
      <c r="AM174" s="120">
        <v>356.68</v>
      </c>
      <c r="AN174" s="120">
        <v>392.15</v>
      </c>
      <c r="AO174" s="120">
        <v>445.37</v>
      </c>
      <c r="AP174" s="120">
        <v>515.61</v>
      </c>
      <c r="AQ174" s="120">
        <v>603.8</v>
      </c>
      <c r="AR174" s="120">
        <v>392.15</v>
      </c>
    </row>
    <row r="175" spans="1:44">
      <c r="A175" s="23" t="str">
        <f>+CONCATENATE(B175,C175,D175,E175,F175)</f>
        <v>AMS470.75</v>
      </c>
      <c r="B175" s="24" t="s">
        <v>121</v>
      </c>
      <c r="C175" s="24" t="s">
        <v>10</v>
      </c>
      <c r="D175" s="24" t="s">
        <v>90</v>
      </c>
      <c r="E175" s="24">
        <v>47</v>
      </c>
      <c r="F175" s="25">
        <v>0.75</v>
      </c>
      <c r="G175" s="26">
        <v>172.05</v>
      </c>
      <c r="H175" s="26">
        <v>218.87</v>
      </c>
      <c r="I175" s="26">
        <v>265.64</v>
      </c>
      <c r="J175" s="26">
        <v>317.94</v>
      </c>
      <c r="K175" s="26">
        <v>378.5</v>
      </c>
      <c r="L175" s="26">
        <v>0</v>
      </c>
      <c r="M175" s="26">
        <v>246.69</v>
      </c>
      <c r="N175" s="30"/>
      <c r="AG175" s="102" t="str">
        <f>CONCATENATE(AH175,AI175,LEFT(AJ175,2),AK175)</f>
        <v>46MAgDeath+ADB</v>
      </c>
      <c r="AH175" s="118">
        <v>46</v>
      </c>
      <c r="AI175" s="144" t="s">
        <v>10</v>
      </c>
      <c r="AJ175" s="144" t="s">
        <v>89</v>
      </c>
      <c r="AK175" s="145" t="s">
        <v>92</v>
      </c>
      <c r="AL175" s="120">
        <v>360.18</v>
      </c>
      <c r="AM175" s="120">
        <v>378.54</v>
      </c>
      <c r="AN175" s="120">
        <v>416.76</v>
      </c>
      <c r="AO175" s="120">
        <v>474.17</v>
      </c>
      <c r="AP175" s="120">
        <v>550.38</v>
      </c>
      <c r="AQ175" s="120">
        <v>0</v>
      </c>
      <c r="AR175" s="120">
        <v>407.43</v>
      </c>
    </row>
    <row r="176" spans="1:44">
      <c r="A176" s="23" t="str">
        <f>+CONCATENATE(B176,C176,D176,E176,F176)</f>
        <v>AMS480.75</v>
      </c>
      <c r="B176" s="24" t="s">
        <v>121</v>
      </c>
      <c r="C176" s="24" t="s">
        <v>10</v>
      </c>
      <c r="D176" s="24" t="s">
        <v>90</v>
      </c>
      <c r="E176" s="24">
        <v>48</v>
      </c>
      <c r="F176" s="25">
        <v>0.75</v>
      </c>
      <c r="G176" s="26">
        <v>191.65</v>
      </c>
      <c r="H176" s="26">
        <v>240.63</v>
      </c>
      <c r="I176" s="26">
        <v>289.45</v>
      </c>
      <c r="J176" s="26">
        <v>345.3</v>
      </c>
      <c r="K176" s="26">
        <v>409.98</v>
      </c>
      <c r="L176" s="26">
        <v>0</v>
      </c>
      <c r="M176" s="26">
        <v>259.9</v>
      </c>
      <c r="N176" s="30"/>
      <c r="AG176" s="102" t="str">
        <f>CONCATENATE(AH176,AI176,LEFT(AJ176,2),AK176)</f>
        <v>47MAgDeath+ADB</v>
      </c>
      <c r="AH176" s="118">
        <v>47</v>
      </c>
      <c r="AI176" s="144" t="s">
        <v>10</v>
      </c>
      <c r="AJ176" s="144" t="s">
        <v>89</v>
      </c>
      <c r="AK176" s="145" t="s">
        <v>92</v>
      </c>
      <c r="AL176" s="120">
        <v>380.93</v>
      </c>
      <c r="AM176" s="120">
        <v>402.19</v>
      </c>
      <c r="AN176" s="120">
        <v>443.4</v>
      </c>
      <c r="AO176" s="120">
        <v>505.55</v>
      </c>
      <c r="AP176" s="120">
        <v>587.97</v>
      </c>
      <c r="AQ176" s="120">
        <v>0</v>
      </c>
      <c r="AR176" s="120">
        <v>424.02</v>
      </c>
    </row>
    <row r="177" spans="1:44">
      <c r="A177" s="23" t="str">
        <f>+CONCATENATE(B177,C177,D177,E177,F177)</f>
        <v>AMS490.75</v>
      </c>
      <c r="B177" s="24" t="s">
        <v>121</v>
      </c>
      <c r="C177" s="24" t="s">
        <v>10</v>
      </c>
      <c r="D177" s="24" t="s">
        <v>90</v>
      </c>
      <c r="E177" s="24">
        <v>49</v>
      </c>
      <c r="F177" s="25">
        <v>0.75</v>
      </c>
      <c r="G177" s="26">
        <v>212.67</v>
      </c>
      <c r="H177" s="26">
        <v>263.61</v>
      </c>
      <c r="I177" s="26">
        <v>314.83</v>
      </c>
      <c r="J177" s="26">
        <v>374.63</v>
      </c>
      <c r="K177" s="26">
        <v>443.63</v>
      </c>
      <c r="L177" s="26">
        <v>0</v>
      </c>
      <c r="M177" s="26">
        <v>273.47</v>
      </c>
      <c r="N177" s="30"/>
      <c r="AG177" s="102" t="str">
        <f>CONCATENATE(AH177,AI177,LEFT(AJ177,2),AK177)</f>
        <v>48MAgDeath+ADB</v>
      </c>
      <c r="AH177" s="118">
        <v>48</v>
      </c>
      <c r="AI177" s="144" t="s">
        <v>10</v>
      </c>
      <c r="AJ177" s="144" t="s">
        <v>89</v>
      </c>
      <c r="AK177" s="145" t="s">
        <v>92</v>
      </c>
      <c r="AL177" s="120">
        <v>403.64</v>
      </c>
      <c r="AM177" s="120">
        <v>427.53</v>
      </c>
      <c r="AN177" s="120">
        <v>471.88</v>
      </c>
      <c r="AO177" s="120">
        <v>539.26</v>
      </c>
      <c r="AP177" s="120">
        <v>628.55</v>
      </c>
      <c r="AQ177" s="120">
        <v>0</v>
      </c>
      <c r="AR177" s="120">
        <v>441.95</v>
      </c>
    </row>
    <row r="178" spans="1:44">
      <c r="A178" s="23" t="str">
        <f>+CONCATENATE(B178,C178,D178,E178,F178)</f>
        <v>AMS500.75</v>
      </c>
      <c r="B178" s="24" t="s">
        <v>121</v>
      </c>
      <c r="C178" s="24" t="s">
        <v>10</v>
      </c>
      <c r="D178" s="24" t="s">
        <v>90</v>
      </c>
      <c r="E178" s="24">
        <v>50</v>
      </c>
      <c r="F178" s="25">
        <v>0.75</v>
      </c>
      <c r="G178" s="26">
        <v>234.95</v>
      </c>
      <c r="H178" s="26">
        <v>287.79</v>
      </c>
      <c r="I178" s="26">
        <v>341.84</v>
      </c>
      <c r="J178" s="26">
        <v>406.03</v>
      </c>
      <c r="K178" s="26">
        <v>479.54</v>
      </c>
      <c r="L178" s="26">
        <v>0</v>
      </c>
      <c r="M178" s="26">
        <v>287.79</v>
      </c>
      <c r="N178" s="30"/>
      <c r="AG178" s="102" t="str">
        <f>CONCATENATE(AH178,AI178,LEFT(AJ178,2),AK178)</f>
        <v>49MAgDeath+ADB</v>
      </c>
      <c r="AH178" s="118">
        <v>49</v>
      </c>
      <c r="AI178" s="144" t="s">
        <v>10</v>
      </c>
      <c r="AJ178" s="144" t="s">
        <v>89</v>
      </c>
      <c r="AK178" s="145" t="s">
        <v>92</v>
      </c>
      <c r="AL178" s="120">
        <v>428.14</v>
      </c>
      <c r="AM178" s="120">
        <v>454.42</v>
      </c>
      <c r="AN178" s="120">
        <v>502.27</v>
      </c>
      <c r="AO178" s="120">
        <v>575.53</v>
      </c>
      <c r="AP178" s="120">
        <v>672.29</v>
      </c>
      <c r="AQ178" s="120">
        <v>0</v>
      </c>
      <c r="AR178" s="120">
        <v>461.34</v>
      </c>
    </row>
    <row r="179" spans="1:44">
      <c r="A179" s="23" t="str">
        <f>+CONCATENATE(B179,C179,D179,E179,F179)</f>
        <v>AMS510.75</v>
      </c>
      <c r="B179" s="24" t="s">
        <v>121</v>
      </c>
      <c r="C179" s="24" t="s">
        <v>10</v>
      </c>
      <c r="D179" s="24" t="s">
        <v>90</v>
      </c>
      <c r="E179" s="24">
        <v>51</v>
      </c>
      <c r="F179" s="25">
        <v>0.75</v>
      </c>
      <c r="G179" s="26">
        <v>258.23</v>
      </c>
      <c r="H179" s="26">
        <v>313.21</v>
      </c>
      <c r="I179" s="26">
        <v>370.62</v>
      </c>
      <c r="J179" s="26">
        <v>439.62</v>
      </c>
      <c r="K179" s="26">
        <v>0</v>
      </c>
      <c r="L179" s="26">
        <v>0</v>
      </c>
      <c r="M179" s="26">
        <v>302.42</v>
      </c>
      <c r="N179" s="30"/>
      <c r="AG179" s="102" t="str">
        <f>CONCATENATE(AH179,AI179,LEFT(AJ179,2),AK179)</f>
        <v>50MAgDeath+ADB</v>
      </c>
      <c r="AH179" s="118">
        <v>50</v>
      </c>
      <c r="AI179" s="144" t="s">
        <v>10</v>
      </c>
      <c r="AJ179" s="144" t="s">
        <v>89</v>
      </c>
      <c r="AK179" s="145" t="s">
        <v>92</v>
      </c>
      <c r="AL179" s="120">
        <v>454.2</v>
      </c>
      <c r="AM179" s="120">
        <v>482.82</v>
      </c>
      <c r="AN179" s="120">
        <v>534.68</v>
      </c>
      <c r="AO179" s="120">
        <v>614.54</v>
      </c>
      <c r="AP179" s="120">
        <v>719.4</v>
      </c>
      <c r="AQ179" s="120">
        <v>0</v>
      </c>
      <c r="AR179" s="120">
        <v>482.82</v>
      </c>
    </row>
    <row r="180" spans="1:44">
      <c r="A180" s="23" t="str">
        <f>+CONCATENATE(B180,C180,D180,E180,F180)</f>
        <v>AMS520.75</v>
      </c>
      <c r="B180" s="24" t="s">
        <v>121</v>
      </c>
      <c r="C180" s="24" t="s">
        <v>10</v>
      </c>
      <c r="D180" s="24" t="s">
        <v>90</v>
      </c>
      <c r="E180" s="24">
        <v>52</v>
      </c>
      <c r="F180" s="25">
        <v>0.75</v>
      </c>
      <c r="G180" s="26">
        <v>282.47</v>
      </c>
      <c r="H180" s="26">
        <v>339.94</v>
      </c>
      <c r="I180" s="26">
        <v>401.32</v>
      </c>
      <c r="J180" s="26">
        <v>475.56</v>
      </c>
      <c r="K180" s="26">
        <v>0</v>
      </c>
      <c r="L180" s="26">
        <v>0</v>
      </c>
      <c r="M180" s="26">
        <v>316.37</v>
      </c>
      <c r="N180" s="30"/>
      <c r="AG180" s="102" t="str">
        <f>CONCATENATE(AH180,AI180,LEFT(AJ180,2),AK180)</f>
        <v>51MAgDeath+ADB</v>
      </c>
      <c r="AH180" s="118">
        <v>51</v>
      </c>
      <c r="AI180" s="144" t="s">
        <v>10</v>
      </c>
      <c r="AJ180" s="144" t="s">
        <v>89</v>
      </c>
      <c r="AK180" s="145" t="s">
        <v>92</v>
      </c>
      <c r="AL180" s="120">
        <v>481.6</v>
      </c>
      <c r="AM180" s="120">
        <v>512.7</v>
      </c>
      <c r="AN180" s="120">
        <v>569.27</v>
      </c>
      <c r="AO180" s="120">
        <v>656.48</v>
      </c>
      <c r="AP180" s="120">
        <v>0</v>
      </c>
      <c r="AQ180" s="120"/>
      <c r="AR180" s="120">
        <v>505.4</v>
      </c>
    </row>
    <row r="181" spans="1:44">
      <c r="A181" s="23" t="str">
        <f>+CONCATENATE(B181,C181,D181,E181,F181)</f>
        <v>AMS530.75</v>
      </c>
      <c r="B181" s="24" t="s">
        <v>121</v>
      </c>
      <c r="C181" s="24" t="s">
        <v>10</v>
      </c>
      <c r="D181" s="24" t="s">
        <v>90</v>
      </c>
      <c r="E181" s="24">
        <v>53</v>
      </c>
      <c r="F181" s="25">
        <v>0.75</v>
      </c>
      <c r="G181" s="26">
        <v>307.62</v>
      </c>
      <c r="H181" s="26">
        <v>368.16</v>
      </c>
      <c r="I181" s="26">
        <v>434.14</v>
      </c>
      <c r="J181" s="26">
        <v>514.02</v>
      </c>
      <c r="K181" s="26">
        <v>0</v>
      </c>
      <c r="L181" s="26">
        <v>0</v>
      </c>
      <c r="M181" s="26">
        <v>330.51</v>
      </c>
      <c r="N181" s="30"/>
      <c r="AG181" s="102" t="str">
        <f>CONCATENATE(AH181,AI181,LEFT(AJ181,2),AK181)</f>
        <v>52MAgDeath+ADB</v>
      </c>
      <c r="AH181" s="118">
        <v>52</v>
      </c>
      <c r="AI181" s="144" t="s">
        <v>10</v>
      </c>
      <c r="AJ181" s="144" t="s">
        <v>89</v>
      </c>
      <c r="AK181" s="145" t="s">
        <v>92</v>
      </c>
      <c r="AL181" s="120">
        <v>510.19</v>
      </c>
      <c r="AM181" s="120">
        <v>544.12</v>
      </c>
      <c r="AN181" s="120">
        <v>606.25</v>
      </c>
      <c r="AO181" s="120">
        <v>701.61</v>
      </c>
      <c r="AP181" s="120">
        <v>0</v>
      </c>
      <c r="AQ181" s="120"/>
      <c r="AR181" s="120">
        <v>526.21</v>
      </c>
    </row>
    <row r="182" spans="1:44">
      <c r="A182" s="23" t="str">
        <f>+CONCATENATE(B182,C182,D182,E182,F182)</f>
        <v>AMS540.75</v>
      </c>
      <c r="B182" s="24" t="s">
        <v>121</v>
      </c>
      <c r="C182" s="24" t="s">
        <v>10</v>
      </c>
      <c r="D182" s="24" t="s">
        <v>90</v>
      </c>
      <c r="E182" s="24">
        <v>54</v>
      </c>
      <c r="F182" s="25">
        <v>0.75</v>
      </c>
      <c r="G182" s="26">
        <v>333.76</v>
      </c>
      <c r="H182" s="26">
        <v>398.13</v>
      </c>
      <c r="I182" s="26">
        <v>469.33</v>
      </c>
      <c r="J182" s="26">
        <v>555.21</v>
      </c>
      <c r="K182" s="26">
        <v>0</v>
      </c>
      <c r="L182" s="26">
        <v>0</v>
      </c>
      <c r="M182" s="26">
        <v>345.42</v>
      </c>
      <c r="N182" s="30"/>
      <c r="AG182" s="102" t="str">
        <f>CONCATENATE(AH182,AI182,LEFT(AJ182,2),AK182)</f>
        <v>53MAgDeath+ADB</v>
      </c>
      <c r="AH182" s="118">
        <v>53</v>
      </c>
      <c r="AI182" s="144" t="s">
        <v>10</v>
      </c>
      <c r="AJ182" s="144" t="s">
        <v>89</v>
      </c>
      <c r="AK182" s="145" t="s">
        <v>92</v>
      </c>
      <c r="AL182" s="120">
        <v>539.85</v>
      </c>
      <c r="AM182" s="120">
        <v>577.31</v>
      </c>
      <c r="AN182" s="120">
        <v>645.86</v>
      </c>
      <c r="AO182" s="120">
        <v>750.21</v>
      </c>
      <c r="AP182" s="120">
        <v>0</v>
      </c>
      <c r="AQ182" s="120"/>
      <c r="AR182" s="120">
        <v>548.95</v>
      </c>
    </row>
    <row r="183" spans="1:44">
      <c r="A183" s="23" t="str">
        <f>+CONCATENATE(B183,C183,D183,E183,F183)</f>
        <v>AMS550.75</v>
      </c>
      <c r="B183" s="24" t="s">
        <v>121</v>
      </c>
      <c r="C183" s="24" t="s">
        <v>10</v>
      </c>
      <c r="D183" s="24" t="s">
        <v>90</v>
      </c>
      <c r="E183" s="24">
        <v>55</v>
      </c>
      <c r="F183" s="25">
        <v>0.75</v>
      </c>
      <c r="G183" s="26">
        <v>361.07</v>
      </c>
      <c r="H183" s="26">
        <v>429.87</v>
      </c>
      <c r="I183" s="26">
        <v>507.19</v>
      </c>
      <c r="J183" s="26">
        <v>599.4</v>
      </c>
      <c r="K183" s="26">
        <v>0</v>
      </c>
      <c r="L183" s="26">
        <v>0</v>
      </c>
      <c r="M183" s="26">
        <v>361.07</v>
      </c>
      <c r="N183" s="30"/>
      <c r="AG183" s="102" t="str">
        <f>CONCATENATE(AH183,AI183,LEFT(AJ183,2),AK183)</f>
        <v>54MAgDeath+ADB</v>
      </c>
      <c r="AH183" s="118">
        <v>54</v>
      </c>
      <c r="AI183" s="144" t="s">
        <v>10</v>
      </c>
      <c r="AJ183" s="144" t="s">
        <v>89</v>
      </c>
      <c r="AK183" s="145" t="s">
        <v>92</v>
      </c>
      <c r="AL183" s="120">
        <v>570.64</v>
      </c>
      <c r="AM183" s="120">
        <v>612.6</v>
      </c>
      <c r="AN183" s="120">
        <v>688.42</v>
      </c>
      <c r="AO183" s="120">
        <v>802.65</v>
      </c>
      <c r="AP183" s="120">
        <v>0</v>
      </c>
      <c r="AQ183" s="120"/>
      <c r="AR183" s="120">
        <v>574.08</v>
      </c>
    </row>
    <row r="184" spans="1:44">
      <c r="A184" s="23" t="str">
        <f>+CONCATENATE(B184,C184,D184,E184,F184)</f>
        <v>AMS560.75</v>
      </c>
      <c r="B184" s="24" t="s">
        <v>121</v>
      </c>
      <c r="C184" s="24" t="s">
        <v>10</v>
      </c>
      <c r="D184" s="24" t="s">
        <v>90</v>
      </c>
      <c r="E184" s="24">
        <v>56</v>
      </c>
      <c r="F184" s="25">
        <v>0.75</v>
      </c>
      <c r="G184" s="26">
        <v>389.84</v>
      </c>
      <c r="H184" s="26">
        <v>464.42</v>
      </c>
      <c r="I184" s="26">
        <v>548.05</v>
      </c>
      <c r="J184" s="26">
        <v>0</v>
      </c>
      <c r="K184" s="26">
        <v>0</v>
      </c>
      <c r="L184" s="26">
        <v>0</v>
      </c>
      <c r="M184" s="26"/>
      <c r="N184" s="30"/>
      <c r="AG184" s="102" t="str">
        <f>CONCATENATE(AH184,AI184,LEFT(AJ184,2),AK184)</f>
        <v>55MAgDeath+ADB</v>
      </c>
      <c r="AH184" s="118">
        <v>55</v>
      </c>
      <c r="AI184" s="144" t="s">
        <v>10</v>
      </c>
      <c r="AJ184" s="144" t="s">
        <v>89</v>
      </c>
      <c r="AK184" s="145" t="s">
        <v>92</v>
      </c>
      <c r="AL184" s="120">
        <v>602.71</v>
      </c>
      <c r="AM184" s="120">
        <v>650.24</v>
      </c>
      <c r="AN184" s="120">
        <v>734.54</v>
      </c>
      <c r="AO184" s="120">
        <v>859.32</v>
      </c>
      <c r="AP184" s="120">
        <v>0</v>
      </c>
      <c r="AQ184" s="120"/>
      <c r="AR184" s="120">
        <v>602.71</v>
      </c>
    </row>
    <row r="185" spans="1:44">
      <c r="A185" s="23" t="str">
        <f>+CONCATENATE(B185,C185,D185,E185,F185)</f>
        <v>AMS570.75</v>
      </c>
      <c r="B185" s="24" t="s">
        <v>121</v>
      </c>
      <c r="C185" s="24" t="s">
        <v>10</v>
      </c>
      <c r="D185" s="24" t="s">
        <v>90</v>
      </c>
      <c r="E185" s="24">
        <v>57</v>
      </c>
      <c r="F185" s="25">
        <v>0.75</v>
      </c>
      <c r="G185" s="26">
        <v>420.47</v>
      </c>
      <c r="H185" s="26">
        <v>501.4</v>
      </c>
      <c r="I185" s="26">
        <v>592.28</v>
      </c>
      <c r="J185" s="26">
        <v>0</v>
      </c>
      <c r="K185" s="26">
        <v>0</v>
      </c>
      <c r="L185" s="26">
        <v>0</v>
      </c>
      <c r="M185" s="26"/>
      <c r="N185" s="30"/>
      <c r="AG185" s="102" t="str">
        <f>CONCATENATE(AH185,AI185,LEFT(AJ185,2),AK185)</f>
        <v>56MAgDeath+ADB</v>
      </c>
      <c r="AH185" s="118">
        <v>56</v>
      </c>
      <c r="AI185" s="144" t="s">
        <v>10</v>
      </c>
      <c r="AJ185" s="144" t="s">
        <v>89</v>
      </c>
      <c r="AK185" s="145" t="s">
        <v>92</v>
      </c>
      <c r="AL185" s="120">
        <v>636.42</v>
      </c>
      <c r="AM185" s="120">
        <v>690.65</v>
      </c>
      <c r="AN185" s="120">
        <v>784.69</v>
      </c>
      <c r="AO185" s="120">
        <v>0</v>
      </c>
      <c r="AP185" s="120"/>
      <c r="AQ185" s="120"/>
      <c r="AR185" s="120">
        <v>0</v>
      </c>
    </row>
    <row r="186" spans="1:44">
      <c r="A186" s="23" t="str">
        <f>+CONCATENATE(B186,C186,D186,E186,F186)</f>
        <v>AMS580.75</v>
      </c>
      <c r="B186" s="24" t="s">
        <v>121</v>
      </c>
      <c r="C186" s="24" t="s">
        <v>10</v>
      </c>
      <c r="D186" s="24" t="s">
        <v>90</v>
      </c>
      <c r="E186" s="24">
        <v>58</v>
      </c>
      <c r="F186" s="25">
        <v>0.75</v>
      </c>
      <c r="G186" s="26">
        <v>453.41</v>
      </c>
      <c r="H186" s="26">
        <v>541.97</v>
      </c>
      <c r="I186" s="26">
        <v>640.27</v>
      </c>
      <c r="J186" s="26">
        <v>0</v>
      </c>
      <c r="K186" s="26">
        <v>0</v>
      </c>
      <c r="L186" s="26">
        <v>0</v>
      </c>
      <c r="M186" s="26"/>
      <c r="N186" s="30"/>
      <c r="AG186" s="102" t="str">
        <f>CONCATENATE(AH186,AI186,LEFT(AJ186,2),AK186)</f>
        <v>57MAgDeath+ADB</v>
      </c>
      <c r="AH186" s="118">
        <v>57</v>
      </c>
      <c r="AI186" s="144" t="s">
        <v>10</v>
      </c>
      <c r="AJ186" s="144" t="s">
        <v>89</v>
      </c>
      <c r="AK186" s="145" t="s">
        <v>92</v>
      </c>
      <c r="AL186" s="120">
        <v>672.18</v>
      </c>
      <c r="AM186" s="120">
        <v>734.29</v>
      </c>
      <c r="AN186" s="120">
        <v>839.17</v>
      </c>
      <c r="AO186" s="120">
        <v>0</v>
      </c>
      <c r="AP186" s="120"/>
      <c r="AQ186" s="120"/>
      <c r="AR186" s="120">
        <v>0</v>
      </c>
    </row>
    <row r="187" spans="1:44">
      <c r="A187" s="23" t="str">
        <f>+CONCATENATE(B187,C187,D187,E187,F187)</f>
        <v>AMS590.75</v>
      </c>
      <c r="B187" s="24" t="s">
        <v>121</v>
      </c>
      <c r="C187" s="24" t="s">
        <v>10</v>
      </c>
      <c r="D187" s="24" t="s">
        <v>90</v>
      </c>
      <c r="E187" s="24">
        <v>59</v>
      </c>
      <c r="F187" s="25">
        <v>0.75</v>
      </c>
      <c r="G187" s="26">
        <v>488.47</v>
      </c>
      <c r="H187" s="26">
        <v>585.66</v>
      </c>
      <c r="I187" s="26">
        <v>692.43</v>
      </c>
      <c r="J187" s="26">
        <v>0</v>
      </c>
      <c r="K187" s="26">
        <v>0</v>
      </c>
      <c r="L187" s="26">
        <v>0</v>
      </c>
      <c r="M187" s="26"/>
      <c r="N187" s="30"/>
      <c r="AG187" s="102" t="str">
        <f>CONCATENATE(AH187,AI187,LEFT(AJ187,2),AK187)</f>
        <v>58MAgDeath+ADB</v>
      </c>
      <c r="AH187" s="118">
        <v>58</v>
      </c>
      <c r="AI187" s="144" t="s">
        <v>10</v>
      </c>
      <c r="AJ187" s="144" t="s">
        <v>89</v>
      </c>
      <c r="AK187" s="145" t="s">
        <v>92</v>
      </c>
      <c r="AL187" s="120">
        <v>710.48</v>
      </c>
      <c r="AM187" s="120">
        <v>781.93</v>
      </c>
      <c r="AN187" s="120">
        <v>898.72</v>
      </c>
      <c r="AO187" s="120">
        <v>0</v>
      </c>
      <c r="AP187" s="120"/>
      <c r="AQ187" s="120"/>
      <c r="AR187" s="120">
        <v>0</v>
      </c>
    </row>
    <row r="188" spans="1:44">
      <c r="A188" s="23" t="str">
        <f>+CONCATENATE(B188,C188,D188,E188,F188)</f>
        <v>AMS600.75</v>
      </c>
      <c r="B188" s="24" t="s">
        <v>121</v>
      </c>
      <c r="C188" s="24" t="s">
        <v>10</v>
      </c>
      <c r="D188" s="24" t="s">
        <v>90</v>
      </c>
      <c r="E188" s="24">
        <v>60</v>
      </c>
      <c r="F188" s="25">
        <v>0.75</v>
      </c>
      <c r="G188" s="26">
        <v>527.56</v>
      </c>
      <c r="H188" s="26">
        <v>633.72</v>
      </c>
      <c r="I188" s="26">
        <v>749.15</v>
      </c>
      <c r="J188" s="26">
        <v>0</v>
      </c>
      <c r="K188" s="26">
        <v>0</v>
      </c>
      <c r="L188" s="26">
        <v>0</v>
      </c>
      <c r="M188" s="26"/>
      <c r="N188" s="30"/>
      <c r="AG188" s="102" t="str">
        <f>CONCATENATE(AH188,AI188,LEFT(AJ188,2),AK188)</f>
        <v>59MAgDeath+ADB</v>
      </c>
      <c r="AH188" s="118">
        <v>59</v>
      </c>
      <c r="AI188" s="144" t="s">
        <v>10</v>
      </c>
      <c r="AJ188" s="144" t="s">
        <v>89</v>
      </c>
      <c r="AK188" s="145" t="s">
        <v>92</v>
      </c>
      <c r="AL188" s="120">
        <v>751.93</v>
      </c>
      <c r="AM188" s="120">
        <v>834.29</v>
      </c>
      <c r="AN188" s="120">
        <v>963.52</v>
      </c>
      <c r="AO188" s="120">
        <v>0</v>
      </c>
      <c r="AP188" s="120"/>
      <c r="AQ188" s="120"/>
      <c r="AR188" s="120">
        <v>0</v>
      </c>
    </row>
    <row r="189" spans="1:44">
      <c r="A189" s="23" t="str">
        <f>+CONCATENATE(B189,C189,D189,E189,F189)</f>
        <v>AMS610.75</v>
      </c>
      <c r="B189" s="24" t="s">
        <v>121</v>
      </c>
      <c r="C189" s="24" t="s">
        <v>10</v>
      </c>
      <c r="D189" s="24" t="s">
        <v>90</v>
      </c>
      <c r="E189" s="24">
        <v>61</v>
      </c>
      <c r="F189" s="25">
        <v>0.75</v>
      </c>
      <c r="G189" s="26">
        <v>570.5</v>
      </c>
      <c r="H189" s="26">
        <v>686.4</v>
      </c>
      <c r="I189" s="26">
        <v>0</v>
      </c>
      <c r="J189" s="26">
        <v>0</v>
      </c>
      <c r="K189" s="26">
        <v>0</v>
      </c>
      <c r="L189" s="26">
        <v>0</v>
      </c>
      <c r="M189" s="26"/>
      <c r="N189" s="30"/>
      <c r="AG189" s="102" t="str">
        <f>CONCATENATE(AH189,AI189,LEFT(AJ189,2),AK189)</f>
        <v>60MAgDeath+ADB</v>
      </c>
      <c r="AH189" s="118">
        <v>60</v>
      </c>
      <c r="AI189" s="144" t="s">
        <v>10</v>
      </c>
      <c r="AJ189" s="144" t="s">
        <v>89</v>
      </c>
      <c r="AK189" s="145" t="s">
        <v>92</v>
      </c>
      <c r="AL189" s="120">
        <v>797.24</v>
      </c>
      <c r="AM189" s="120">
        <v>891.67</v>
      </c>
      <c r="AN189" s="120">
        <v>1034.3</v>
      </c>
      <c r="AO189" s="120">
        <v>0</v>
      </c>
      <c r="AP189" s="120"/>
      <c r="AQ189" s="120"/>
      <c r="AR189" s="120">
        <v>0</v>
      </c>
    </row>
    <row r="190" spans="1:44">
      <c r="A190" s="23" t="str">
        <f>+CONCATENATE(B190,C190,D190,E190,F190)</f>
        <v>AMS620.75</v>
      </c>
      <c r="B190" s="24" t="s">
        <v>121</v>
      </c>
      <c r="C190" s="24" t="s">
        <v>10</v>
      </c>
      <c r="D190" s="24" t="s">
        <v>90</v>
      </c>
      <c r="E190" s="24">
        <v>62</v>
      </c>
      <c r="F190" s="25">
        <v>0.75</v>
      </c>
      <c r="G190" s="26">
        <v>617.76</v>
      </c>
      <c r="H190" s="26">
        <v>744.16</v>
      </c>
      <c r="I190" s="26">
        <v>0</v>
      </c>
      <c r="J190" s="26">
        <v>0</v>
      </c>
      <c r="K190" s="26">
        <v>0</v>
      </c>
      <c r="L190" s="26">
        <v>0</v>
      </c>
      <c r="M190" s="26"/>
      <c r="N190" s="30"/>
      <c r="AG190" s="102" t="str">
        <f>CONCATENATE(AH190,AI190,LEFT(AJ190,2),AK190)</f>
        <v>61MAgDeath+ADB</v>
      </c>
      <c r="AH190" s="118">
        <v>61</v>
      </c>
      <c r="AI190" s="144" t="s">
        <v>10</v>
      </c>
      <c r="AJ190" s="144" t="s">
        <v>89</v>
      </c>
      <c r="AK190" s="145" t="s">
        <v>92</v>
      </c>
      <c r="AL190" s="120">
        <v>846.91</v>
      </c>
      <c r="AM190" s="120">
        <v>954.64</v>
      </c>
      <c r="AN190" s="120">
        <v>0</v>
      </c>
      <c r="AO190" s="120"/>
      <c r="AP190" s="120"/>
      <c r="AQ190" s="120"/>
      <c r="AR190" s="120">
        <v>0</v>
      </c>
    </row>
    <row r="191" spans="1:44">
      <c r="A191" s="23" t="str">
        <f>+CONCATENATE(B191,C191,D191,E191,F191)</f>
        <v>AMS630.75</v>
      </c>
      <c r="B191" s="24" t="s">
        <v>121</v>
      </c>
      <c r="C191" s="24" t="s">
        <v>10</v>
      </c>
      <c r="D191" s="24" t="s">
        <v>90</v>
      </c>
      <c r="E191" s="24">
        <v>63</v>
      </c>
      <c r="F191" s="25">
        <v>0.75</v>
      </c>
      <c r="G191" s="26">
        <v>669.84</v>
      </c>
      <c r="H191" s="26">
        <v>807.45</v>
      </c>
      <c r="I191" s="26">
        <v>0</v>
      </c>
      <c r="J191" s="26">
        <v>0</v>
      </c>
      <c r="K191" s="26">
        <v>0</v>
      </c>
      <c r="L191" s="26">
        <v>0</v>
      </c>
      <c r="M191" s="26"/>
      <c r="N191" s="30"/>
      <c r="AG191" s="102" t="str">
        <f>CONCATENATE(AH191,AI191,LEFT(AJ191,2),AK191)</f>
        <v>62MAgDeath+ADB</v>
      </c>
      <c r="AH191" s="118">
        <v>62</v>
      </c>
      <c r="AI191" s="144" t="s">
        <v>10</v>
      </c>
      <c r="AJ191" s="144" t="s">
        <v>89</v>
      </c>
      <c r="AK191" s="145" t="s">
        <v>92</v>
      </c>
      <c r="AL191" s="120">
        <v>901.67</v>
      </c>
      <c r="AM191" s="120">
        <v>1023.77</v>
      </c>
      <c r="AN191" s="120">
        <v>0</v>
      </c>
      <c r="AO191" s="120"/>
      <c r="AP191" s="120"/>
      <c r="AQ191" s="120"/>
      <c r="AR191" s="120">
        <v>0</v>
      </c>
    </row>
    <row r="192" spans="1:44">
      <c r="A192" s="23" t="str">
        <f>+CONCATENATE(B192,C192,D192,E192,F192)</f>
        <v>AMS640.75</v>
      </c>
      <c r="B192" s="24" t="s">
        <v>121</v>
      </c>
      <c r="C192" s="24" t="s">
        <v>10</v>
      </c>
      <c r="D192" s="24" t="s">
        <v>90</v>
      </c>
      <c r="E192" s="24">
        <v>64</v>
      </c>
      <c r="F192" s="25">
        <v>0.75</v>
      </c>
      <c r="G192" s="26">
        <v>727.25</v>
      </c>
      <c r="H192" s="26">
        <v>876.74</v>
      </c>
      <c r="I192" s="26">
        <v>0</v>
      </c>
      <c r="J192" s="26">
        <v>0</v>
      </c>
      <c r="K192" s="26">
        <v>0</v>
      </c>
      <c r="L192" s="26">
        <v>0</v>
      </c>
      <c r="M192" s="26"/>
      <c r="N192" s="30"/>
      <c r="AG192" s="102" t="str">
        <f>CONCATENATE(AH192,AI192,LEFT(AJ192,2),AK192)</f>
        <v>63MAgDeath+ADB</v>
      </c>
      <c r="AH192" s="118">
        <v>63</v>
      </c>
      <c r="AI192" s="144" t="s">
        <v>10</v>
      </c>
      <c r="AJ192" s="144" t="s">
        <v>89</v>
      </c>
      <c r="AK192" s="145" t="s">
        <v>92</v>
      </c>
      <c r="AL192" s="120">
        <v>962.74</v>
      </c>
      <c r="AM192" s="120">
        <v>1099.63</v>
      </c>
      <c r="AN192" s="120">
        <v>0</v>
      </c>
      <c r="AO192" s="120"/>
      <c r="AP192" s="120"/>
      <c r="AQ192" s="120"/>
      <c r="AR192" s="120">
        <v>0</v>
      </c>
    </row>
    <row r="193" spans="1:44">
      <c r="A193" s="23" t="str">
        <f>+CONCATENATE(B193,C193,D193,E193,F193)</f>
        <v>AMS650.75</v>
      </c>
      <c r="B193" s="24" t="s">
        <v>121</v>
      </c>
      <c r="C193" s="24" t="s">
        <v>10</v>
      </c>
      <c r="D193" s="24" t="s">
        <v>90</v>
      </c>
      <c r="E193" s="24">
        <v>65</v>
      </c>
      <c r="F193" s="25">
        <v>0.75</v>
      </c>
      <c r="G193" s="26">
        <v>790.57</v>
      </c>
      <c r="H193" s="26">
        <v>952.47</v>
      </c>
      <c r="I193" s="26">
        <v>0</v>
      </c>
      <c r="J193" s="26">
        <v>0</v>
      </c>
      <c r="K193" s="26">
        <v>0</v>
      </c>
      <c r="L193" s="26">
        <v>0</v>
      </c>
      <c r="M193" s="26"/>
      <c r="N193" s="30"/>
      <c r="AG193" s="102" t="str">
        <f>CONCATENATE(AH193,AI193,LEFT(AJ193,2),AK193)</f>
        <v>64MAgDeath+ADB</v>
      </c>
      <c r="AH193" s="118">
        <v>64</v>
      </c>
      <c r="AI193" s="144" t="s">
        <v>10</v>
      </c>
      <c r="AJ193" s="144" t="s">
        <v>89</v>
      </c>
      <c r="AK193" s="145" t="s">
        <v>92</v>
      </c>
      <c r="AL193" s="120">
        <v>1029.71</v>
      </c>
      <c r="AM193" s="120">
        <v>1182.6</v>
      </c>
      <c r="AN193" s="120">
        <v>0</v>
      </c>
      <c r="AO193" s="120"/>
      <c r="AP193" s="120"/>
      <c r="AQ193" s="120"/>
      <c r="AR193" s="120">
        <v>0</v>
      </c>
    </row>
    <row r="194" spans="1:44">
      <c r="A194" s="23" t="str">
        <f t="shared" ref="A194:A257" si="13">+CONCATENATE(B194,C194,D194,E194,F194)</f>
        <v>AMNS181</v>
      </c>
      <c r="B194" s="24" t="s">
        <v>121</v>
      </c>
      <c r="C194" s="24" t="s">
        <v>10</v>
      </c>
      <c r="D194" s="24" t="s">
        <v>6</v>
      </c>
      <c r="E194" s="24">
        <v>18</v>
      </c>
      <c r="F194" s="25">
        <v>1</v>
      </c>
      <c r="G194" s="26">
        <v>0</v>
      </c>
      <c r="H194" s="26">
        <v>26.6</v>
      </c>
      <c r="I194" s="26">
        <v>26.68</v>
      </c>
      <c r="J194" s="26">
        <v>27.01</v>
      </c>
      <c r="K194" s="26">
        <v>27.93</v>
      </c>
      <c r="L194" s="26">
        <v>31.74</v>
      </c>
      <c r="M194" s="26"/>
      <c r="N194" s="30"/>
      <c r="AG194" s="102" t="str">
        <f>CONCATENATE(AH194,AI194,LEFT(AJ194,2),AK194)</f>
        <v>65MAgDeath+ADB</v>
      </c>
      <c r="AH194" s="118">
        <v>65</v>
      </c>
      <c r="AI194" s="144" t="s">
        <v>10</v>
      </c>
      <c r="AJ194" s="144" t="s">
        <v>89</v>
      </c>
      <c r="AK194" s="145" t="s">
        <v>92</v>
      </c>
      <c r="AL194" s="120">
        <v>1103.42</v>
      </c>
      <c r="AM194" s="120">
        <v>1274.59</v>
      </c>
      <c r="AN194" s="120">
        <v>0</v>
      </c>
      <c r="AO194" s="120"/>
      <c r="AP194" s="120"/>
      <c r="AQ194" s="120"/>
      <c r="AR194" s="120">
        <v>0</v>
      </c>
    </row>
    <row r="195" spans="1:44">
      <c r="A195" s="23" t="str">
        <f>+CONCATENATE(B195,C195,D195,E195,F195)</f>
        <v>AMNS191</v>
      </c>
      <c r="B195" s="24" t="s">
        <v>121</v>
      </c>
      <c r="C195" s="24" t="s">
        <v>10</v>
      </c>
      <c r="D195" s="24" t="s">
        <v>6</v>
      </c>
      <c r="E195" s="24">
        <v>19</v>
      </c>
      <c r="F195" s="25">
        <v>1</v>
      </c>
      <c r="G195" s="26">
        <v>0</v>
      </c>
      <c r="H195" s="26">
        <v>27.47</v>
      </c>
      <c r="I195" s="26">
        <v>27.57</v>
      </c>
      <c r="J195" s="26">
        <v>27.91</v>
      </c>
      <c r="K195" s="26">
        <v>29.19</v>
      </c>
      <c r="L195" s="26">
        <v>34.03</v>
      </c>
      <c r="M195" s="26"/>
      <c r="N195" s="30"/>
      <c r="AG195" s="102" t="str">
        <f>CONCATENATE(AH195,AI195,LEFT(AJ195,2),AK195)</f>
        <v>18MNSDeath+ADB</v>
      </c>
      <c r="AH195" s="118">
        <v>18</v>
      </c>
      <c r="AI195" s="144" t="s">
        <v>10</v>
      </c>
      <c r="AJ195" s="144" t="s">
        <v>6</v>
      </c>
      <c r="AK195" s="145" t="s">
        <v>92</v>
      </c>
      <c r="AL195" s="120">
        <v>0</v>
      </c>
      <c r="AM195" s="120">
        <v>137.68</v>
      </c>
      <c r="AN195" s="120">
        <v>137.69</v>
      </c>
      <c r="AO195" s="120">
        <v>137.7</v>
      </c>
      <c r="AP195" s="120">
        <v>137.71</v>
      </c>
      <c r="AQ195" s="120">
        <v>137.72</v>
      </c>
      <c r="AR195" s="120">
        <v>0</v>
      </c>
    </row>
    <row r="196" spans="1:44">
      <c r="A196" s="23" t="str">
        <f>+CONCATENATE(B196,C196,D196,E196,F196)</f>
        <v>AMNS201</v>
      </c>
      <c r="B196" s="24" t="s">
        <v>121</v>
      </c>
      <c r="C196" s="24" t="s">
        <v>10</v>
      </c>
      <c r="D196" s="24" t="s">
        <v>6</v>
      </c>
      <c r="E196" s="24">
        <v>20</v>
      </c>
      <c r="F196" s="25">
        <v>1</v>
      </c>
      <c r="G196" s="26">
        <v>0</v>
      </c>
      <c r="H196" s="26">
        <v>28.17</v>
      </c>
      <c r="I196" s="26">
        <v>28.28</v>
      </c>
      <c r="J196" s="26">
        <v>28.74</v>
      </c>
      <c r="K196" s="26">
        <v>30.53</v>
      </c>
      <c r="L196" s="26">
        <v>36.6</v>
      </c>
      <c r="M196" s="26"/>
      <c r="N196" s="30"/>
      <c r="AG196" s="102" t="str">
        <f t="shared" ref="AG196:AG259" si="14">CONCATENATE(AH196,AI196,LEFT(AJ196,2),AK196)</f>
        <v>19MNSDeath+ADB</v>
      </c>
      <c r="AH196" s="118">
        <v>19</v>
      </c>
      <c r="AI196" s="144" t="s">
        <v>10</v>
      </c>
      <c r="AJ196" s="144" t="s">
        <v>6</v>
      </c>
      <c r="AK196" s="145" t="s">
        <v>92</v>
      </c>
      <c r="AL196" s="120">
        <v>0</v>
      </c>
      <c r="AM196" s="120">
        <v>138.55</v>
      </c>
      <c r="AN196" s="120">
        <v>138.56</v>
      </c>
      <c r="AO196" s="120">
        <v>138.57</v>
      </c>
      <c r="AP196" s="120">
        <v>138.58</v>
      </c>
      <c r="AQ196" s="120">
        <v>138.59</v>
      </c>
      <c r="AR196" s="120">
        <v>0</v>
      </c>
    </row>
    <row r="197" spans="1:44">
      <c r="A197" s="23" t="str">
        <f>+CONCATENATE(B197,C197,D197,E197,F197)</f>
        <v>AMNS211</v>
      </c>
      <c r="B197" s="24" t="s">
        <v>121</v>
      </c>
      <c r="C197" s="24" t="s">
        <v>10</v>
      </c>
      <c r="D197" s="24" t="s">
        <v>6</v>
      </c>
      <c r="E197" s="24">
        <v>21</v>
      </c>
      <c r="F197" s="25">
        <v>1</v>
      </c>
      <c r="G197" s="26">
        <v>0</v>
      </c>
      <c r="H197" s="26">
        <v>28.71</v>
      </c>
      <c r="I197" s="26">
        <v>28.93</v>
      </c>
      <c r="J197" s="26">
        <v>29.51</v>
      </c>
      <c r="K197" s="26">
        <v>32.02</v>
      </c>
      <c r="L197" s="26">
        <v>39.54</v>
      </c>
      <c r="M197" s="26"/>
      <c r="N197" s="30"/>
      <c r="AG197" s="102" t="str">
        <f>CONCATENATE(AH197,AI197,LEFT(AJ197,2),AK197)</f>
        <v>20MNSDeath+ADB</v>
      </c>
      <c r="AH197" s="118">
        <v>20</v>
      </c>
      <c r="AI197" s="144" t="s">
        <v>10</v>
      </c>
      <c r="AJ197" s="144" t="s">
        <v>6</v>
      </c>
      <c r="AK197" s="145" t="s">
        <v>92</v>
      </c>
      <c r="AL197" s="120">
        <v>0</v>
      </c>
      <c r="AM197" s="120">
        <v>139.26</v>
      </c>
      <c r="AN197" s="120">
        <v>139.27</v>
      </c>
      <c r="AO197" s="120">
        <v>139.28</v>
      </c>
      <c r="AP197" s="120">
        <v>139.29</v>
      </c>
      <c r="AQ197" s="120">
        <v>139.3</v>
      </c>
      <c r="AR197" s="120">
        <v>0</v>
      </c>
    </row>
    <row r="198" spans="1:44">
      <c r="A198" s="23" t="str">
        <f>+CONCATENATE(B198,C198,D198,E198,F198)</f>
        <v>AMNS221</v>
      </c>
      <c r="B198" s="24" t="s">
        <v>121</v>
      </c>
      <c r="C198" s="24" t="s">
        <v>10</v>
      </c>
      <c r="D198" s="24" t="s">
        <v>6</v>
      </c>
      <c r="E198" s="24">
        <v>22</v>
      </c>
      <c r="F198" s="25">
        <v>1</v>
      </c>
      <c r="G198" s="26">
        <v>0</v>
      </c>
      <c r="H198" s="26">
        <v>29.25</v>
      </c>
      <c r="I198" s="26">
        <v>29.53</v>
      </c>
      <c r="J198" s="26">
        <v>30.33</v>
      </c>
      <c r="K198" s="26">
        <v>33.85</v>
      </c>
      <c r="L198" s="26">
        <v>42.83</v>
      </c>
      <c r="M198" s="26"/>
      <c r="N198" s="30"/>
      <c r="AG198" s="102" t="str">
        <f>CONCATENATE(AH198,AI198,LEFT(AJ198,2),AK198)</f>
        <v>21MNSDeath+ADB</v>
      </c>
      <c r="AH198" s="118">
        <v>21</v>
      </c>
      <c r="AI198" s="144" t="s">
        <v>10</v>
      </c>
      <c r="AJ198" s="144" t="s">
        <v>6</v>
      </c>
      <c r="AK198" s="145" t="s">
        <v>92</v>
      </c>
      <c r="AL198" s="120">
        <v>0</v>
      </c>
      <c r="AM198" s="120">
        <v>139.84</v>
      </c>
      <c r="AN198" s="120">
        <v>139.85</v>
      </c>
      <c r="AO198" s="120">
        <v>139.86</v>
      </c>
      <c r="AP198" s="120">
        <v>139.87</v>
      </c>
      <c r="AQ198" s="120">
        <v>139.88</v>
      </c>
      <c r="AR198" s="120">
        <v>0</v>
      </c>
    </row>
    <row r="199" spans="1:44">
      <c r="A199" s="23" t="str">
        <f>+CONCATENATE(B199,C199,D199,E199,F199)</f>
        <v>AMNS231</v>
      </c>
      <c r="B199" s="24" t="s">
        <v>121</v>
      </c>
      <c r="C199" s="24" t="s">
        <v>10</v>
      </c>
      <c r="D199" s="24" t="s">
        <v>6</v>
      </c>
      <c r="E199" s="24">
        <v>23</v>
      </c>
      <c r="F199" s="25">
        <v>1</v>
      </c>
      <c r="G199" s="26">
        <v>0</v>
      </c>
      <c r="H199" s="26">
        <v>29.71</v>
      </c>
      <c r="I199" s="26">
        <v>30.12</v>
      </c>
      <c r="J199" s="26">
        <v>31.26</v>
      </c>
      <c r="K199" s="26">
        <v>36.03</v>
      </c>
      <c r="L199" s="26">
        <v>46.49</v>
      </c>
      <c r="M199" s="26"/>
      <c r="N199" s="30"/>
      <c r="AG199" s="102" t="str">
        <f>CONCATENATE(AH199,AI199,LEFT(AJ199,2),AK199)</f>
        <v>22MNSDeath+ADB</v>
      </c>
      <c r="AH199" s="118">
        <v>22</v>
      </c>
      <c r="AI199" s="144" t="s">
        <v>10</v>
      </c>
      <c r="AJ199" s="144" t="s">
        <v>6</v>
      </c>
      <c r="AK199" s="145" t="s">
        <v>92</v>
      </c>
      <c r="AL199" s="120">
        <v>0</v>
      </c>
      <c r="AM199" s="120">
        <v>140.34</v>
      </c>
      <c r="AN199" s="120">
        <v>140.35</v>
      </c>
      <c r="AO199" s="120">
        <v>140.36</v>
      </c>
      <c r="AP199" s="120">
        <v>140.37</v>
      </c>
      <c r="AQ199" s="120">
        <v>140.38</v>
      </c>
      <c r="AR199" s="120">
        <v>0</v>
      </c>
    </row>
    <row r="200" spans="1:44">
      <c r="A200" s="23" t="str">
        <f>+CONCATENATE(B200,C200,D200,E200,F200)</f>
        <v>AMNS241</v>
      </c>
      <c r="B200" s="24" t="s">
        <v>121</v>
      </c>
      <c r="C200" s="24" t="s">
        <v>10</v>
      </c>
      <c r="D200" s="24" t="s">
        <v>6</v>
      </c>
      <c r="E200" s="24">
        <v>24</v>
      </c>
      <c r="F200" s="25">
        <v>1</v>
      </c>
      <c r="G200" s="26">
        <v>0</v>
      </c>
      <c r="H200" s="26">
        <v>30.17</v>
      </c>
      <c r="I200" s="26">
        <v>30.75</v>
      </c>
      <c r="J200" s="26">
        <v>32.39</v>
      </c>
      <c r="K200" s="26">
        <v>38.65</v>
      </c>
      <c r="L200" s="26">
        <v>50.57</v>
      </c>
      <c r="M200" s="26"/>
      <c r="N200" s="30"/>
      <c r="AG200" s="102" t="str">
        <f>CONCATENATE(AH200,AI200,LEFT(AJ200,2),AK200)</f>
        <v>23MNSDeath+ADB</v>
      </c>
      <c r="AH200" s="118">
        <v>23</v>
      </c>
      <c r="AI200" s="144" t="s">
        <v>10</v>
      </c>
      <c r="AJ200" s="144" t="s">
        <v>6</v>
      </c>
      <c r="AK200" s="145" t="s">
        <v>92</v>
      </c>
      <c r="AL200" s="120">
        <v>0</v>
      </c>
      <c r="AM200" s="120">
        <v>140.79</v>
      </c>
      <c r="AN200" s="120">
        <v>140.8</v>
      </c>
      <c r="AO200" s="120">
        <v>140.81</v>
      </c>
      <c r="AP200" s="120">
        <v>140.82</v>
      </c>
      <c r="AQ200" s="120">
        <v>141.68</v>
      </c>
      <c r="AR200" s="120">
        <v>0</v>
      </c>
    </row>
    <row r="201" spans="1:44">
      <c r="A201" s="23" t="str">
        <f>+CONCATENATE(B201,C201,D201,E201,F201)</f>
        <v>AMNS251</v>
      </c>
      <c r="B201" s="24" t="s">
        <v>121</v>
      </c>
      <c r="C201" s="24" t="s">
        <v>10</v>
      </c>
      <c r="D201" s="24" t="s">
        <v>6</v>
      </c>
      <c r="E201" s="24">
        <v>25</v>
      </c>
      <c r="F201" s="25">
        <v>1</v>
      </c>
      <c r="G201" s="26">
        <v>0</v>
      </c>
      <c r="H201" s="26">
        <v>30.69</v>
      </c>
      <c r="I201" s="26">
        <v>31.48</v>
      </c>
      <c r="J201" s="26">
        <v>33.9</v>
      </c>
      <c r="K201" s="26">
        <v>41.74</v>
      </c>
      <c r="L201" s="26">
        <v>55.07</v>
      </c>
      <c r="M201" s="26"/>
      <c r="N201" s="30"/>
      <c r="AG201" s="102" t="str">
        <f>CONCATENATE(AH201,AI201,LEFT(AJ201,2),AK201)</f>
        <v>24MNSDeath+ADB</v>
      </c>
      <c r="AH201" s="118">
        <v>24</v>
      </c>
      <c r="AI201" s="144" t="s">
        <v>10</v>
      </c>
      <c r="AJ201" s="144" t="s">
        <v>6</v>
      </c>
      <c r="AK201" s="145" t="s">
        <v>92</v>
      </c>
      <c r="AL201" s="120">
        <v>0</v>
      </c>
      <c r="AM201" s="120">
        <v>141.26</v>
      </c>
      <c r="AN201" s="120">
        <v>141.27</v>
      </c>
      <c r="AO201" s="120">
        <v>141.28</v>
      </c>
      <c r="AP201" s="120">
        <v>141.29</v>
      </c>
      <c r="AQ201" s="120">
        <v>144.41</v>
      </c>
      <c r="AR201" s="120">
        <v>0</v>
      </c>
    </row>
    <row r="202" spans="1:44">
      <c r="A202" s="23" t="str">
        <f>+CONCATENATE(B202,C202,D202,E202,F202)</f>
        <v>AMNS261</v>
      </c>
      <c r="B202" s="24" t="s">
        <v>121</v>
      </c>
      <c r="C202" s="24" t="s">
        <v>10</v>
      </c>
      <c r="D202" s="24" t="s">
        <v>6</v>
      </c>
      <c r="E202" s="24">
        <v>26</v>
      </c>
      <c r="F202" s="25">
        <v>1</v>
      </c>
      <c r="G202" s="26">
        <v>0</v>
      </c>
      <c r="H202" s="26">
        <v>31.32</v>
      </c>
      <c r="I202" s="26">
        <v>32.35</v>
      </c>
      <c r="J202" s="26">
        <v>35.78</v>
      </c>
      <c r="K202" s="26">
        <v>45.44</v>
      </c>
      <c r="L202" s="26">
        <v>59.94</v>
      </c>
      <c r="M202" s="26"/>
      <c r="N202" s="30"/>
      <c r="AG202" s="102" t="str">
        <f>CONCATENATE(AH202,AI202,LEFT(AJ202,2),AK202)</f>
        <v>25MNSDeath+ADB</v>
      </c>
      <c r="AH202" s="118">
        <v>25</v>
      </c>
      <c r="AI202" s="144" t="s">
        <v>10</v>
      </c>
      <c r="AJ202" s="144" t="s">
        <v>6</v>
      </c>
      <c r="AK202" s="145" t="s">
        <v>92</v>
      </c>
      <c r="AL202" s="120">
        <v>0</v>
      </c>
      <c r="AM202" s="120">
        <v>141.78</v>
      </c>
      <c r="AN202" s="120">
        <v>141.79</v>
      </c>
      <c r="AO202" s="120">
        <v>141.8</v>
      </c>
      <c r="AP202" s="120">
        <v>141.81</v>
      </c>
      <c r="AQ202" s="120">
        <v>147.64</v>
      </c>
      <c r="AR202" s="120">
        <v>0</v>
      </c>
    </row>
    <row r="203" spans="1:44">
      <c r="A203" s="23" t="str">
        <f>+CONCATENATE(B203,C203,D203,E203,F203)</f>
        <v>AMNS271</v>
      </c>
      <c r="B203" s="24" t="s">
        <v>121</v>
      </c>
      <c r="C203" s="24" t="s">
        <v>10</v>
      </c>
      <c r="D203" s="24" t="s">
        <v>6</v>
      </c>
      <c r="E203" s="24">
        <v>27</v>
      </c>
      <c r="F203" s="25">
        <v>1</v>
      </c>
      <c r="G203" s="26">
        <v>0</v>
      </c>
      <c r="H203" s="26">
        <v>32.08</v>
      </c>
      <c r="I203" s="26">
        <v>33.41</v>
      </c>
      <c r="J203" s="26">
        <v>38.18</v>
      </c>
      <c r="K203" s="26">
        <v>49.6</v>
      </c>
      <c r="L203" s="26">
        <v>65.34</v>
      </c>
      <c r="M203" s="26"/>
      <c r="N203" s="30"/>
      <c r="AG203" s="102" t="str">
        <f>CONCATENATE(AH203,AI203,LEFT(AJ203,2),AK203)</f>
        <v>26MNSDeath+ADB</v>
      </c>
      <c r="AH203" s="118">
        <v>26</v>
      </c>
      <c r="AI203" s="144" t="s">
        <v>10</v>
      </c>
      <c r="AJ203" s="144" t="s">
        <v>6</v>
      </c>
      <c r="AK203" s="145" t="s">
        <v>92</v>
      </c>
      <c r="AL203" s="120">
        <v>0</v>
      </c>
      <c r="AM203" s="120">
        <v>142.41</v>
      </c>
      <c r="AN203" s="120">
        <v>142.42</v>
      </c>
      <c r="AO203" s="120">
        <v>142.43</v>
      </c>
      <c r="AP203" s="120">
        <v>142.45</v>
      </c>
      <c r="AQ203" s="120">
        <v>151.44</v>
      </c>
      <c r="AR203" s="120">
        <v>0</v>
      </c>
    </row>
    <row r="204" spans="1:44">
      <c r="A204" s="23" t="str">
        <f>+CONCATENATE(B204,C204,D204,E204,F204)</f>
        <v>AMNS281</v>
      </c>
      <c r="B204" s="24" t="s">
        <v>121</v>
      </c>
      <c r="C204" s="24" t="s">
        <v>10</v>
      </c>
      <c r="D204" s="24" t="s">
        <v>6</v>
      </c>
      <c r="E204" s="24">
        <v>28</v>
      </c>
      <c r="F204" s="25">
        <v>1</v>
      </c>
      <c r="G204" s="26">
        <v>0</v>
      </c>
      <c r="H204" s="26">
        <v>33.01</v>
      </c>
      <c r="I204" s="26">
        <v>34.76</v>
      </c>
      <c r="J204" s="26">
        <v>41.16</v>
      </c>
      <c r="K204" s="26">
        <v>54.26</v>
      </c>
      <c r="L204" s="26">
        <v>71.2</v>
      </c>
      <c r="M204" s="26"/>
      <c r="N204" s="30"/>
      <c r="AG204" s="102" t="str">
        <f>CONCATENATE(AH204,AI204,LEFT(AJ204,2),AK204)</f>
        <v>27MNSDeath+ADB</v>
      </c>
      <c r="AH204" s="118">
        <v>27</v>
      </c>
      <c r="AI204" s="144" t="s">
        <v>10</v>
      </c>
      <c r="AJ204" s="144" t="s">
        <v>6</v>
      </c>
      <c r="AK204" s="145" t="s">
        <v>92</v>
      </c>
      <c r="AL204" s="120">
        <v>0</v>
      </c>
      <c r="AM204" s="120">
        <v>143.17</v>
      </c>
      <c r="AN204" s="120">
        <v>143.18</v>
      </c>
      <c r="AO204" s="120">
        <v>143.19</v>
      </c>
      <c r="AP204" s="120">
        <v>145.14</v>
      </c>
      <c r="AQ204" s="120">
        <v>155.82</v>
      </c>
      <c r="AR204" s="120">
        <v>0</v>
      </c>
    </row>
    <row r="205" spans="1:44">
      <c r="A205" s="23" t="str">
        <f>+CONCATENATE(B205,C205,D205,E205,F205)</f>
        <v>AMNS291</v>
      </c>
      <c r="B205" s="24" t="s">
        <v>121</v>
      </c>
      <c r="C205" s="24" t="s">
        <v>10</v>
      </c>
      <c r="D205" s="24" t="s">
        <v>6</v>
      </c>
      <c r="E205" s="24">
        <v>29</v>
      </c>
      <c r="F205" s="25">
        <v>1</v>
      </c>
      <c r="G205" s="26">
        <v>0</v>
      </c>
      <c r="H205" s="26">
        <v>34.16</v>
      </c>
      <c r="I205" s="26">
        <v>36.56</v>
      </c>
      <c r="J205" s="26">
        <v>44.69</v>
      </c>
      <c r="K205" s="26">
        <v>59.52</v>
      </c>
      <c r="L205" s="26">
        <v>77.45</v>
      </c>
      <c r="M205" s="26"/>
      <c r="N205" s="30"/>
      <c r="AG205" s="102" t="str">
        <f>CONCATENATE(AH205,AI205,LEFT(AJ205,2),AK205)</f>
        <v>28MNSDeath+ADB</v>
      </c>
      <c r="AH205" s="118">
        <v>28</v>
      </c>
      <c r="AI205" s="144" t="s">
        <v>10</v>
      </c>
      <c r="AJ205" s="144" t="s">
        <v>6</v>
      </c>
      <c r="AK205" s="145" t="s">
        <v>92</v>
      </c>
      <c r="AL205" s="120">
        <v>0</v>
      </c>
      <c r="AM205" s="120">
        <v>144.11</v>
      </c>
      <c r="AN205" s="120">
        <v>144.12</v>
      </c>
      <c r="AO205" s="120">
        <v>144.13</v>
      </c>
      <c r="AP205" s="120">
        <v>148.41</v>
      </c>
      <c r="AQ205" s="120">
        <v>160.8</v>
      </c>
      <c r="AR205" s="120">
        <v>0</v>
      </c>
    </row>
    <row r="206" spans="1:44">
      <c r="A206" s="23" t="str">
        <f>+CONCATENATE(B206,C206,D206,E206,F206)</f>
        <v>AMNS301</v>
      </c>
      <c r="B206" s="24" t="s">
        <v>121</v>
      </c>
      <c r="C206" s="24" t="s">
        <v>10</v>
      </c>
      <c r="D206" s="24" t="s">
        <v>6</v>
      </c>
      <c r="E206" s="24">
        <v>30</v>
      </c>
      <c r="F206" s="25">
        <v>1</v>
      </c>
      <c r="G206" s="26">
        <v>0</v>
      </c>
      <c r="H206" s="26">
        <v>35.56</v>
      </c>
      <c r="I206" s="26">
        <v>38.8</v>
      </c>
      <c r="J206" s="26">
        <v>48.9</v>
      </c>
      <c r="K206" s="26">
        <v>65.28</v>
      </c>
      <c r="L206" s="26">
        <v>84.44</v>
      </c>
      <c r="M206" s="26">
        <v>84.44</v>
      </c>
      <c r="N206" s="30"/>
      <c r="AG206" s="102" t="str">
        <f>CONCATENATE(AH206,AI206,LEFT(AJ206,2),AK206)</f>
        <v>29MNSDeath+ADB</v>
      </c>
      <c r="AH206" s="118">
        <v>29</v>
      </c>
      <c r="AI206" s="144" t="s">
        <v>10</v>
      </c>
      <c r="AJ206" s="144" t="s">
        <v>6</v>
      </c>
      <c r="AK206" s="145" t="s">
        <v>92</v>
      </c>
      <c r="AL206" s="120">
        <v>0</v>
      </c>
      <c r="AM206" s="120">
        <v>145.27</v>
      </c>
      <c r="AN206" s="120">
        <v>145.28</v>
      </c>
      <c r="AO206" s="120">
        <v>145.29</v>
      </c>
      <c r="AP206" s="120">
        <v>152.34</v>
      </c>
      <c r="AQ206" s="120">
        <v>166.49</v>
      </c>
      <c r="AR206" s="120">
        <v>0</v>
      </c>
    </row>
    <row r="207" spans="1:44">
      <c r="A207" s="23" t="str">
        <f>+CONCATENATE(B207,C207,D207,E207,F207)</f>
        <v>AMNS311</v>
      </c>
      <c r="B207" s="24" t="s">
        <v>121</v>
      </c>
      <c r="C207" s="24" t="s">
        <v>10</v>
      </c>
      <c r="D207" s="24" t="s">
        <v>6</v>
      </c>
      <c r="E207" s="24">
        <v>31</v>
      </c>
      <c r="F207" s="25">
        <v>1</v>
      </c>
      <c r="G207" s="26">
        <v>0</v>
      </c>
      <c r="H207" s="26">
        <v>37.3</v>
      </c>
      <c r="I207" s="26">
        <v>41.61</v>
      </c>
      <c r="J207" s="26">
        <v>53.78</v>
      </c>
      <c r="K207" s="26">
        <v>71.64</v>
      </c>
      <c r="L207" s="26">
        <v>91.96</v>
      </c>
      <c r="M207" s="26">
        <v>87.72</v>
      </c>
      <c r="N207" s="30"/>
      <c r="AG207" s="102" t="str">
        <f>CONCATENATE(AH207,AI207,LEFT(AJ207,2),AK207)</f>
        <v>30MNSDeath+ADB</v>
      </c>
      <c r="AH207" s="118">
        <v>30</v>
      </c>
      <c r="AI207" s="144" t="s">
        <v>10</v>
      </c>
      <c r="AJ207" s="144" t="s">
        <v>6</v>
      </c>
      <c r="AK207" s="145" t="s">
        <v>92</v>
      </c>
      <c r="AL207" s="120">
        <v>0</v>
      </c>
      <c r="AM207" s="120">
        <v>146.73</v>
      </c>
      <c r="AN207" s="120">
        <v>146.74</v>
      </c>
      <c r="AO207" s="120">
        <v>147.4</v>
      </c>
      <c r="AP207" s="120">
        <v>156.98</v>
      </c>
      <c r="AQ207" s="120">
        <v>172.81</v>
      </c>
      <c r="AR207" s="120">
        <v>172.81</v>
      </c>
    </row>
    <row r="208" spans="1:44">
      <c r="A208" s="23" t="str">
        <f>+CONCATENATE(B208,C208,D208,E208,F208)</f>
        <v>AMNS321</v>
      </c>
      <c r="B208" s="24" t="s">
        <v>121</v>
      </c>
      <c r="C208" s="24" t="s">
        <v>10</v>
      </c>
      <c r="D208" s="24" t="s">
        <v>6</v>
      </c>
      <c r="E208" s="24">
        <v>32</v>
      </c>
      <c r="F208" s="25">
        <v>1</v>
      </c>
      <c r="G208" s="26">
        <v>0</v>
      </c>
      <c r="H208" s="26">
        <v>39.31</v>
      </c>
      <c r="I208" s="26">
        <v>44.99</v>
      </c>
      <c r="J208" s="26">
        <v>59.25</v>
      </c>
      <c r="K208" s="26">
        <v>78.52</v>
      </c>
      <c r="L208" s="26">
        <v>100.17</v>
      </c>
      <c r="M208" s="26">
        <v>91.22</v>
      </c>
      <c r="N208" s="30"/>
      <c r="AG208" s="102" t="str">
        <f>CONCATENATE(AH208,AI208,LEFT(AJ208,2),AK208)</f>
        <v>31MNSDeath+ADB</v>
      </c>
      <c r="AH208" s="118">
        <v>31</v>
      </c>
      <c r="AI208" s="144" t="s">
        <v>10</v>
      </c>
      <c r="AJ208" s="144" t="s">
        <v>6</v>
      </c>
      <c r="AK208" s="145" t="s">
        <v>92</v>
      </c>
      <c r="AL208" s="120">
        <v>0</v>
      </c>
      <c r="AM208" s="120">
        <v>148.37</v>
      </c>
      <c r="AN208" s="120">
        <v>148.38</v>
      </c>
      <c r="AO208" s="120">
        <v>150.84</v>
      </c>
      <c r="AP208" s="120">
        <v>162.33</v>
      </c>
      <c r="AQ208" s="120">
        <v>179.9</v>
      </c>
      <c r="AR208" s="120">
        <v>175.93</v>
      </c>
    </row>
    <row r="209" spans="1:44">
      <c r="A209" s="23" t="str">
        <f>+CONCATENATE(B209,C209,D209,E209,F209)</f>
        <v>AMNS331</v>
      </c>
      <c r="B209" s="24" t="s">
        <v>121</v>
      </c>
      <c r="C209" s="24" t="s">
        <v>10</v>
      </c>
      <c r="D209" s="24" t="s">
        <v>6</v>
      </c>
      <c r="E209" s="24">
        <v>33</v>
      </c>
      <c r="F209" s="25">
        <v>1</v>
      </c>
      <c r="G209" s="26">
        <v>0</v>
      </c>
      <c r="H209" s="26">
        <v>41.7</v>
      </c>
      <c r="I209" s="26">
        <v>49.1</v>
      </c>
      <c r="J209" s="26">
        <v>65.43</v>
      </c>
      <c r="K209" s="26">
        <v>86.02</v>
      </c>
      <c r="L209" s="26">
        <v>108.9</v>
      </c>
      <c r="M209" s="26">
        <v>94.96</v>
      </c>
      <c r="N209" s="30"/>
      <c r="AG209" s="102" t="str">
        <f>CONCATENATE(AH209,AI209,LEFT(AJ209,2),AK209)</f>
        <v>32MNSDeath+ADB</v>
      </c>
      <c r="AH209" s="118">
        <v>32</v>
      </c>
      <c r="AI209" s="144" t="s">
        <v>10</v>
      </c>
      <c r="AJ209" s="144" t="s">
        <v>6</v>
      </c>
      <c r="AK209" s="145" t="s">
        <v>92</v>
      </c>
      <c r="AL209" s="120">
        <v>0</v>
      </c>
      <c r="AM209" s="120">
        <v>150.38</v>
      </c>
      <c r="AN209" s="120">
        <v>150.39</v>
      </c>
      <c r="AO209" s="120">
        <v>154.95</v>
      </c>
      <c r="AP209" s="120">
        <v>168.38</v>
      </c>
      <c r="AQ209" s="120">
        <v>187.68</v>
      </c>
      <c r="AR209" s="120">
        <v>179.38</v>
      </c>
    </row>
    <row r="210" spans="1:44">
      <c r="A210" s="23" t="str">
        <f>+CONCATENATE(B210,C210,D210,E210,F210)</f>
        <v>AMNS341</v>
      </c>
      <c r="B210" s="24" t="s">
        <v>121</v>
      </c>
      <c r="C210" s="24" t="s">
        <v>10</v>
      </c>
      <c r="D210" s="24" t="s">
        <v>6</v>
      </c>
      <c r="E210" s="24">
        <v>34</v>
      </c>
      <c r="F210" s="25">
        <v>1</v>
      </c>
      <c r="G210" s="26">
        <v>0</v>
      </c>
      <c r="H210" s="26">
        <v>44.48</v>
      </c>
      <c r="I210" s="26">
        <v>54</v>
      </c>
      <c r="J210" s="26">
        <v>72.23</v>
      </c>
      <c r="K210" s="26">
        <v>94.26</v>
      </c>
      <c r="L210" s="26">
        <v>118.4</v>
      </c>
      <c r="M210" s="26">
        <v>98.95</v>
      </c>
      <c r="N210" s="30"/>
      <c r="AG210" s="102" t="str">
        <f>CONCATENATE(AH210,AI210,LEFT(AJ210,2),AK210)</f>
        <v>33MNSDeath+ADB</v>
      </c>
      <c r="AH210" s="118">
        <v>33</v>
      </c>
      <c r="AI210" s="144" t="s">
        <v>10</v>
      </c>
      <c r="AJ210" s="144" t="s">
        <v>6</v>
      </c>
      <c r="AK210" s="145" t="s">
        <v>92</v>
      </c>
      <c r="AL210" s="120">
        <v>0</v>
      </c>
      <c r="AM210" s="120">
        <v>152.75</v>
      </c>
      <c r="AN210" s="120">
        <v>152.76</v>
      </c>
      <c r="AO210" s="120">
        <v>159.83</v>
      </c>
      <c r="AP210" s="120">
        <v>175.25</v>
      </c>
      <c r="AQ210" s="120">
        <v>196.28</v>
      </c>
      <c r="AR210" s="120">
        <v>183.06</v>
      </c>
    </row>
    <row r="211" spans="1:44">
      <c r="A211" s="23" t="str">
        <f>+CONCATENATE(B211,C211,D211,E211,F211)</f>
        <v>AMNS351</v>
      </c>
      <c r="B211" s="24" t="s">
        <v>121</v>
      </c>
      <c r="C211" s="24" t="s">
        <v>10</v>
      </c>
      <c r="D211" s="24" t="s">
        <v>6</v>
      </c>
      <c r="E211" s="24">
        <v>35</v>
      </c>
      <c r="F211" s="25">
        <v>1</v>
      </c>
      <c r="G211" s="26">
        <v>0</v>
      </c>
      <c r="H211" s="26">
        <v>47.8</v>
      </c>
      <c r="I211" s="26">
        <v>59.68</v>
      </c>
      <c r="J211" s="26">
        <v>79.85</v>
      </c>
      <c r="K211" s="26">
        <v>103.19</v>
      </c>
      <c r="L211" s="26">
        <v>128.74</v>
      </c>
      <c r="M211" s="26">
        <v>103.19</v>
      </c>
      <c r="N211" s="30"/>
      <c r="AG211" s="102" t="str">
        <f>CONCATENATE(AH211,AI211,LEFT(AJ211,2),AK211)</f>
        <v>34MNSDeath+ADB</v>
      </c>
      <c r="AH211" s="118">
        <v>34</v>
      </c>
      <c r="AI211" s="144" t="s">
        <v>10</v>
      </c>
      <c r="AJ211" s="144" t="s">
        <v>6</v>
      </c>
      <c r="AK211" s="145" t="s">
        <v>92</v>
      </c>
      <c r="AL211" s="120">
        <v>0</v>
      </c>
      <c r="AM211" s="120">
        <v>155.52</v>
      </c>
      <c r="AN211" s="120">
        <v>156.13</v>
      </c>
      <c r="AO211" s="120">
        <v>165.48</v>
      </c>
      <c r="AP211" s="120">
        <v>182.82</v>
      </c>
      <c r="AQ211" s="120">
        <v>205.78</v>
      </c>
      <c r="AR211" s="120">
        <v>187.01</v>
      </c>
    </row>
    <row r="212" spans="1:44">
      <c r="A212" s="23" t="str">
        <f>+CONCATENATE(B212,C212,D212,E212,F212)</f>
        <v>AMNS361</v>
      </c>
      <c r="B212" s="24" t="s">
        <v>121</v>
      </c>
      <c r="C212" s="24" t="s">
        <v>10</v>
      </c>
      <c r="D212" s="24" t="s">
        <v>6</v>
      </c>
      <c r="E212" s="24">
        <v>36</v>
      </c>
      <c r="F212" s="25">
        <v>1</v>
      </c>
      <c r="G212" s="26">
        <v>0</v>
      </c>
      <c r="H212" s="26">
        <v>51.75</v>
      </c>
      <c r="I212" s="26">
        <v>66.06</v>
      </c>
      <c r="J212" s="26">
        <v>88.05</v>
      </c>
      <c r="K212" s="26">
        <v>112.85</v>
      </c>
      <c r="L212" s="26">
        <v>139.99</v>
      </c>
      <c r="M212" s="26">
        <v>107.73</v>
      </c>
      <c r="N212" s="30"/>
      <c r="AG212" s="102" t="str">
        <f>CONCATENATE(AH212,AI212,LEFT(AJ212,2),AK212)</f>
        <v>35MNSDeath+ADB</v>
      </c>
      <c r="AH212" s="118">
        <v>35</v>
      </c>
      <c r="AI212" s="144" t="s">
        <v>10</v>
      </c>
      <c r="AJ212" s="144" t="s">
        <v>6</v>
      </c>
      <c r="AK212" s="145" t="s">
        <v>92</v>
      </c>
      <c r="AL212" s="120">
        <v>0</v>
      </c>
      <c r="AM212" s="120">
        <v>158.75</v>
      </c>
      <c r="AN212" s="120">
        <v>160.56</v>
      </c>
      <c r="AO212" s="120">
        <v>172.03</v>
      </c>
      <c r="AP212" s="120">
        <v>191.27</v>
      </c>
      <c r="AQ212" s="120">
        <v>216.16</v>
      </c>
      <c r="AR212" s="120">
        <v>191.27</v>
      </c>
    </row>
    <row r="213" spans="1:44">
      <c r="A213" s="23" t="str">
        <f>+CONCATENATE(B213,C213,D213,E213,F213)</f>
        <v>AMNS371</v>
      </c>
      <c r="B213" s="24" t="s">
        <v>121</v>
      </c>
      <c r="C213" s="24" t="s">
        <v>10</v>
      </c>
      <c r="D213" s="24" t="s">
        <v>6</v>
      </c>
      <c r="E213" s="24">
        <v>37</v>
      </c>
      <c r="F213" s="25">
        <v>1</v>
      </c>
      <c r="G213" s="26">
        <v>0</v>
      </c>
      <c r="H213" s="26">
        <v>56.45</v>
      </c>
      <c r="I213" s="26">
        <v>73.43</v>
      </c>
      <c r="J213" s="26">
        <v>96.99</v>
      </c>
      <c r="K213" s="26">
        <v>123.18</v>
      </c>
      <c r="L213" s="26">
        <v>152.04</v>
      </c>
      <c r="M213" s="26">
        <v>112.55</v>
      </c>
      <c r="N213" s="30"/>
      <c r="AG213" s="102" t="str">
        <f>CONCATENATE(AH213,AI213,LEFT(AJ213,2),AK213)</f>
        <v>36MNSDeath+ADB</v>
      </c>
      <c r="AH213" s="118">
        <v>36</v>
      </c>
      <c r="AI213" s="144" t="s">
        <v>10</v>
      </c>
      <c r="AJ213" s="144" t="s">
        <v>6</v>
      </c>
      <c r="AK213" s="145" t="s">
        <v>92</v>
      </c>
      <c r="AL213" s="120">
        <v>0</v>
      </c>
      <c r="AM213" s="120">
        <v>162.49</v>
      </c>
      <c r="AN213" s="120">
        <v>165.72</v>
      </c>
      <c r="AO213" s="120">
        <v>179.37</v>
      </c>
      <c r="AP213" s="120">
        <v>200.48</v>
      </c>
      <c r="AQ213" s="120">
        <v>227.48</v>
      </c>
      <c r="AR213" s="120">
        <v>195.84</v>
      </c>
    </row>
    <row r="214" spans="1:44">
      <c r="A214" s="23" t="str">
        <f>+CONCATENATE(B214,C214,D214,E214,F214)</f>
        <v>AMNS381</v>
      </c>
      <c r="B214" s="24" t="s">
        <v>121</v>
      </c>
      <c r="C214" s="24" t="s">
        <v>10</v>
      </c>
      <c r="D214" s="24" t="s">
        <v>6</v>
      </c>
      <c r="E214" s="24">
        <v>38</v>
      </c>
      <c r="F214" s="25">
        <v>1</v>
      </c>
      <c r="G214" s="26">
        <v>0</v>
      </c>
      <c r="H214" s="26">
        <v>62</v>
      </c>
      <c r="I214" s="26">
        <v>81.5</v>
      </c>
      <c r="J214" s="26">
        <v>106.8</v>
      </c>
      <c r="K214" s="26">
        <v>134.39</v>
      </c>
      <c r="L214" s="26">
        <v>165.13</v>
      </c>
      <c r="M214" s="26">
        <v>117.7</v>
      </c>
      <c r="N214" s="30"/>
      <c r="AG214" s="102" t="str">
        <f>CONCATENATE(AH214,AI214,LEFT(AJ214,2),AK214)</f>
        <v>37MNSDeath+ADB</v>
      </c>
      <c r="AH214" s="118">
        <v>37</v>
      </c>
      <c r="AI214" s="144" t="s">
        <v>10</v>
      </c>
      <c r="AJ214" s="144" t="s">
        <v>6</v>
      </c>
      <c r="AK214" s="145" t="s">
        <v>92</v>
      </c>
      <c r="AL214" s="120">
        <v>0</v>
      </c>
      <c r="AM214" s="120">
        <v>166.88</v>
      </c>
      <c r="AN214" s="120">
        <v>171.74</v>
      </c>
      <c r="AO214" s="120">
        <v>187.66</v>
      </c>
      <c r="AP214" s="120">
        <v>210.67</v>
      </c>
      <c r="AQ214" s="120">
        <v>239.93</v>
      </c>
      <c r="AR214" s="120">
        <v>200.75</v>
      </c>
    </row>
    <row r="215" spans="1:44">
      <c r="A215" s="23" t="str">
        <f>+CONCATENATE(B215,C215,D215,E215,F215)</f>
        <v>AMNS391</v>
      </c>
      <c r="B215" s="24" t="s">
        <v>121</v>
      </c>
      <c r="C215" s="24" t="s">
        <v>10</v>
      </c>
      <c r="D215" s="24" t="s">
        <v>6</v>
      </c>
      <c r="E215" s="24">
        <v>39</v>
      </c>
      <c r="F215" s="25">
        <v>1</v>
      </c>
      <c r="G215" s="26">
        <v>0</v>
      </c>
      <c r="H215" s="26">
        <v>68.59</v>
      </c>
      <c r="I215" s="26">
        <v>90.58</v>
      </c>
      <c r="J215" s="26">
        <v>117.45</v>
      </c>
      <c r="K215" s="26">
        <v>146.56</v>
      </c>
      <c r="L215" s="26">
        <v>179.36</v>
      </c>
      <c r="M215" s="26">
        <v>123.17</v>
      </c>
      <c r="N215" s="30"/>
      <c r="AG215" s="102" t="str">
        <f>CONCATENATE(AH215,AI215,LEFT(AJ215,2),AK215)</f>
        <v>38MNSDeath+ADB</v>
      </c>
      <c r="AH215" s="118">
        <v>38</v>
      </c>
      <c r="AI215" s="144" t="s">
        <v>10</v>
      </c>
      <c r="AJ215" s="144" t="s">
        <v>6</v>
      </c>
      <c r="AK215" s="145" t="s">
        <v>92</v>
      </c>
      <c r="AL215" s="120">
        <v>0</v>
      </c>
      <c r="AM215" s="120">
        <v>171.89</v>
      </c>
      <c r="AN215" s="120">
        <v>178.72</v>
      </c>
      <c r="AO215" s="120">
        <v>196.77</v>
      </c>
      <c r="AP215" s="120">
        <v>221.82</v>
      </c>
      <c r="AQ215" s="120">
        <v>253.6</v>
      </c>
      <c r="AR215" s="120">
        <v>206.03</v>
      </c>
    </row>
    <row r="216" spans="1:44">
      <c r="A216" s="23" t="str">
        <f>+CONCATENATE(B216,C216,D216,E216,F216)</f>
        <v>AMNS401</v>
      </c>
      <c r="B216" s="24" t="s">
        <v>121</v>
      </c>
      <c r="C216" s="24" t="s">
        <v>10</v>
      </c>
      <c r="D216" s="24" t="s">
        <v>6</v>
      </c>
      <c r="E216" s="24">
        <v>40</v>
      </c>
      <c r="F216" s="25">
        <v>1</v>
      </c>
      <c r="G216" s="26">
        <v>61.59</v>
      </c>
      <c r="H216" s="26">
        <v>76.2</v>
      </c>
      <c r="I216" s="26">
        <v>100.57</v>
      </c>
      <c r="J216" s="26">
        <v>129</v>
      </c>
      <c r="K216" s="26">
        <v>159.78</v>
      </c>
      <c r="L216" s="26">
        <v>194.81</v>
      </c>
      <c r="M216" s="26">
        <v>129</v>
      </c>
      <c r="N216" s="30"/>
      <c r="AG216" s="102" t="str">
        <f>CONCATENATE(AH216,AI216,LEFT(AJ216,2),AK216)</f>
        <v>39MNSDeath+ADB</v>
      </c>
      <c r="AH216" s="118">
        <v>39</v>
      </c>
      <c r="AI216" s="144" t="s">
        <v>10</v>
      </c>
      <c r="AJ216" s="144" t="s">
        <v>6</v>
      </c>
      <c r="AK216" s="145" t="s">
        <v>92</v>
      </c>
      <c r="AL216" s="120">
        <v>0</v>
      </c>
      <c r="AM216" s="120">
        <v>177.67</v>
      </c>
      <c r="AN216" s="120">
        <v>186.68</v>
      </c>
      <c r="AO216" s="120">
        <v>206.87</v>
      </c>
      <c r="AP216" s="120">
        <v>233.96</v>
      </c>
      <c r="AQ216" s="120">
        <v>268.51</v>
      </c>
      <c r="AR216" s="120">
        <v>211.72</v>
      </c>
    </row>
    <row r="217" spans="1:44">
      <c r="A217" s="23" t="str">
        <f>+CONCATENATE(B217,C217,D217,E217,F217)</f>
        <v>AMNS411</v>
      </c>
      <c r="B217" s="24" t="s">
        <v>121</v>
      </c>
      <c r="C217" s="24" t="s">
        <v>10</v>
      </c>
      <c r="D217" s="24" t="s">
        <v>6</v>
      </c>
      <c r="E217" s="24">
        <v>41</v>
      </c>
      <c r="F217" s="25">
        <v>1</v>
      </c>
      <c r="G217" s="26">
        <v>67.5</v>
      </c>
      <c r="H217" s="26">
        <v>84.83</v>
      </c>
      <c r="I217" s="26">
        <v>111.37</v>
      </c>
      <c r="J217" s="26">
        <v>141.29</v>
      </c>
      <c r="K217" s="26">
        <v>173.93</v>
      </c>
      <c r="L217" s="26">
        <v>211.56</v>
      </c>
      <c r="M217" s="26">
        <v>135.2</v>
      </c>
      <c r="N217" s="30"/>
      <c r="AG217" s="102" t="str">
        <f>CONCATENATE(AH217,AI217,LEFT(AJ217,2),AK217)</f>
        <v>40MNSDeath+ADB</v>
      </c>
      <c r="AH217" s="118">
        <v>40</v>
      </c>
      <c r="AI217" s="144" t="s">
        <v>10</v>
      </c>
      <c r="AJ217" s="144" t="s">
        <v>6</v>
      </c>
      <c r="AK217" s="145" t="s">
        <v>92</v>
      </c>
      <c r="AL217" s="120">
        <v>182.99</v>
      </c>
      <c r="AM217" s="120">
        <v>184.36</v>
      </c>
      <c r="AN217" s="120">
        <v>195.59</v>
      </c>
      <c r="AO217" s="120">
        <v>217.86</v>
      </c>
      <c r="AP217" s="120">
        <v>247.16</v>
      </c>
      <c r="AQ217" s="120">
        <v>284.76</v>
      </c>
      <c r="AR217" s="120">
        <v>217.86</v>
      </c>
    </row>
    <row r="218" spans="1:44">
      <c r="A218" s="23" t="str">
        <f>+CONCATENATE(B218,C218,D218,E218,F218)</f>
        <v>AMNS421</v>
      </c>
      <c r="B218" s="24" t="s">
        <v>121</v>
      </c>
      <c r="C218" s="24" t="s">
        <v>10</v>
      </c>
      <c r="D218" s="24" t="s">
        <v>6</v>
      </c>
      <c r="E218" s="24">
        <v>42</v>
      </c>
      <c r="F218" s="25">
        <v>1</v>
      </c>
      <c r="G218" s="26">
        <v>74.35</v>
      </c>
      <c r="H218" s="26">
        <v>94.67</v>
      </c>
      <c r="I218" s="26">
        <v>123.08</v>
      </c>
      <c r="J218" s="26">
        <v>154.58</v>
      </c>
      <c r="K218" s="26">
        <v>189.28</v>
      </c>
      <c r="L218" s="26">
        <v>229.72</v>
      </c>
      <c r="M218" s="26">
        <v>141.83</v>
      </c>
      <c r="N218" s="30"/>
      <c r="AG218" s="102" t="str">
        <f>CONCATENATE(AH218,AI218,LEFT(AJ218,2),AK218)</f>
        <v>41MNSDeath+ADB</v>
      </c>
      <c r="AH218" s="118">
        <v>41</v>
      </c>
      <c r="AI218" s="144" t="s">
        <v>10</v>
      </c>
      <c r="AJ218" s="144" t="s">
        <v>6</v>
      </c>
      <c r="AK218" s="145" t="s">
        <v>92</v>
      </c>
      <c r="AL218" s="120">
        <v>189.01</v>
      </c>
      <c r="AM218" s="120">
        <v>192.05</v>
      </c>
      <c r="AN218" s="120">
        <v>205.71</v>
      </c>
      <c r="AO218" s="120">
        <v>229.9</v>
      </c>
      <c r="AP218" s="120">
        <v>261.59</v>
      </c>
      <c r="AQ218" s="120">
        <v>302.5</v>
      </c>
      <c r="AR218" s="120">
        <v>224.44</v>
      </c>
    </row>
    <row r="219" spans="1:44">
      <c r="A219" s="23" t="str">
        <f>+CONCATENATE(B219,C219,D219,E219,F219)</f>
        <v>AMNS431</v>
      </c>
      <c r="B219" s="24" t="s">
        <v>121</v>
      </c>
      <c r="C219" s="24" t="s">
        <v>10</v>
      </c>
      <c r="D219" s="24" t="s">
        <v>6</v>
      </c>
      <c r="E219" s="24">
        <v>43</v>
      </c>
      <c r="F219" s="25">
        <v>1</v>
      </c>
      <c r="G219" s="26">
        <v>82.24</v>
      </c>
      <c r="H219" s="26">
        <v>105.66</v>
      </c>
      <c r="I219" s="26">
        <v>135.8</v>
      </c>
      <c r="J219" s="26">
        <v>168.96</v>
      </c>
      <c r="K219" s="26">
        <v>205.93</v>
      </c>
      <c r="L219" s="26">
        <v>249.37</v>
      </c>
      <c r="M219" s="26">
        <v>148.91</v>
      </c>
      <c r="N219" s="30"/>
      <c r="AG219" s="102" t="str">
        <f>CONCATENATE(AH219,AI219,LEFT(AJ219,2),AK219)</f>
        <v>42MNSDeath+ADB</v>
      </c>
      <c r="AH219" s="118">
        <v>42</v>
      </c>
      <c r="AI219" s="144" t="s">
        <v>10</v>
      </c>
      <c r="AJ219" s="144" t="s">
        <v>6</v>
      </c>
      <c r="AK219" s="145" t="s">
        <v>92</v>
      </c>
      <c r="AL219" s="120">
        <v>195.86</v>
      </c>
      <c r="AM219" s="120">
        <v>200.84</v>
      </c>
      <c r="AN219" s="120">
        <v>216.74</v>
      </c>
      <c r="AO219" s="120">
        <v>243.08</v>
      </c>
      <c r="AP219" s="120">
        <v>277.41</v>
      </c>
      <c r="AQ219" s="120">
        <v>321.76</v>
      </c>
      <c r="AR219" s="120">
        <v>231.55</v>
      </c>
    </row>
    <row r="220" spans="1:44">
      <c r="A220" s="23" t="str">
        <f>+CONCATENATE(B220,C220,D220,E220,F220)</f>
        <v>AMNS441</v>
      </c>
      <c r="B220" s="24" t="s">
        <v>121</v>
      </c>
      <c r="C220" s="24" t="s">
        <v>10</v>
      </c>
      <c r="D220" s="24" t="s">
        <v>6</v>
      </c>
      <c r="E220" s="24">
        <v>44</v>
      </c>
      <c r="F220" s="25">
        <v>1</v>
      </c>
      <c r="G220" s="26">
        <v>91.3</v>
      </c>
      <c r="H220" s="26">
        <v>117.54</v>
      </c>
      <c r="I220" s="26">
        <v>149.61</v>
      </c>
      <c r="J220" s="26">
        <v>184.48</v>
      </c>
      <c r="K220" s="26">
        <v>223.97</v>
      </c>
      <c r="L220" s="26">
        <v>270.59</v>
      </c>
      <c r="M220" s="26">
        <v>156.46</v>
      </c>
      <c r="N220" s="30"/>
      <c r="AG220" s="102" t="str">
        <f>CONCATENATE(AH220,AI220,LEFT(AJ220,2),AK220)</f>
        <v>43MNSDeath+ADB</v>
      </c>
      <c r="AH220" s="118">
        <v>43</v>
      </c>
      <c r="AI220" s="144" t="s">
        <v>10</v>
      </c>
      <c r="AJ220" s="144" t="s">
        <v>6</v>
      </c>
      <c r="AK220" s="145" t="s">
        <v>92</v>
      </c>
      <c r="AL220" s="120">
        <v>203.77</v>
      </c>
      <c r="AM220" s="120">
        <v>210.84</v>
      </c>
      <c r="AN220" s="120">
        <v>228.9</v>
      </c>
      <c r="AO220" s="120">
        <v>257.35</v>
      </c>
      <c r="AP220" s="120">
        <v>294.62</v>
      </c>
      <c r="AQ220" s="120">
        <v>342.7</v>
      </c>
      <c r="AR220" s="120">
        <v>239.22</v>
      </c>
    </row>
    <row r="221" spans="1:44">
      <c r="A221" s="23" t="str">
        <f>+CONCATENATE(B221,C221,D221,E221,F221)</f>
        <v>AMNS451</v>
      </c>
      <c r="B221" s="24" t="s">
        <v>121</v>
      </c>
      <c r="C221" s="24" t="s">
        <v>10</v>
      </c>
      <c r="D221" s="24" t="s">
        <v>6</v>
      </c>
      <c r="E221" s="24">
        <v>45</v>
      </c>
      <c r="F221" s="25">
        <v>1</v>
      </c>
      <c r="G221" s="26">
        <v>101.74</v>
      </c>
      <c r="H221" s="26">
        <v>130.84</v>
      </c>
      <c r="I221" s="26">
        <v>164.44</v>
      </c>
      <c r="J221" s="26">
        <v>201.24</v>
      </c>
      <c r="K221" s="26">
        <v>243.49</v>
      </c>
      <c r="L221" s="26">
        <v>293.48</v>
      </c>
      <c r="M221" s="26">
        <v>164.44</v>
      </c>
      <c r="N221" s="30"/>
      <c r="AG221" s="102" t="str">
        <f>CONCATENATE(AH221,AI221,LEFT(AJ221,2),AK221)</f>
        <v>44MNSDeath+ADB</v>
      </c>
      <c r="AH221" s="118">
        <v>44</v>
      </c>
      <c r="AI221" s="144" t="s">
        <v>10</v>
      </c>
      <c r="AJ221" s="144" t="s">
        <v>6</v>
      </c>
      <c r="AK221" s="145" t="s">
        <v>92</v>
      </c>
      <c r="AL221" s="120">
        <v>212.84</v>
      </c>
      <c r="AM221" s="120">
        <v>222.03</v>
      </c>
      <c r="AN221" s="120">
        <v>242.16</v>
      </c>
      <c r="AO221" s="120">
        <v>272.81</v>
      </c>
      <c r="AP221" s="120">
        <v>313.36</v>
      </c>
      <c r="AQ221" s="120">
        <v>365.44</v>
      </c>
      <c r="AR221" s="120">
        <v>247.5</v>
      </c>
    </row>
    <row r="222" spans="1:44">
      <c r="A222" s="23" t="str">
        <f>+CONCATENATE(B222,C222,D222,E222,F222)</f>
        <v>AMNS461</v>
      </c>
      <c r="B222" s="24" t="s">
        <v>121</v>
      </c>
      <c r="C222" s="24" t="s">
        <v>10</v>
      </c>
      <c r="D222" s="24" t="s">
        <v>6</v>
      </c>
      <c r="E222" s="24">
        <v>46</v>
      </c>
      <c r="F222" s="25">
        <v>1</v>
      </c>
      <c r="G222" s="26">
        <v>113.45</v>
      </c>
      <c r="H222" s="26">
        <v>145.14</v>
      </c>
      <c r="I222" s="26">
        <v>180.18</v>
      </c>
      <c r="J222" s="26">
        <v>219.13</v>
      </c>
      <c r="K222" s="26">
        <v>264.57</v>
      </c>
      <c r="L222" s="26">
        <v>0</v>
      </c>
      <c r="M222" s="26">
        <v>172.89</v>
      </c>
      <c r="N222" s="30"/>
      <c r="AG222" s="102" t="str">
        <f>CONCATENATE(AH222,AI222,LEFT(AJ222,2),AK222)</f>
        <v>45MNSDeath+ADB</v>
      </c>
      <c r="AH222" s="118">
        <v>45</v>
      </c>
      <c r="AI222" s="144" t="s">
        <v>10</v>
      </c>
      <c r="AJ222" s="144" t="s">
        <v>6</v>
      </c>
      <c r="AK222" s="145" t="s">
        <v>92</v>
      </c>
      <c r="AL222" s="120">
        <v>223.18</v>
      </c>
      <c r="AM222" s="120">
        <v>234.46</v>
      </c>
      <c r="AN222" s="120">
        <v>256.47</v>
      </c>
      <c r="AO222" s="120">
        <v>289.52</v>
      </c>
      <c r="AP222" s="120">
        <v>333.64</v>
      </c>
      <c r="AQ222" s="120">
        <v>390.11</v>
      </c>
      <c r="AR222" s="120">
        <v>256.47</v>
      </c>
    </row>
    <row r="223" spans="1:44">
      <c r="A223" s="23" t="str">
        <f>+CONCATENATE(B223,C223,D223,E223,F223)</f>
        <v>AMNS471</v>
      </c>
      <c r="B223" s="24" t="s">
        <v>121</v>
      </c>
      <c r="C223" s="24" t="s">
        <v>10</v>
      </c>
      <c r="D223" s="24" t="s">
        <v>6</v>
      </c>
      <c r="E223" s="24">
        <v>47</v>
      </c>
      <c r="F223" s="25">
        <v>1</v>
      </c>
      <c r="G223" s="26">
        <v>126.49</v>
      </c>
      <c r="H223" s="26">
        <v>160.4</v>
      </c>
      <c r="I223" s="26">
        <v>196.96</v>
      </c>
      <c r="J223" s="26">
        <v>238.4</v>
      </c>
      <c r="K223" s="26">
        <v>287.31</v>
      </c>
      <c r="L223" s="26">
        <v>0</v>
      </c>
      <c r="M223" s="26">
        <v>181.72</v>
      </c>
      <c r="N223" s="30"/>
      <c r="AG223" s="102" t="str">
        <f>CONCATENATE(AH223,AI223,LEFT(AJ223,2),AK223)</f>
        <v>46MNSDeath+ADB</v>
      </c>
      <c r="AH223" s="118">
        <v>46</v>
      </c>
      <c r="AI223" s="144" t="s">
        <v>10</v>
      </c>
      <c r="AJ223" s="144" t="s">
        <v>6</v>
      </c>
      <c r="AK223" s="145" t="s">
        <v>92</v>
      </c>
      <c r="AL223" s="120">
        <v>234.83</v>
      </c>
      <c r="AM223" s="120">
        <v>248.11</v>
      </c>
      <c r="AN223" s="120">
        <v>271.85</v>
      </c>
      <c r="AO223" s="120">
        <v>307.57</v>
      </c>
      <c r="AP223" s="120">
        <v>355.63</v>
      </c>
      <c r="AQ223" s="120">
        <v>0</v>
      </c>
      <c r="AR223" s="120">
        <v>266.08</v>
      </c>
    </row>
    <row r="224" spans="1:44">
      <c r="A224" s="23" t="str">
        <f>+CONCATENATE(B224,C224,D224,E224,F224)</f>
        <v>AMNS481</v>
      </c>
      <c r="B224" s="24" t="s">
        <v>121</v>
      </c>
      <c r="C224" s="24" t="s">
        <v>10</v>
      </c>
      <c r="D224" s="24" t="s">
        <v>6</v>
      </c>
      <c r="E224" s="24">
        <v>48</v>
      </c>
      <c r="F224" s="25">
        <v>1</v>
      </c>
      <c r="G224" s="26">
        <v>140.75</v>
      </c>
      <c r="H224" s="26">
        <v>176.6</v>
      </c>
      <c r="I224" s="26">
        <v>214.87</v>
      </c>
      <c r="J224" s="26">
        <v>259.12</v>
      </c>
      <c r="K224" s="26">
        <v>311.78</v>
      </c>
      <c r="L224" s="26">
        <v>0</v>
      </c>
      <c r="M224" s="26">
        <v>191.05</v>
      </c>
      <c r="N224" s="30"/>
      <c r="AG224" s="102" t="str">
        <f>CONCATENATE(AH224,AI224,LEFT(AJ224,2),AK224)</f>
        <v>47MNSDeath+ADB</v>
      </c>
      <c r="AH224" s="118">
        <v>47</v>
      </c>
      <c r="AI224" s="144" t="s">
        <v>10</v>
      </c>
      <c r="AJ224" s="144" t="s">
        <v>6</v>
      </c>
      <c r="AK224" s="145" t="s">
        <v>92</v>
      </c>
      <c r="AL224" s="120">
        <v>247.78</v>
      </c>
      <c r="AM224" s="120">
        <v>262.77</v>
      </c>
      <c r="AN224" s="120">
        <v>288.5</v>
      </c>
      <c r="AO224" s="120">
        <v>327.24</v>
      </c>
      <c r="AP224" s="120">
        <v>379.43</v>
      </c>
      <c r="AQ224" s="120">
        <v>0</v>
      </c>
      <c r="AR224" s="120">
        <v>276.48</v>
      </c>
    </row>
    <row r="225" spans="1:44">
      <c r="A225" s="23" t="str">
        <f>+CONCATENATE(B225,C225,D225,E225,F225)</f>
        <v>AMNS491</v>
      </c>
      <c r="B225" s="24" t="s">
        <v>121</v>
      </c>
      <c r="C225" s="24" t="s">
        <v>10</v>
      </c>
      <c r="D225" s="24" t="s">
        <v>6</v>
      </c>
      <c r="E225" s="24">
        <v>49</v>
      </c>
      <c r="F225" s="25">
        <v>1</v>
      </c>
      <c r="G225" s="26">
        <v>156.11</v>
      </c>
      <c r="H225" s="26">
        <v>193.72</v>
      </c>
      <c r="I225" s="26">
        <v>233.95</v>
      </c>
      <c r="J225" s="26">
        <v>281.38</v>
      </c>
      <c r="K225" s="26">
        <v>338.07</v>
      </c>
      <c r="L225" s="26">
        <v>0</v>
      </c>
      <c r="M225" s="26">
        <v>201.19</v>
      </c>
      <c r="N225" s="30"/>
      <c r="AG225" s="102" t="str">
        <f>CONCATENATE(AH225,AI225,LEFT(AJ225,2),AK225)</f>
        <v>48MNSDeath+ADB</v>
      </c>
      <c r="AH225" s="118">
        <v>48</v>
      </c>
      <c r="AI225" s="144" t="s">
        <v>10</v>
      </c>
      <c r="AJ225" s="144" t="s">
        <v>6</v>
      </c>
      <c r="AK225" s="145" t="s">
        <v>92</v>
      </c>
      <c r="AL225" s="120">
        <v>261.96</v>
      </c>
      <c r="AM225" s="120">
        <v>278.69</v>
      </c>
      <c r="AN225" s="120">
        <v>306.33</v>
      </c>
      <c r="AO225" s="120">
        <v>348.43</v>
      </c>
      <c r="AP225" s="120">
        <v>405.15</v>
      </c>
      <c r="AQ225" s="120">
        <v>0</v>
      </c>
      <c r="AR225" s="120">
        <v>287.71</v>
      </c>
    </row>
    <row r="226" spans="1:44">
      <c r="A226" s="23" t="str">
        <f>+CONCATENATE(B226,C226,D226,E226,F226)</f>
        <v>AMNS501</v>
      </c>
      <c r="B226" s="24" t="s">
        <v>121</v>
      </c>
      <c r="C226" s="24" t="s">
        <v>10</v>
      </c>
      <c r="D226" s="24" t="s">
        <v>6</v>
      </c>
      <c r="E226" s="24">
        <v>50</v>
      </c>
      <c r="F226" s="25">
        <v>1</v>
      </c>
      <c r="G226" s="26">
        <v>172.44</v>
      </c>
      <c r="H226" s="26">
        <v>211.73</v>
      </c>
      <c r="I226" s="26">
        <v>254.28</v>
      </c>
      <c r="J226" s="26">
        <v>305.27</v>
      </c>
      <c r="K226" s="26">
        <v>366.28</v>
      </c>
      <c r="L226" s="26">
        <v>0</v>
      </c>
      <c r="M226" s="26">
        <v>211.73</v>
      </c>
      <c r="N226" s="30"/>
      <c r="AG226" s="102" t="str">
        <f>CONCATENATE(AH226,AI226,LEFT(AJ226,2),AK226)</f>
        <v>49MNSDeath+ADB</v>
      </c>
      <c r="AH226" s="118">
        <v>49</v>
      </c>
      <c r="AI226" s="144" t="s">
        <v>10</v>
      </c>
      <c r="AJ226" s="144" t="s">
        <v>6</v>
      </c>
      <c r="AK226" s="145" t="s">
        <v>92</v>
      </c>
      <c r="AL226" s="120">
        <v>277.27</v>
      </c>
      <c r="AM226" s="120">
        <v>295.49</v>
      </c>
      <c r="AN226" s="120">
        <v>325.35</v>
      </c>
      <c r="AO226" s="120">
        <v>371.24</v>
      </c>
      <c r="AP226" s="120">
        <v>432.92</v>
      </c>
      <c r="AQ226" s="120">
        <v>0</v>
      </c>
      <c r="AR226" s="120">
        <v>299.83</v>
      </c>
    </row>
    <row r="227" spans="1:44">
      <c r="A227" s="23" t="str">
        <f>+CONCATENATE(B227,C227,D227,E227,F227)</f>
        <v>AMNS511</v>
      </c>
      <c r="B227" s="24" t="s">
        <v>121</v>
      </c>
      <c r="C227" s="24" t="s">
        <v>10</v>
      </c>
      <c r="D227" s="24" t="s">
        <v>6</v>
      </c>
      <c r="E227" s="24">
        <v>51</v>
      </c>
      <c r="F227" s="25">
        <v>1</v>
      </c>
      <c r="G227" s="26">
        <v>189.63</v>
      </c>
      <c r="H227" s="26">
        <v>230.64</v>
      </c>
      <c r="I227" s="26">
        <v>275.96</v>
      </c>
      <c r="J227" s="26">
        <v>330.9</v>
      </c>
      <c r="K227" s="26">
        <v>0</v>
      </c>
      <c r="L227" s="26">
        <v>0</v>
      </c>
      <c r="M227" s="26">
        <v>222.55</v>
      </c>
      <c r="N227" s="30"/>
      <c r="AG227" s="102" t="str">
        <f>CONCATENATE(AH227,AI227,LEFT(AJ227,2),AK227)</f>
        <v>50MNSDeath+ADB</v>
      </c>
      <c r="AH227" s="118">
        <v>50</v>
      </c>
      <c r="AI227" s="144" t="s">
        <v>10</v>
      </c>
      <c r="AJ227" s="144" t="s">
        <v>6</v>
      </c>
      <c r="AK227" s="145" t="s">
        <v>92</v>
      </c>
      <c r="AL227" s="120">
        <v>293.54</v>
      </c>
      <c r="AM227" s="120">
        <v>313.22</v>
      </c>
      <c r="AN227" s="120">
        <v>345.65</v>
      </c>
      <c r="AO227" s="120">
        <v>395.86</v>
      </c>
      <c r="AP227" s="120">
        <v>462.87</v>
      </c>
      <c r="AQ227" s="120">
        <v>0</v>
      </c>
      <c r="AR227" s="120">
        <v>313.22</v>
      </c>
    </row>
    <row r="228" spans="1:44">
      <c r="A228" s="23" t="str">
        <f>+CONCATENATE(B228,C228,D228,E228,F228)</f>
        <v>AMNS521</v>
      </c>
      <c r="B228" s="24" t="s">
        <v>121</v>
      </c>
      <c r="C228" s="24" t="s">
        <v>10</v>
      </c>
      <c r="D228" s="24" t="s">
        <v>6</v>
      </c>
      <c r="E228" s="24">
        <v>52</v>
      </c>
      <c r="F228" s="25">
        <v>1</v>
      </c>
      <c r="G228" s="26">
        <v>207.56</v>
      </c>
      <c r="H228" s="26">
        <v>250.47</v>
      </c>
      <c r="I228" s="26">
        <v>299.13</v>
      </c>
      <c r="J228" s="26">
        <v>358.43</v>
      </c>
      <c r="K228" s="26">
        <v>0</v>
      </c>
      <c r="L228" s="26">
        <v>0</v>
      </c>
      <c r="M228" s="26">
        <v>232.42</v>
      </c>
      <c r="N228" s="30"/>
      <c r="AG228" s="102" t="str">
        <f>CONCATENATE(AH228,AI228,LEFT(AJ228,2),AK228)</f>
        <v>51MNSDeath+ADB</v>
      </c>
      <c r="AH228" s="118">
        <v>51</v>
      </c>
      <c r="AI228" s="144" t="s">
        <v>10</v>
      </c>
      <c r="AJ228" s="144" t="s">
        <v>6</v>
      </c>
      <c r="AK228" s="145" t="s">
        <v>92</v>
      </c>
      <c r="AL228" s="120">
        <v>310.65</v>
      </c>
      <c r="AM228" s="120">
        <v>331.89</v>
      </c>
      <c r="AN228" s="120">
        <v>367.32</v>
      </c>
      <c r="AO228" s="120">
        <v>422.29</v>
      </c>
      <c r="AP228" s="120">
        <v>0</v>
      </c>
      <c r="AQ228" s="120"/>
      <c r="AR228" s="120">
        <v>327.24</v>
      </c>
    </row>
    <row r="229" spans="1:44">
      <c r="A229" s="23" t="str">
        <f>+CONCATENATE(B229,C229,D229,E229,F229)</f>
        <v>AMNS531</v>
      </c>
      <c r="B229" s="24" t="s">
        <v>121</v>
      </c>
      <c r="C229" s="24" t="s">
        <v>10</v>
      </c>
      <c r="D229" s="24" t="s">
        <v>6</v>
      </c>
      <c r="E229" s="24">
        <v>53</v>
      </c>
      <c r="F229" s="25">
        <v>1</v>
      </c>
      <c r="G229" s="26">
        <v>226.16</v>
      </c>
      <c r="H229" s="26">
        <v>271.42</v>
      </c>
      <c r="I229" s="26">
        <v>323.97</v>
      </c>
      <c r="J229" s="26">
        <v>387.99</v>
      </c>
      <c r="K229" s="26">
        <v>0</v>
      </c>
      <c r="L229" s="26">
        <v>0</v>
      </c>
      <c r="M229" s="26">
        <v>242.78</v>
      </c>
      <c r="N229" s="30"/>
      <c r="AG229" s="102" t="str">
        <f>CONCATENATE(AH229,AI229,LEFT(AJ229,2),AK229)</f>
        <v>52MNSDeath+ADB</v>
      </c>
      <c r="AH229" s="118">
        <v>52</v>
      </c>
      <c r="AI229" s="144" t="s">
        <v>10</v>
      </c>
      <c r="AJ229" s="144" t="s">
        <v>6</v>
      </c>
      <c r="AK229" s="145" t="s">
        <v>92</v>
      </c>
      <c r="AL229" s="120">
        <v>328.5</v>
      </c>
      <c r="AM229" s="120">
        <v>351.53</v>
      </c>
      <c r="AN229" s="120">
        <v>390.49</v>
      </c>
      <c r="AO229" s="120">
        <v>450.76</v>
      </c>
      <c r="AP229" s="120">
        <v>0</v>
      </c>
      <c r="AQ229" s="120"/>
      <c r="AR229" s="120">
        <v>340</v>
      </c>
    </row>
    <row r="230" spans="1:44">
      <c r="A230" s="23" t="str">
        <f>+CONCATENATE(B230,C230,D230,E230,F230)</f>
        <v>AMNS541</v>
      </c>
      <c r="B230" s="24" t="s">
        <v>121</v>
      </c>
      <c r="C230" s="24" t="s">
        <v>10</v>
      </c>
      <c r="D230" s="24" t="s">
        <v>6</v>
      </c>
      <c r="E230" s="24">
        <v>54</v>
      </c>
      <c r="F230" s="25">
        <v>1</v>
      </c>
      <c r="G230" s="26">
        <v>245.5</v>
      </c>
      <c r="H230" s="26">
        <v>293.64</v>
      </c>
      <c r="I230" s="26">
        <v>350.51</v>
      </c>
      <c r="J230" s="26">
        <v>419.78</v>
      </c>
      <c r="K230" s="26">
        <v>0</v>
      </c>
      <c r="L230" s="26">
        <v>0</v>
      </c>
      <c r="M230" s="26">
        <v>253.5</v>
      </c>
      <c r="N230" s="30"/>
      <c r="AG230" s="102" t="str">
        <f>CONCATENATE(AH230,AI230,LEFT(AJ230,2),AK230)</f>
        <v>53MNSDeath+ADB</v>
      </c>
      <c r="AH230" s="118">
        <v>53</v>
      </c>
      <c r="AI230" s="144" t="s">
        <v>10</v>
      </c>
      <c r="AJ230" s="144" t="s">
        <v>6</v>
      </c>
      <c r="AK230" s="145" t="s">
        <v>92</v>
      </c>
      <c r="AL230" s="120">
        <v>347.02</v>
      </c>
      <c r="AM230" s="120">
        <v>372.25</v>
      </c>
      <c r="AN230" s="120">
        <v>415.33</v>
      </c>
      <c r="AO230" s="120">
        <v>481.46</v>
      </c>
      <c r="AP230" s="120">
        <v>0</v>
      </c>
      <c r="AQ230" s="120"/>
      <c r="AR230" s="120">
        <v>353.86</v>
      </c>
    </row>
    <row r="231" spans="1:44">
      <c r="A231" s="23" t="str">
        <f>+CONCATENATE(B231,C231,D231,E231,F231)</f>
        <v>AMNS551</v>
      </c>
      <c r="B231" s="24" t="s">
        <v>121</v>
      </c>
      <c r="C231" s="24" t="s">
        <v>10</v>
      </c>
      <c r="D231" s="24" t="s">
        <v>6</v>
      </c>
      <c r="E231" s="24">
        <v>55</v>
      </c>
      <c r="F231" s="25">
        <v>1</v>
      </c>
      <c r="G231" s="26">
        <v>265.68</v>
      </c>
      <c r="H231" s="26">
        <v>317.37</v>
      </c>
      <c r="I231" s="26">
        <v>379.06</v>
      </c>
      <c r="J231" s="26">
        <v>454.03</v>
      </c>
      <c r="K231" s="26">
        <v>0</v>
      </c>
      <c r="L231" s="26">
        <v>0</v>
      </c>
      <c r="M231" s="26">
        <v>265.68</v>
      </c>
      <c r="N231" s="30"/>
      <c r="AG231" s="102" t="str">
        <f>CONCATENATE(AH231,AI231,LEFT(AJ231,2),AK231)</f>
        <v>54MNSDeath+ADB</v>
      </c>
      <c r="AH231" s="118">
        <v>54</v>
      </c>
      <c r="AI231" s="144" t="s">
        <v>10</v>
      </c>
      <c r="AJ231" s="144" t="s">
        <v>6</v>
      </c>
      <c r="AK231" s="145" t="s">
        <v>92</v>
      </c>
      <c r="AL231" s="120">
        <v>366.24</v>
      </c>
      <c r="AM231" s="120">
        <v>394.31</v>
      </c>
      <c r="AN231" s="120">
        <v>441.94</v>
      </c>
      <c r="AO231" s="120">
        <v>514.63</v>
      </c>
      <c r="AP231" s="120">
        <v>0</v>
      </c>
      <c r="AQ231" s="120"/>
      <c r="AR231" s="120">
        <v>369.07</v>
      </c>
    </row>
    <row r="232" spans="1:44">
      <c r="A232" s="23" t="str">
        <f>+CONCATENATE(B232,C232,D232,E232,F232)</f>
        <v>AMNS561</v>
      </c>
      <c r="B232" s="24" t="s">
        <v>121</v>
      </c>
      <c r="C232" s="24" t="s">
        <v>10</v>
      </c>
      <c r="D232" s="24" t="s">
        <v>6</v>
      </c>
      <c r="E232" s="24">
        <v>56</v>
      </c>
      <c r="F232" s="25">
        <v>1</v>
      </c>
      <c r="G232" s="26">
        <v>286.94</v>
      </c>
      <c r="H232" s="26">
        <v>342.86</v>
      </c>
      <c r="I232" s="26">
        <v>409.94</v>
      </c>
      <c r="J232" s="26">
        <v>0</v>
      </c>
      <c r="K232" s="26">
        <v>0</v>
      </c>
      <c r="L232" s="26">
        <v>0</v>
      </c>
      <c r="M232" s="26"/>
      <c r="N232" s="30"/>
      <c r="AG232" s="102" t="str">
        <f>CONCATENATE(AH232,AI232,LEFT(AJ232,2),AK232)</f>
        <v>55MNSDeath+ADB</v>
      </c>
      <c r="AH232" s="118">
        <v>55</v>
      </c>
      <c r="AI232" s="144" t="s">
        <v>10</v>
      </c>
      <c r="AJ232" s="144" t="s">
        <v>6</v>
      </c>
      <c r="AK232" s="145" t="s">
        <v>92</v>
      </c>
      <c r="AL232" s="120">
        <v>386.27</v>
      </c>
      <c r="AM232" s="120">
        <v>417.83</v>
      </c>
      <c r="AN232" s="120">
        <v>471</v>
      </c>
      <c r="AO232" s="120">
        <v>550.51</v>
      </c>
      <c r="AP232" s="120">
        <v>0</v>
      </c>
      <c r="AQ232" s="120"/>
      <c r="AR232" s="120">
        <v>386.27</v>
      </c>
    </row>
    <row r="233" spans="1:44">
      <c r="A233" s="23" t="str">
        <f>+CONCATENATE(B233,C233,D233,E233,F233)</f>
        <v>AMNS571</v>
      </c>
      <c r="B233" s="24" t="s">
        <v>121</v>
      </c>
      <c r="C233" s="24" t="s">
        <v>10</v>
      </c>
      <c r="D233" s="24" t="s">
        <v>6</v>
      </c>
      <c r="E233" s="24">
        <v>57</v>
      </c>
      <c r="F233" s="25">
        <v>1</v>
      </c>
      <c r="G233" s="26">
        <v>309.57</v>
      </c>
      <c r="H233" s="26">
        <v>370.73</v>
      </c>
      <c r="I233" s="26">
        <v>443.44</v>
      </c>
      <c r="J233" s="26">
        <v>0</v>
      </c>
      <c r="K233" s="26">
        <v>0</v>
      </c>
      <c r="L233" s="26">
        <v>0</v>
      </c>
      <c r="M233" s="26"/>
      <c r="N233" s="30"/>
      <c r="AG233" s="102" t="str">
        <f>CONCATENATE(AH233,AI233,LEFT(AJ233,2),AK233)</f>
        <v>56MNSDeath+ADB</v>
      </c>
      <c r="AH233" s="118">
        <v>56</v>
      </c>
      <c r="AI233" s="144" t="s">
        <v>10</v>
      </c>
      <c r="AJ233" s="144" t="s">
        <v>6</v>
      </c>
      <c r="AK233" s="145" t="s">
        <v>92</v>
      </c>
      <c r="AL233" s="120">
        <v>407.32</v>
      </c>
      <c r="AM233" s="120">
        <v>443.09</v>
      </c>
      <c r="AN233" s="120">
        <v>502.51</v>
      </c>
      <c r="AO233" s="120">
        <v>0</v>
      </c>
      <c r="AP233" s="120"/>
      <c r="AQ233" s="120"/>
      <c r="AR233" s="120">
        <v>0</v>
      </c>
    </row>
    <row r="234" spans="1:44">
      <c r="A234" s="23" t="str">
        <f>+CONCATENATE(B234,C234,D234,E234,F234)</f>
        <v>AMNS581</v>
      </c>
      <c r="B234" s="24" t="s">
        <v>121</v>
      </c>
      <c r="C234" s="24" t="s">
        <v>10</v>
      </c>
      <c r="D234" s="24" t="s">
        <v>6</v>
      </c>
      <c r="E234" s="24">
        <v>58</v>
      </c>
      <c r="F234" s="25">
        <v>1</v>
      </c>
      <c r="G234" s="26">
        <v>333.9</v>
      </c>
      <c r="H234" s="26">
        <v>400.88</v>
      </c>
      <c r="I234" s="26">
        <v>479.87</v>
      </c>
      <c r="J234" s="26">
        <v>0</v>
      </c>
      <c r="K234" s="26">
        <v>0</v>
      </c>
      <c r="L234" s="26">
        <v>0</v>
      </c>
      <c r="M234" s="26"/>
      <c r="N234" s="30"/>
      <c r="AG234" s="102" t="str">
        <f>CONCATENATE(AH234,AI234,LEFT(AJ234,2),AK234)</f>
        <v>57MNSDeath+ADB</v>
      </c>
      <c r="AH234" s="118">
        <v>57</v>
      </c>
      <c r="AI234" s="144" t="s">
        <v>10</v>
      </c>
      <c r="AJ234" s="144" t="s">
        <v>6</v>
      </c>
      <c r="AK234" s="145" t="s">
        <v>92</v>
      </c>
      <c r="AL234" s="120">
        <v>429.65</v>
      </c>
      <c r="AM234" s="120">
        <v>470.39</v>
      </c>
      <c r="AN234" s="120">
        <v>536.77</v>
      </c>
      <c r="AO234" s="120">
        <v>0</v>
      </c>
      <c r="AP234" s="120"/>
      <c r="AQ234" s="120"/>
      <c r="AR234" s="120">
        <v>0</v>
      </c>
    </row>
    <row r="235" spans="1:44">
      <c r="A235" s="23" t="str">
        <f>+CONCATENATE(B235,C235,D235,E235,F235)</f>
        <v>AMNS591</v>
      </c>
      <c r="B235" s="24" t="s">
        <v>121</v>
      </c>
      <c r="C235" s="24" t="s">
        <v>10</v>
      </c>
      <c r="D235" s="24" t="s">
        <v>6</v>
      </c>
      <c r="E235" s="24">
        <v>59</v>
      </c>
      <c r="F235" s="25">
        <v>1</v>
      </c>
      <c r="G235" s="26">
        <v>360.52</v>
      </c>
      <c r="H235" s="26">
        <v>434.08</v>
      </c>
      <c r="I235" s="26">
        <v>519.56</v>
      </c>
      <c r="J235" s="26">
        <v>0</v>
      </c>
      <c r="K235" s="26">
        <v>0</v>
      </c>
      <c r="L235" s="26">
        <v>0</v>
      </c>
      <c r="M235" s="26"/>
      <c r="N235" s="30"/>
      <c r="AG235" s="102" t="str">
        <f>CONCATENATE(AH235,AI235,LEFT(AJ235,2),AK235)</f>
        <v>58MNSDeath+ADB</v>
      </c>
      <c r="AH235" s="118">
        <v>58</v>
      </c>
      <c r="AI235" s="144" t="s">
        <v>10</v>
      </c>
      <c r="AJ235" s="144" t="s">
        <v>6</v>
      </c>
      <c r="AK235" s="145" t="s">
        <v>92</v>
      </c>
      <c r="AL235" s="120">
        <v>453.55</v>
      </c>
      <c r="AM235" s="120">
        <v>500.21</v>
      </c>
      <c r="AN235" s="120">
        <v>574.11</v>
      </c>
      <c r="AO235" s="120">
        <v>0</v>
      </c>
      <c r="AP235" s="120"/>
      <c r="AQ235" s="120"/>
      <c r="AR235" s="120">
        <v>0</v>
      </c>
    </row>
    <row r="236" spans="1:44">
      <c r="A236" s="23" t="str">
        <f>+CONCATENATE(B236,C236,D236,E236,F236)</f>
        <v>AMNS601</v>
      </c>
      <c r="B236" s="24" t="s">
        <v>121</v>
      </c>
      <c r="C236" s="24" t="s">
        <v>10</v>
      </c>
      <c r="D236" s="24" t="s">
        <v>6</v>
      </c>
      <c r="E236" s="24">
        <v>60</v>
      </c>
      <c r="F236" s="25">
        <v>1</v>
      </c>
      <c r="G236" s="26">
        <v>389.6</v>
      </c>
      <c r="H236" s="26">
        <v>470.23</v>
      </c>
      <c r="I236" s="26">
        <v>562.84</v>
      </c>
      <c r="J236" s="26">
        <v>0</v>
      </c>
      <c r="K236" s="26">
        <v>0</v>
      </c>
      <c r="L236" s="26">
        <v>0</v>
      </c>
      <c r="M236" s="26"/>
      <c r="N236" s="30"/>
      <c r="AG236" s="102" t="str">
        <f>CONCATENATE(AH236,AI236,LEFT(AJ236,2),AK236)</f>
        <v>59MNSDeath+ADB</v>
      </c>
      <c r="AH236" s="118">
        <v>59</v>
      </c>
      <c r="AI236" s="144" t="s">
        <v>10</v>
      </c>
      <c r="AJ236" s="144" t="s">
        <v>6</v>
      </c>
      <c r="AK236" s="145" t="s">
        <v>92</v>
      </c>
      <c r="AL236" s="120">
        <v>479.48</v>
      </c>
      <c r="AM236" s="120">
        <v>532.97</v>
      </c>
      <c r="AN236" s="120">
        <v>615.03</v>
      </c>
      <c r="AO236" s="120">
        <v>0</v>
      </c>
      <c r="AP236" s="120"/>
      <c r="AQ236" s="120"/>
      <c r="AR236" s="120">
        <v>0</v>
      </c>
    </row>
    <row r="237" spans="1:44">
      <c r="A237" s="23" t="str">
        <f>+CONCATENATE(B237,C237,D237,E237,F237)</f>
        <v>AMNS611</v>
      </c>
      <c r="B237" s="24" t="s">
        <v>121</v>
      </c>
      <c r="C237" s="24" t="s">
        <v>10</v>
      </c>
      <c r="D237" s="24" t="s">
        <v>6</v>
      </c>
      <c r="E237" s="24">
        <v>61</v>
      </c>
      <c r="F237" s="25">
        <v>1</v>
      </c>
      <c r="G237" s="26">
        <v>421.19</v>
      </c>
      <c r="H237" s="26">
        <v>509.87</v>
      </c>
      <c r="I237" s="26">
        <v>0</v>
      </c>
      <c r="J237" s="26">
        <v>0</v>
      </c>
      <c r="K237" s="26">
        <v>0</v>
      </c>
      <c r="L237" s="26">
        <v>0</v>
      </c>
      <c r="M237" s="26"/>
      <c r="N237" s="30"/>
      <c r="AG237" s="102" t="str">
        <f>CONCATENATE(AH237,AI237,LEFT(AJ237,2),AK237)</f>
        <v>60MNSDeath+ADB</v>
      </c>
      <c r="AH237" s="118">
        <v>60</v>
      </c>
      <c r="AI237" s="144" t="s">
        <v>10</v>
      </c>
      <c r="AJ237" s="144" t="s">
        <v>6</v>
      </c>
      <c r="AK237" s="145" t="s">
        <v>92</v>
      </c>
      <c r="AL237" s="120">
        <v>507.73</v>
      </c>
      <c r="AM237" s="120">
        <v>568.89</v>
      </c>
      <c r="AN237" s="120">
        <v>659.63</v>
      </c>
      <c r="AO237" s="120">
        <v>0</v>
      </c>
      <c r="AP237" s="120"/>
      <c r="AQ237" s="120"/>
      <c r="AR237" s="120">
        <v>0</v>
      </c>
    </row>
    <row r="238" spans="1:44">
      <c r="A238" s="23" t="str">
        <f>+CONCATENATE(B238,C238,D238,E238,F238)</f>
        <v>AMNS621</v>
      </c>
      <c r="B238" s="24" t="s">
        <v>121</v>
      </c>
      <c r="C238" s="24" t="s">
        <v>10</v>
      </c>
      <c r="D238" s="24" t="s">
        <v>6</v>
      </c>
      <c r="E238" s="24">
        <v>62</v>
      </c>
      <c r="F238" s="25">
        <v>1</v>
      </c>
      <c r="G238" s="26">
        <v>456.18</v>
      </c>
      <c r="H238" s="26">
        <v>553.38</v>
      </c>
      <c r="I238" s="26">
        <v>0</v>
      </c>
      <c r="J238" s="26">
        <v>0</v>
      </c>
      <c r="K238" s="26">
        <v>0</v>
      </c>
      <c r="L238" s="26">
        <v>0</v>
      </c>
      <c r="M238" s="26"/>
      <c r="N238" s="30"/>
      <c r="AG238" s="102" t="str">
        <f>CONCATENATE(AH238,AI238,LEFT(AJ238,2),AK238)</f>
        <v>61MNSDeath+ADB</v>
      </c>
      <c r="AH238" s="118">
        <v>61</v>
      </c>
      <c r="AI238" s="144" t="s">
        <v>10</v>
      </c>
      <c r="AJ238" s="144" t="s">
        <v>6</v>
      </c>
      <c r="AK238" s="145" t="s">
        <v>92</v>
      </c>
      <c r="AL238" s="120">
        <v>538.79</v>
      </c>
      <c r="AM238" s="120">
        <v>608.31</v>
      </c>
      <c r="AN238" s="120">
        <v>0</v>
      </c>
      <c r="AO238" s="120"/>
      <c r="AP238" s="120"/>
      <c r="AQ238" s="120"/>
      <c r="AR238" s="120">
        <v>0</v>
      </c>
    </row>
    <row r="239" spans="1:44">
      <c r="A239" s="23" t="str">
        <f>+CONCATENATE(B239,C239,D239,E239,F239)</f>
        <v>AMNS631</v>
      </c>
      <c r="B239" s="24" t="s">
        <v>121</v>
      </c>
      <c r="C239" s="24" t="s">
        <v>10</v>
      </c>
      <c r="D239" s="24" t="s">
        <v>6</v>
      </c>
      <c r="E239" s="24">
        <v>63</v>
      </c>
      <c r="F239" s="25">
        <v>1</v>
      </c>
      <c r="G239" s="26">
        <v>494.63</v>
      </c>
      <c r="H239" s="26">
        <v>601.05</v>
      </c>
      <c r="I239" s="26">
        <v>0</v>
      </c>
      <c r="J239" s="26">
        <v>0</v>
      </c>
      <c r="K239" s="26">
        <v>0</v>
      </c>
      <c r="L239" s="26">
        <v>0</v>
      </c>
      <c r="M239" s="26"/>
      <c r="N239" s="30"/>
      <c r="AG239" s="102" t="str">
        <f>CONCATENATE(AH239,AI239,LEFT(AJ239,2),AK239)</f>
        <v>62MNSDeath+ADB</v>
      </c>
      <c r="AH239" s="118">
        <v>62</v>
      </c>
      <c r="AI239" s="144" t="s">
        <v>10</v>
      </c>
      <c r="AJ239" s="144" t="s">
        <v>6</v>
      </c>
      <c r="AK239" s="145" t="s">
        <v>92</v>
      </c>
      <c r="AL239" s="120">
        <v>573.29</v>
      </c>
      <c r="AM239" s="120">
        <v>651.59</v>
      </c>
      <c r="AN239" s="120">
        <v>0</v>
      </c>
      <c r="AO239" s="120"/>
      <c r="AP239" s="120"/>
      <c r="AQ239" s="120"/>
      <c r="AR239" s="120">
        <v>0</v>
      </c>
    </row>
    <row r="240" spans="1:44">
      <c r="A240" s="23" t="str">
        <f>+CONCATENATE(B240,C240,D240,E240,F240)</f>
        <v>AMNS641</v>
      </c>
      <c r="B240" s="24" t="s">
        <v>121</v>
      </c>
      <c r="C240" s="24" t="s">
        <v>10</v>
      </c>
      <c r="D240" s="24" t="s">
        <v>6</v>
      </c>
      <c r="E240" s="24">
        <v>64</v>
      </c>
      <c r="F240" s="25">
        <v>1</v>
      </c>
      <c r="G240" s="26">
        <v>536.44</v>
      </c>
      <c r="H240" s="26">
        <v>652.93</v>
      </c>
      <c r="I240" s="26">
        <v>0</v>
      </c>
      <c r="J240" s="26">
        <v>0</v>
      </c>
      <c r="K240" s="26">
        <v>0</v>
      </c>
      <c r="L240" s="26">
        <v>0</v>
      </c>
      <c r="M240" s="26"/>
      <c r="N240" s="30"/>
      <c r="AG240" s="102" t="str">
        <f>CONCATENATE(AH240,AI240,LEFT(AJ240,2),AK240)</f>
        <v>63MNSDeath+ADB</v>
      </c>
      <c r="AH240" s="118">
        <v>63</v>
      </c>
      <c r="AI240" s="144" t="s">
        <v>10</v>
      </c>
      <c r="AJ240" s="144" t="s">
        <v>6</v>
      </c>
      <c r="AK240" s="145" t="s">
        <v>92</v>
      </c>
      <c r="AL240" s="120">
        <v>611.21</v>
      </c>
      <c r="AM240" s="120">
        <v>699.09</v>
      </c>
      <c r="AN240" s="120">
        <v>0</v>
      </c>
      <c r="AO240" s="120"/>
      <c r="AP240" s="120"/>
      <c r="AQ240" s="120"/>
      <c r="AR240" s="120">
        <v>0</v>
      </c>
    </row>
    <row r="241" spans="1:44">
      <c r="A241" s="23" t="str">
        <f>+CONCATENATE(B241,C241,D241,E241,F241)</f>
        <v>AMNS651</v>
      </c>
      <c r="B241" s="24" t="s">
        <v>121</v>
      </c>
      <c r="C241" s="24" t="s">
        <v>10</v>
      </c>
      <c r="D241" s="24" t="s">
        <v>6</v>
      </c>
      <c r="E241" s="24">
        <v>65</v>
      </c>
      <c r="F241" s="25">
        <v>1</v>
      </c>
      <c r="G241" s="26">
        <v>583.39</v>
      </c>
      <c r="H241" s="26">
        <v>709.7</v>
      </c>
      <c r="I241" s="26">
        <v>0</v>
      </c>
      <c r="J241" s="26">
        <v>0</v>
      </c>
      <c r="K241" s="26">
        <v>0</v>
      </c>
      <c r="L241" s="26">
        <v>0</v>
      </c>
      <c r="M241" s="26"/>
      <c r="N241" s="30"/>
      <c r="AG241" s="102" t="str">
        <f>CONCATENATE(AH241,AI241,LEFT(AJ241,2),AK241)</f>
        <v>64MNSDeath+ADB</v>
      </c>
      <c r="AH241" s="118">
        <v>64</v>
      </c>
      <c r="AI241" s="144" t="s">
        <v>10</v>
      </c>
      <c r="AJ241" s="144" t="s">
        <v>6</v>
      </c>
      <c r="AK241" s="145" t="s">
        <v>92</v>
      </c>
      <c r="AL241" s="120">
        <v>653.03</v>
      </c>
      <c r="AM241" s="120">
        <v>751.19</v>
      </c>
      <c r="AN241" s="120">
        <v>0</v>
      </c>
      <c r="AO241" s="120"/>
      <c r="AP241" s="120"/>
      <c r="AQ241" s="120"/>
      <c r="AR241" s="120">
        <v>0</v>
      </c>
    </row>
    <row r="242" spans="1:44">
      <c r="A242" s="23" t="str">
        <f>+CONCATENATE(B242,C242,D242,E242,F242)</f>
        <v>AMS181</v>
      </c>
      <c r="B242" s="24" t="s">
        <v>121</v>
      </c>
      <c r="C242" s="24" t="s">
        <v>10</v>
      </c>
      <c r="D242" s="24" t="s">
        <v>90</v>
      </c>
      <c r="E242" s="24">
        <v>18</v>
      </c>
      <c r="F242" s="25">
        <v>1</v>
      </c>
      <c r="G242" s="26">
        <v>0</v>
      </c>
      <c r="H242" s="26">
        <v>47.88</v>
      </c>
      <c r="I242" s="26">
        <v>48.07</v>
      </c>
      <c r="J242" s="26">
        <v>48.88</v>
      </c>
      <c r="K242" s="26">
        <v>52.78</v>
      </c>
      <c r="L242" s="26">
        <v>62.54</v>
      </c>
      <c r="M242" s="26"/>
      <c r="N242" s="30"/>
      <c r="AG242" s="102" t="str">
        <f>CONCATENATE(AH242,AI242,LEFT(AJ242,2),AK242)</f>
        <v>65MNSDeath+ADB</v>
      </c>
      <c r="AH242" s="118">
        <v>65</v>
      </c>
      <c r="AI242" s="144" t="s">
        <v>10</v>
      </c>
      <c r="AJ242" s="144" t="s">
        <v>6</v>
      </c>
      <c r="AK242" s="145" t="s">
        <v>92</v>
      </c>
      <c r="AL242" s="120">
        <v>699.05</v>
      </c>
      <c r="AM242" s="120">
        <v>808.62</v>
      </c>
      <c r="AN242" s="120">
        <v>0</v>
      </c>
      <c r="AO242" s="120"/>
      <c r="AP242" s="120"/>
      <c r="AQ242" s="120"/>
      <c r="AR242" s="120">
        <v>0</v>
      </c>
    </row>
    <row r="243" spans="1:44">
      <c r="A243" s="23" t="str">
        <f>+CONCATENATE(B243,C243,D243,E243,F243)</f>
        <v>AMS191</v>
      </c>
      <c r="B243" s="24" t="s">
        <v>121</v>
      </c>
      <c r="C243" s="24" t="s">
        <v>10</v>
      </c>
      <c r="D243" s="24" t="s">
        <v>90</v>
      </c>
      <c r="E243" s="24">
        <v>19</v>
      </c>
      <c r="F243" s="25">
        <v>1</v>
      </c>
      <c r="G243" s="26">
        <v>0</v>
      </c>
      <c r="H243" s="26">
        <v>49.4</v>
      </c>
      <c r="I243" s="26">
        <v>49.57</v>
      </c>
      <c r="J243" s="26">
        <v>50.67</v>
      </c>
      <c r="K243" s="26">
        <v>55.59</v>
      </c>
      <c r="L243" s="26">
        <v>66.7</v>
      </c>
      <c r="M243" s="26"/>
      <c r="N243" s="30"/>
      <c r="AG243" s="102" t="str">
        <f>CONCATENATE(AH243,AI243,LEFT(AJ243,2),AK243)</f>
        <v>18MSDeath+ADB</v>
      </c>
      <c r="AH243" s="118">
        <v>18</v>
      </c>
      <c r="AI243" s="144" t="s">
        <v>10</v>
      </c>
      <c r="AJ243" s="144" t="s">
        <v>90</v>
      </c>
      <c r="AK243" s="145" t="s">
        <v>92</v>
      </c>
      <c r="AL243" s="120">
        <v>0</v>
      </c>
      <c r="AM243" s="120">
        <v>155.9</v>
      </c>
      <c r="AN243" s="120">
        <v>155.91</v>
      </c>
      <c r="AO243" s="120">
        <v>155.92</v>
      </c>
      <c r="AP243" s="120">
        <v>155.93</v>
      </c>
      <c r="AQ243" s="120">
        <v>156.05</v>
      </c>
      <c r="AR243" s="120">
        <v>0</v>
      </c>
    </row>
    <row r="244" spans="1:44">
      <c r="A244" s="23" t="str">
        <f>+CONCATENATE(B244,C244,D244,E244,F244)</f>
        <v>AMS201</v>
      </c>
      <c r="B244" s="24" t="s">
        <v>121</v>
      </c>
      <c r="C244" s="24" t="s">
        <v>10</v>
      </c>
      <c r="D244" s="24" t="s">
        <v>90</v>
      </c>
      <c r="E244" s="24">
        <v>20</v>
      </c>
      <c r="F244" s="25">
        <v>1</v>
      </c>
      <c r="G244" s="26">
        <v>0</v>
      </c>
      <c r="H244" s="26">
        <v>50.69</v>
      </c>
      <c r="I244" s="26">
        <v>50.91</v>
      </c>
      <c r="J244" s="26">
        <v>52.4</v>
      </c>
      <c r="K244" s="26">
        <v>58.54</v>
      </c>
      <c r="L244" s="26">
        <v>71.3</v>
      </c>
      <c r="M244" s="26"/>
      <c r="N244" s="30"/>
      <c r="AG244" s="102" t="str">
        <f>CONCATENATE(AH244,AI244,LEFT(AJ244,2),AK244)</f>
        <v>19MSDeath+ADB</v>
      </c>
      <c r="AH244" s="118">
        <v>19</v>
      </c>
      <c r="AI244" s="144" t="s">
        <v>10</v>
      </c>
      <c r="AJ244" s="144" t="s">
        <v>90</v>
      </c>
      <c r="AK244" s="145" t="s">
        <v>92</v>
      </c>
      <c r="AL244" s="120">
        <v>0</v>
      </c>
      <c r="AM244" s="120">
        <v>157.46</v>
      </c>
      <c r="AN244" s="120">
        <v>157.47</v>
      </c>
      <c r="AO244" s="120">
        <v>157.48</v>
      </c>
      <c r="AP244" s="120">
        <v>157.49</v>
      </c>
      <c r="AQ244" s="120">
        <v>159.27</v>
      </c>
      <c r="AR244" s="120">
        <v>0</v>
      </c>
    </row>
    <row r="245" spans="1:44">
      <c r="A245" s="23" t="str">
        <f>+CONCATENATE(B245,C245,D245,E245,F245)</f>
        <v>AMS211</v>
      </c>
      <c r="B245" s="24" t="s">
        <v>121</v>
      </c>
      <c r="C245" s="24" t="s">
        <v>10</v>
      </c>
      <c r="D245" s="24" t="s">
        <v>90</v>
      </c>
      <c r="E245" s="24">
        <v>21</v>
      </c>
      <c r="F245" s="25">
        <v>1</v>
      </c>
      <c r="G245" s="26">
        <v>0</v>
      </c>
      <c r="H245" s="26">
        <v>51.76</v>
      </c>
      <c r="I245" s="26">
        <v>52.06</v>
      </c>
      <c r="J245" s="26">
        <v>54.18</v>
      </c>
      <c r="K245" s="26">
        <v>61.87</v>
      </c>
      <c r="L245" s="26">
        <v>76.35</v>
      </c>
      <c r="M245" s="26"/>
      <c r="N245" s="30"/>
      <c r="AG245" s="102" t="str">
        <f>CONCATENATE(AH245,AI245,LEFT(AJ245,2),AK245)</f>
        <v>20MSDeath+ADB</v>
      </c>
      <c r="AH245" s="118">
        <v>20</v>
      </c>
      <c r="AI245" s="144" t="s">
        <v>10</v>
      </c>
      <c r="AJ245" s="144" t="s">
        <v>90</v>
      </c>
      <c r="AK245" s="145" t="s">
        <v>92</v>
      </c>
      <c r="AL245" s="120">
        <v>0</v>
      </c>
      <c r="AM245" s="120">
        <v>158.74</v>
      </c>
      <c r="AN245" s="120">
        <v>158.75</v>
      </c>
      <c r="AO245" s="120">
        <v>158.76</v>
      </c>
      <c r="AP245" s="120">
        <v>158.77</v>
      </c>
      <c r="AQ245" s="120">
        <v>162.82</v>
      </c>
      <c r="AR245" s="120">
        <v>0</v>
      </c>
    </row>
    <row r="246" spans="1:44">
      <c r="A246" s="23" t="str">
        <f>+CONCATENATE(B246,C246,D246,E246,F246)</f>
        <v>AMS221</v>
      </c>
      <c r="B246" s="24" t="s">
        <v>121</v>
      </c>
      <c r="C246" s="24" t="s">
        <v>10</v>
      </c>
      <c r="D246" s="24" t="s">
        <v>90</v>
      </c>
      <c r="E246" s="24">
        <v>22</v>
      </c>
      <c r="F246" s="25">
        <v>1</v>
      </c>
      <c r="G246" s="26">
        <v>0</v>
      </c>
      <c r="H246" s="26">
        <v>52.65</v>
      </c>
      <c r="I246" s="26">
        <v>53.14</v>
      </c>
      <c r="J246" s="26">
        <v>56.18</v>
      </c>
      <c r="K246" s="26">
        <v>65.65</v>
      </c>
      <c r="L246" s="26">
        <v>81.97</v>
      </c>
      <c r="M246" s="26"/>
      <c r="N246" s="30"/>
      <c r="AG246" s="102" t="str">
        <f>CONCATENATE(AH246,AI246,LEFT(AJ246,2),AK246)</f>
        <v>21MSDeath+ADB</v>
      </c>
      <c r="AH246" s="118">
        <v>21</v>
      </c>
      <c r="AI246" s="144" t="s">
        <v>10</v>
      </c>
      <c r="AJ246" s="144" t="s">
        <v>90</v>
      </c>
      <c r="AK246" s="145" t="s">
        <v>92</v>
      </c>
      <c r="AL246" s="120">
        <v>0</v>
      </c>
      <c r="AM246" s="120">
        <v>159.79</v>
      </c>
      <c r="AN246" s="120">
        <v>159.8</v>
      </c>
      <c r="AO246" s="120">
        <v>159.81</v>
      </c>
      <c r="AP246" s="120">
        <v>159.82</v>
      </c>
      <c r="AQ246" s="120">
        <v>166.84</v>
      </c>
      <c r="AR246" s="120">
        <v>0</v>
      </c>
    </row>
    <row r="247" spans="1:44">
      <c r="A247" s="23" t="str">
        <f>+CONCATENATE(B247,C247,D247,E247,F247)</f>
        <v>AMS231</v>
      </c>
      <c r="B247" s="24" t="s">
        <v>121</v>
      </c>
      <c r="C247" s="24" t="s">
        <v>10</v>
      </c>
      <c r="D247" s="24" t="s">
        <v>90</v>
      </c>
      <c r="E247" s="24">
        <v>23</v>
      </c>
      <c r="F247" s="25">
        <v>1</v>
      </c>
      <c r="G247" s="26">
        <v>0</v>
      </c>
      <c r="H247" s="26">
        <v>53.4</v>
      </c>
      <c r="I247" s="26">
        <v>54.28</v>
      </c>
      <c r="J247" s="26">
        <v>58.52</v>
      </c>
      <c r="K247" s="26">
        <v>69.96</v>
      </c>
      <c r="L247" s="26">
        <v>88.18</v>
      </c>
      <c r="M247" s="26"/>
      <c r="N247" s="30"/>
      <c r="AG247" s="102" t="str">
        <f>CONCATENATE(AH247,AI247,LEFT(AJ247,2),AK247)</f>
        <v>22MSDeath+ADB</v>
      </c>
      <c r="AH247" s="118">
        <v>22</v>
      </c>
      <c r="AI247" s="144" t="s">
        <v>10</v>
      </c>
      <c r="AJ247" s="144" t="s">
        <v>90</v>
      </c>
      <c r="AK247" s="145" t="s">
        <v>92</v>
      </c>
      <c r="AL247" s="120">
        <v>0</v>
      </c>
      <c r="AM247" s="120">
        <v>160.68</v>
      </c>
      <c r="AN247" s="120">
        <v>160.69</v>
      </c>
      <c r="AO247" s="120">
        <v>160.7</v>
      </c>
      <c r="AP247" s="120">
        <v>160.71</v>
      </c>
      <c r="AQ247" s="120">
        <v>171.44</v>
      </c>
      <c r="AR247" s="120">
        <v>0</v>
      </c>
    </row>
    <row r="248" spans="1:44">
      <c r="A248" s="23" t="str">
        <f>+CONCATENATE(B248,C248,D248,E248,F248)</f>
        <v>AMS241</v>
      </c>
      <c r="B248" s="24" t="s">
        <v>121</v>
      </c>
      <c r="C248" s="24" t="s">
        <v>10</v>
      </c>
      <c r="D248" s="24" t="s">
        <v>90</v>
      </c>
      <c r="E248" s="24">
        <v>24</v>
      </c>
      <c r="F248" s="25">
        <v>1</v>
      </c>
      <c r="G248" s="26">
        <v>0</v>
      </c>
      <c r="H248" s="26">
        <v>54.31</v>
      </c>
      <c r="I248" s="26">
        <v>55.5</v>
      </c>
      <c r="J248" s="26">
        <v>61.36</v>
      </c>
      <c r="K248" s="26">
        <v>74.84</v>
      </c>
      <c r="L248" s="26">
        <v>94.88</v>
      </c>
      <c r="M248" s="26"/>
      <c r="N248" s="30"/>
      <c r="AG248" s="102" t="str">
        <f>CONCATENATE(AH248,AI248,LEFT(AJ248,2),AK248)</f>
        <v>23MSDeath+ADB</v>
      </c>
      <c r="AH248" s="118">
        <v>23</v>
      </c>
      <c r="AI248" s="144" t="s">
        <v>10</v>
      </c>
      <c r="AJ248" s="144" t="s">
        <v>90</v>
      </c>
      <c r="AK248" s="145" t="s">
        <v>92</v>
      </c>
      <c r="AL248" s="120">
        <v>0</v>
      </c>
      <c r="AM248" s="120">
        <v>161.51</v>
      </c>
      <c r="AN248" s="120">
        <v>161.52</v>
      </c>
      <c r="AO248" s="120">
        <v>161.53</v>
      </c>
      <c r="AP248" s="120">
        <v>163.54</v>
      </c>
      <c r="AQ248" s="120">
        <v>176.79</v>
      </c>
      <c r="AR248" s="120">
        <v>0</v>
      </c>
    </row>
    <row r="249" spans="1:44">
      <c r="A249" s="23" t="str">
        <f>+CONCATENATE(B249,C249,D249,E249,F249)</f>
        <v>AMS251</v>
      </c>
      <c r="B249" s="24" t="s">
        <v>121</v>
      </c>
      <c r="C249" s="24" t="s">
        <v>10</v>
      </c>
      <c r="D249" s="24" t="s">
        <v>90</v>
      </c>
      <c r="E249" s="24">
        <v>25</v>
      </c>
      <c r="F249" s="25">
        <v>1</v>
      </c>
      <c r="G249" s="26">
        <v>0</v>
      </c>
      <c r="H249" s="26">
        <v>55.25</v>
      </c>
      <c r="I249" s="26">
        <v>57.01</v>
      </c>
      <c r="J249" s="26">
        <v>64.78</v>
      </c>
      <c r="K249" s="26">
        <v>80.41</v>
      </c>
      <c r="L249" s="26">
        <v>102.54</v>
      </c>
      <c r="M249" s="26"/>
      <c r="N249" s="30"/>
      <c r="AG249" s="102" t="str">
        <f>CONCATENATE(AH249,AI249,LEFT(AJ249,2),AK249)</f>
        <v>24MSDeath+ADB</v>
      </c>
      <c r="AH249" s="118">
        <v>24</v>
      </c>
      <c r="AI249" s="144" t="s">
        <v>10</v>
      </c>
      <c r="AJ249" s="144" t="s">
        <v>90</v>
      </c>
      <c r="AK249" s="145" t="s">
        <v>92</v>
      </c>
      <c r="AL249" s="120">
        <v>0</v>
      </c>
      <c r="AM249" s="120">
        <v>162.35</v>
      </c>
      <c r="AN249" s="120">
        <v>162.36</v>
      </c>
      <c r="AO249" s="120">
        <v>162.37</v>
      </c>
      <c r="AP249" s="120">
        <v>167.07</v>
      </c>
      <c r="AQ249" s="120">
        <v>182.9</v>
      </c>
      <c r="AR249" s="120">
        <v>0</v>
      </c>
    </row>
    <row r="250" spans="1:44">
      <c r="A250" s="23" t="str">
        <f>+CONCATENATE(B250,C250,D250,E250,F250)</f>
        <v>AMS261</v>
      </c>
      <c r="B250" s="24" t="s">
        <v>121</v>
      </c>
      <c r="C250" s="24" t="s">
        <v>10</v>
      </c>
      <c r="D250" s="24" t="s">
        <v>90</v>
      </c>
      <c r="E250" s="24">
        <v>26</v>
      </c>
      <c r="F250" s="25">
        <v>1</v>
      </c>
      <c r="G250" s="26">
        <v>0</v>
      </c>
      <c r="H250" s="26">
        <v>56.41</v>
      </c>
      <c r="I250" s="26">
        <v>59</v>
      </c>
      <c r="J250" s="26">
        <v>68.85</v>
      </c>
      <c r="K250" s="26">
        <v>86.77</v>
      </c>
      <c r="L250" s="26">
        <v>110.88</v>
      </c>
      <c r="M250" s="26"/>
      <c r="N250" s="30"/>
      <c r="AG250" s="102" t="str">
        <f>CONCATENATE(AH250,AI250,LEFT(AJ250,2),AK250)</f>
        <v>25MSDeath+ADB</v>
      </c>
      <c r="AH250" s="118">
        <v>25</v>
      </c>
      <c r="AI250" s="144" t="s">
        <v>10</v>
      </c>
      <c r="AJ250" s="144" t="s">
        <v>90</v>
      </c>
      <c r="AK250" s="145" t="s">
        <v>92</v>
      </c>
      <c r="AL250" s="120">
        <v>0</v>
      </c>
      <c r="AM250" s="120">
        <v>163.28</v>
      </c>
      <c r="AN250" s="120">
        <v>163.29</v>
      </c>
      <c r="AO250" s="120">
        <v>163.3</v>
      </c>
      <c r="AP250" s="120">
        <v>171.34</v>
      </c>
      <c r="AQ250" s="120">
        <v>189.81</v>
      </c>
      <c r="AR250" s="120">
        <v>0</v>
      </c>
    </row>
    <row r="251" spans="1:44">
      <c r="A251" s="23" t="str">
        <f>+CONCATENATE(B251,C251,D251,E251,F251)</f>
        <v>AMS271</v>
      </c>
      <c r="B251" s="24" t="s">
        <v>121</v>
      </c>
      <c r="C251" s="24" t="s">
        <v>10</v>
      </c>
      <c r="D251" s="24" t="s">
        <v>90</v>
      </c>
      <c r="E251" s="24">
        <v>27</v>
      </c>
      <c r="F251" s="25">
        <v>1</v>
      </c>
      <c r="G251" s="26">
        <v>0</v>
      </c>
      <c r="H251" s="26">
        <v>57.73</v>
      </c>
      <c r="I251" s="26">
        <v>61.59</v>
      </c>
      <c r="J251" s="26">
        <v>73.69</v>
      </c>
      <c r="K251" s="26">
        <v>93.87</v>
      </c>
      <c r="L251" s="26">
        <v>119.9</v>
      </c>
      <c r="M251" s="26"/>
      <c r="N251" s="30"/>
      <c r="AG251" s="102" t="str">
        <f>CONCATENATE(AH251,AI251,LEFT(AJ251,2),AK251)</f>
        <v>26MSDeath+ADB</v>
      </c>
      <c r="AH251" s="118">
        <v>26</v>
      </c>
      <c r="AI251" s="144" t="s">
        <v>10</v>
      </c>
      <c r="AJ251" s="144" t="s">
        <v>90</v>
      </c>
      <c r="AK251" s="145" t="s">
        <v>92</v>
      </c>
      <c r="AL251" s="120">
        <v>0</v>
      </c>
      <c r="AM251" s="120">
        <v>164.41</v>
      </c>
      <c r="AN251" s="120">
        <v>164.42</v>
      </c>
      <c r="AO251" s="120">
        <v>165.2</v>
      </c>
      <c r="AP251" s="120">
        <v>176.48</v>
      </c>
      <c r="AQ251" s="120">
        <v>197.7</v>
      </c>
      <c r="AR251" s="120">
        <v>0</v>
      </c>
    </row>
    <row r="252" spans="1:44">
      <c r="A252" s="23" t="str">
        <f>+CONCATENATE(B252,C252,D252,E252,F252)</f>
        <v>AMS281</v>
      </c>
      <c r="B252" s="24" t="s">
        <v>121</v>
      </c>
      <c r="C252" s="24" t="s">
        <v>10</v>
      </c>
      <c r="D252" s="24" t="s">
        <v>90</v>
      </c>
      <c r="E252" s="24">
        <v>28</v>
      </c>
      <c r="F252" s="25">
        <v>1</v>
      </c>
      <c r="G252" s="26">
        <v>0</v>
      </c>
      <c r="H252" s="26">
        <v>59.42</v>
      </c>
      <c r="I252" s="26">
        <v>64.78</v>
      </c>
      <c r="J252" s="26">
        <v>79.29</v>
      </c>
      <c r="K252" s="26">
        <v>101.84</v>
      </c>
      <c r="L252" s="26">
        <v>129.73</v>
      </c>
      <c r="M252" s="26"/>
      <c r="N252" s="30"/>
      <c r="AG252" s="102" t="str">
        <f>CONCATENATE(AH252,AI252,LEFT(AJ252,2),AK252)</f>
        <v>27MSDeath+ADB</v>
      </c>
      <c r="AH252" s="118">
        <v>27</v>
      </c>
      <c r="AI252" s="144" t="s">
        <v>10</v>
      </c>
      <c r="AJ252" s="144" t="s">
        <v>90</v>
      </c>
      <c r="AK252" s="145" t="s">
        <v>92</v>
      </c>
      <c r="AL252" s="120">
        <v>0</v>
      </c>
      <c r="AM252" s="120">
        <v>165.78</v>
      </c>
      <c r="AN252" s="120">
        <v>165.79</v>
      </c>
      <c r="AO252" s="120">
        <v>168.55</v>
      </c>
      <c r="AP252" s="120">
        <v>182.57</v>
      </c>
      <c r="AQ252" s="120">
        <v>206.46</v>
      </c>
      <c r="AR252" s="120">
        <v>0</v>
      </c>
    </row>
    <row r="253" spans="1:44">
      <c r="A253" s="23" t="str">
        <f>+CONCATENATE(B253,C253,D253,E253,F253)</f>
        <v>AMS291</v>
      </c>
      <c r="B253" s="24" t="s">
        <v>121</v>
      </c>
      <c r="C253" s="24" t="s">
        <v>10</v>
      </c>
      <c r="D253" s="24" t="s">
        <v>90</v>
      </c>
      <c r="E253" s="24">
        <v>29</v>
      </c>
      <c r="F253" s="25">
        <v>1</v>
      </c>
      <c r="G253" s="26">
        <v>0</v>
      </c>
      <c r="H253" s="26">
        <v>61.48</v>
      </c>
      <c r="I253" s="26">
        <v>68.73</v>
      </c>
      <c r="J253" s="26">
        <v>85.74</v>
      </c>
      <c r="K253" s="26">
        <v>110.77</v>
      </c>
      <c r="L253" s="26">
        <v>140.49</v>
      </c>
      <c r="M253" s="26"/>
      <c r="N253" s="30"/>
      <c r="AG253" s="102" t="str">
        <f>CONCATENATE(AH253,AI253,LEFT(AJ253,2),AK253)</f>
        <v>28MSDeath+ADB</v>
      </c>
      <c r="AH253" s="118">
        <v>28</v>
      </c>
      <c r="AI253" s="144" t="s">
        <v>10</v>
      </c>
      <c r="AJ253" s="144" t="s">
        <v>90</v>
      </c>
      <c r="AK253" s="145" t="s">
        <v>92</v>
      </c>
      <c r="AL253" s="120">
        <v>0</v>
      </c>
      <c r="AM253" s="120">
        <v>167.44</v>
      </c>
      <c r="AN253" s="120">
        <v>167.45</v>
      </c>
      <c r="AO253" s="120">
        <v>172.72</v>
      </c>
      <c r="AP253" s="120">
        <v>189.77</v>
      </c>
      <c r="AQ253" s="120">
        <v>216.31</v>
      </c>
      <c r="AR253" s="120">
        <v>0</v>
      </c>
    </row>
    <row r="254" spans="1:44">
      <c r="A254" s="23" t="str">
        <f>+CONCATENATE(B254,C254,D254,E254,F254)</f>
        <v>AMS301</v>
      </c>
      <c r="B254" s="24" t="s">
        <v>121</v>
      </c>
      <c r="C254" s="24" t="s">
        <v>10</v>
      </c>
      <c r="D254" s="24" t="s">
        <v>90</v>
      </c>
      <c r="E254" s="24">
        <v>30</v>
      </c>
      <c r="F254" s="25">
        <v>1</v>
      </c>
      <c r="G254" s="26">
        <v>0</v>
      </c>
      <c r="H254" s="26">
        <v>64.12</v>
      </c>
      <c r="I254" s="26">
        <v>73.44</v>
      </c>
      <c r="J254" s="26">
        <v>93.17</v>
      </c>
      <c r="K254" s="26">
        <v>120.71</v>
      </c>
      <c r="L254" s="26">
        <v>152.08</v>
      </c>
      <c r="M254" s="26">
        <v>152.08</v>
      </c>
      <c r="N254" s="30"/>
      <c r="AG254" s="102" t="str">
        <f>CONCATENATE(AH254,AI254,LEFT(AJ254,2),AK254)</f>
        <v>29MSDeath+ADB</v>
      </c>
      <c r="AH254" s="118">
        <v>29</v>
      </c>
      <c r="AI254" s="144" t="s">
        <v>10</v>
      </c>
      <c r="AJ254" s="144" t="s">
        <v>90</v>
      </c>
      <c r="AK254" s="145" t="s">
        <v>92</v>
      </c>
      <c r="AL254" s="120">
        <v>0</v>
      </c>
      <c r="AM254" s="120">
        <v>169.56</v>
      </c>
      <c r="AN254" s="120">
        <v>169.57</v>
      </c>
      <c r="AO254" s="120">
        <v>177.86</v>
      </c>
      <c r="AP254" s="120">
        <v>198.02</v>
      </c>
      <c r="AQ254" s="120">
        <v>227.13</v>
      </c>
      <c r="AR254" s="120">
        <v>0</v>
      </c>
    </row>
    <row r="255" spans="1:44">
      <c r="A255" s="23" t="str">
        <f>+CONCATENATE(B255,C255,D255,E255,F255)</f>
        <v>AMS311</v>
      </c>
      <c r="B255" s="24" t="s">
        <v>121</v>
      </c>
      <c r="C255" s="24" t="s">
        <v>10</v>
      </c>
      <c r="D255" s="24" t="s">
        <v>90</v>
      </c>
      <c r="E255" s="24">
        <v>31</v>
      </c>
      <c r="F255" s="25">
        <v>1</v>
      </c>
      <c r="G255" s="26">
        <v>0</v>
      </c>
      <c r="H255" s="26">
        <v>67.29</v>
      </c>
      <c r="I255" s="26">
        <v>79.17</v>
      </c>
      <c r="J255" s="26">
        <v>101.57</v>
      </c>
      <c r="K255" s="26">
        <v>131.44</v>
      </c>
      <c r="L255" s="26">
        <v>164.64</v>
      </c>
      <c r="M255" s="26">
        <v>157.84</v>
      </c>
      <c r="N255" s="30"/>
      <c r="AG255" s="102" t="str">
        <f>CONCATENATE(AH255,AI255,LEFT(AJ255,2),AK255)</f>
        <v>30MSDeath+ADB</v>
      </c>
      <c r="AH255" s="118">
        <v>30</v>
      </c>
      <c r="AI255" s="144" t="s">
        <v>10</v>
      </c>
      <c r="AJ255" s="144" t="s">
        <v>90</v>
      </c>
      <c r="AK255" s="145" t="s">
        <v>92</v>
      </c>
      <c r="AL255" s="120">
        <v>0</v>
      </c>
      <c r="AM255" s="120">
        <v>172.09</v>
      </c>
      <c r="AN255" s="120">
        <v>172.95</v>
      </c>
      <c r="AO255" s="120">
        <v>184.08</v>
      </c>
      <c r="AP255" s="120">
        <v>207.36</v>
      </c>
      <c r="AQ255" s="120">
        <v>239.02</v>
      </c>
      <c r="AR255" s="120">
        <v>239.02</v>
      </c>
    </row>
    <row r="256" spans="1:44">
      <c r="A256" s="23" t="str">
        <f>+CONCATENATE(B256,C256,D256,E256,F256)</f>
        <v>AMS321</v>
      </c>
      <c r="B256" s="24" t="s">
        <v>121</v>
      </c>
      <c r="C256" s="24" t="s">
        <v>10</v>
      </c>
      <c r="D256" s="24" t="s">
        <v>90</v>
      </c>
      <c r="E256" s="24">
        <v>32</v>
      </c>
      <c r="F256" s="25">
        <v>1</v>
      </c>
      <c r="G256" s="26">
        <v>0</v>
      </c>
      <c r="H256" s="26">
        <v>71.1</v>
      </c>
      <c r="I256" s="26">
        <v>85.77</v>
      </c>
      <c r="J256" s="26">
        <v>111.03</v>
      </c>
      <c r="K256" s="26">
        <v>143.24</v>
      </c>
      <c r="L256" s="26">
        <v>178.31</v>
      </c>
      <c r="M256" s="26">
        <v>164</v>
      </c>
      <c r="N256" s="30"/>
      <c r="AG256" s="102" t="str">
        <f>CONCATENATE(AH256,AI256,LEFT(AJ256,2),AK256)</f>
        <v>31MSDeath+ADB</v>
      </c>
      <c r="AH256" s="118">
        <v>31</v>
      </c>
      <c r="AI256" s="144" t="s">
        <v>10</v>
      </c>
      <c r="AJ256" s="144" t="s">
        <v>90</v>
      </c>
      <c r="AK256" s="145" t="s">
        <v>92</v>
      </c>
      <c r="AL256" s="120">
        <v>0</v>
      </c>
      <c r="AM256" s="120">
        <v>175.12</v>
      </c>
      <c r="AN256" s="120">
        <v>177.29</v>
      </c>
      <c r="AO256" s="120">
        <v>191.43</v>
      </c>
      <c r="AP256" s="120">
        <v>217.9</v>
      </c>
      <c r="AQ256" s="120">
        <v>252.21</v>
      </c>
      <c r="AR256" s="120">
        <v>244.82</v>
      </c>
    </row>
    <row r="257" spans="1:44">
      <c r="A257" s="23" t="str">
        <f>+CONCATENATE(B257,C257,D257,E257,F257)</f>
        <v>AMS331</v>
      </c>
      <c r="B257" s="24" t="s">
        <v>121</v>
      </c>
      <c r="C257" s="24" t="s">
        <v>10</v>
      </c>
      <c r="D257" s="24" t="s">
        <v>90</v>
      </c>
      <c r="E257" s="24">
        <v>33</v>
      </c>
      <c r="F257" s="25">
        <v>1</v>
      </c>
      <c r="G257" s="26">
        <v>0</v>
      </c>
      <c r="H257" s="26">
        <v>75.8</v>
      </c>
      <c r="I257" s="26">
        <v>93.48</v>
      </c>
      <c r="J257" s="26">
        <v>121.73</v>
      </c>
      <c r="K257" s="26">
        <v>156.19</v>
      </c>
      <c r="L257" s="26">
        <v>193.18</v>
      </c>
      <c r="M257" s="26">
        <v>170.6</v>
      </c>
      <c r="N257" s="30"/>
      <c r="AG257" s="102" t="str">
        <f>CONCATENATE(AH257,AI257,LEFT(AJ257,2),AK257)</f>
        <v>32MSDeath+ADB</v>
      </c>
      <c r="AH257" s="118">
        <v>32</v>
      </c>
      <c r="AI257" s="144" t="s">
        <v>10</v>
      </c>
      <c r="AJ257" s="144" t="s">
        <v>90</v>
      </c>
      <c r="AK257" s="145" t="s">
        <v>92</v>
      </c>
      <c r="AL257" s="120">
        <v>0</v>
      </c>
      <c r="AM257" s="120">
        <v>178.73</v>
      </c>
      <c r="AN257" s="120">
        <v>182.59</v>
      </c>
      <c r="AO257" s="120">
        <v>200.08</v>
      </c>
      <c r="AP257" s="120">
        <v>229.65</v>
      </c>
      <c r="AQ257" s="120">
        <v>266.62</v>
      </c>
      <c r="AR257" s="120">
        <v>251.02</v>
      </c>
    </row>
    <row r="258" spans="1:44">
      <c r="A258" s="23" t="str">
        <f t="shared" ref="A258:A321" si="15">+CONCATENATE(B258,C258,D258,E258,F258)</f>
        <v>AMS341</v>
      </c>
      <c r="B258" s="24" t="s">
        <v>121</v>
      </c>
      <c r="C258" s="24" t="s">
        <v>10</v>
      </c>
      <c r="D258" s="24" t="s">
        <v>90</v>
      </c>
      <c r="E258" s="24">
        <v>34</v>
      </c>
      <c r="F258" s="25">
        <v>1</v>
      </c>
      <c r="G258" s="26">
        <v>0</v>
      </c>
      <c r="H258" s="26">
        <v>81.4</v>
      </c>
      <c r="I258" s="26">
        <v>102.22</v>
      </c>
      <c r="J258" s="26">
        <v>133.68</v>
      </c>
      <c r="K258" s="26">
        <v>170.1</v>
      </c>
      <c r="L258" s="26">
        <v>209.34</v>
      </c>
      <c r="M258" s="26">
        <v>177.65</v>
      </c>
      <c r="N258" s="30"/>
      <c r="AG258" s="102" t="str">
        <f>CONCATENATE(AH258,AI258,LEFT(AJ258,2),AK258)</f>
        <v>33MSDeath+ADB</v>
      </c>
      <c r="AH258" s="118">
        <v>33</v>
      </c>
      <c r="AI258" s="144" t="s">
        <v>10</v>
      </c>
      <c r="AJ258" s="144" t="s">
        <v>90</v>
      </c>
      <c r="AK258" s="145" t="s">
        <v>92</v>
      </c>
      <c r="AL258" s="120">
        <v>0</v>
      </c>
      <c r="AM258" s="120">
        <v>182.99</v>
      </c>
      <c r="AN258" s="120">
        <v>188.98</v>
      </c>
      <c r="AO258" s="120">
        <v>210.03</v>
      </c>
      <c r="AP258" s="120">
        <v>242.56</v>
      </c>
      <c r="AQ258" s="120">
        <v>282.35</v>
      </c>
      <c r="AR258" s="120">
        <v>257.68</v>
      </c>
    </row>
    <row r="259" spans="1:44">
      <c r="A259" s="23" t="str">
        <f>+CONCATENATE(B259,C259,D259,E259,F259)</f>
        <v>AMS351</v>
      </c>
      <c r="B259" s="24" t="s">
        <v>121</v>
      </c>
      <c r="C259" s="24" t="s">
        <v>10</v>
      </c>
      <c r="D259" s="24" t="s">
        <v>90</v>
      </c>
      <c r="E259" s="24">
        <v>35</v>
      </c>
      <c r="F259" s="25">
        <v>1</v>
      </c>
      <c r="G259" s="26">
        <v>0</v>
      </c>
      <c r="H259" s="26">
        <v>88</v>
      </c>
      <c r="I259" s="26">
        <v>112.33</v>
      </c>
      <c r="J259" s="26">
        <v>146.64</v>
      </c>
      <c r="K259" s="26">
        <v>185.19</v>
      </c>
      <c r="L259" s="26">
        <v>226.88</v>
      </c>
      <c r="M259" s="26">
        <v>185.19</v>
      </c>
      <c r="N259" s="30"/>
      <c r="AG259" s="102" t="str">
        <f>CONCATENATE(AH259,AI259,LEFT(AJ259,2),AK259)</f>
        <v>34MSDeath+ADB</v>
      </c>
      <c r="AH259" s="118">
        <v>34</v>
      </c>
      <c r="AI259" s="144" t="s">
        <v>10</v>
      </c>
      <c r="AJ259" s="144" t="s">
        <v>90</v>
      </c>
      <c r="AK259" s="145" t="s">
        <v>92</v>
      </c>
      <c r="AL259" s="120">
        <v>0</v>
      </c>
      <c r="AM259" s="120">
        <v>188.05</v>
      </c>
      <c r="AN259" s="120">
        <v>196.58</v>
      </c>
      <c r="AO259" s="120">
        <v>221.26</v>
      </c>
      <c r="AP259" s="120">
        <v>256.75</v>
      </c>
      <c r="AQ259" s="120">
        <v>299.51</v>
      </c>
      <c r="AR259" s="120">
        <v>264.81</v>
      </c>
    </row>
    <row r="260" spans="1:44">
      <c r="A260" s="23" t="str">
        <f>+CONCATENATE(B260,C260,D260,E260,F260)</f>
        <v>AMS361</v>
      </c>
      <c r="B260" s="24" t="s">
        <v>121</v>
      </c>
      <c r="C260" s="24" t="s">
        <v>10</v>
      </c>
      <c r="D260" s="24" t="s">
        <v>90</v>
      </c>
      <c r="E260" s="24">
        <v>36</v>
      </c>
      <c r="F260" s="25">
        <v>1</v>
      </c>
      <c r="G260" s="26">
        <v>0</v>
      </c>
      <c r="H260" s="26">
        <v>95.94</v>
      </c>
      <c r="I260" s="26">
        <v>123.7</v>
      </c>
      <c r="J260" s="26">
        <v>160.91</v>
      </c>
      <c r="K260" s="26">
        <v>201.61</v>
      </c>
      <c r="L260" s="26">
        <v>245.91</v>
      </c>
      <c r="M260" s="26">
        <v>193.26</v>
      </c>
      <c r="N260" s="30"/>
      <c r="AG260" s="102" t="str">
        <f t="shared" ref="AG260:AG323" si="16">CONCATENATE(AH260,AI260,LEFT(AJ260,2),AK260)</f>
        <v>35MSDeath+ADB</v>
      </c>
      <c r="AH260" s="118">
        <v>35</v>
      </c>
      <c r="AI260" s="144" t="s">
        <v>10</v>
      </c>
      <c r="AJ260" s="144" t="s">
        <v>90</v>
      </c>
      <c r="AK260" s="145" t="s">
        <v>92</v>
      </c>
      <c r="AL260" s="120">
        <v>0</v>
      </c>
      <c r="AM260" s="120">
        <v>193.92</v>
      </c>
      <c r="AN260" s="120">
        <v>205.49</v>
      </c>
      <c r="AO260" s="120">
        <v>233.94</v>
      </c>
      <c r="AP260" s="120">
        <v>272.41</v>
      </c>
      <c r="AQ260" s="120">
        <v>318.26</v>
      </c>
      <c r="AR260" s="120">
        <v>272.41</v>
      </c>
    </row>
    <row r="261" spans="1:44">
      <c r="A261" s="23" t="str">
        <f>+CONCATENATE(B261,C261,D261,E261,F261)</f>
        <v>AMS371</v>
      </c>
      <c r="B261" s="24" t="s">
        <v>121</v>
      </c>
      <c r="C261" s="24" t="s">
        <v>10</v>
      </c>
      <c r="D261" s="24" t="s">
        <v>90</v>
      </c>
      <c r="E261" s="24">
        <v>37</v>
      </c>
      <c r="F261" s="25">
        <v>1</v>
      </c>
      <c r="G261" s="26">
        <v>0</v>
      </c>
      <c r="H261" s="26">
        <v>104.98</v>
      </c>
      <c r="I261" s="26">
        <v>136.4</v>
      </c>
      <c r="J261" s="26">
        <v>176.55</v>
      </c>
      <c r="K261" s="26">
        <v>219.42</v>
      </c>
      <c r="L261" s="26">
        <v>266.55</v>
      </c>
      <c r="M261" s="26">
        <v>201.87</v>
      </c>
      <c r="N261" s="30"/>
      <c r="AG261" s="102" t="str">
        <f>CONCATENATE(AH261,AI261,LEFT(AJ261,2),AK261)</f>
        <v>36MSDeath+ADB</v>
      </c>
      <c r="AH261" s="118">
        <v>36</v>
      </c>
      <c r="AI261" s="144" t="s">
        <v>10</v>
      </c>
      <c r="AJ261" s="144" t="s">
        <v>90</v>
      </c>
      <c r="AK261" s="145" t="s">
        <v>92</v>
      </c>
      <c r="AL261" s="120">
        <v>0</v>
      </c>
      <c r="AM261" s="120">
        <v>200.79</v>
      </c>
      <c r="AN261" s="120">
        <v>215.99</v>
      </c>
      <c r="AO261" s="120">
        <v>248.06</v>
      </c>
      <c r="AP261" s="120">
        <v>289.46</v>
      </c>
      <c r="AQ261" s="120">
        <v>338.65</v>
      </c>
      <c r="AR261" s="120">
        <v>280.62</v>
      </c>
    </row>
    <row r="262" spans="1:44">
      <c r="A262" s="23" t="str">
        <f>+CONCATENATE(B262,C262,D262,E262,F262)</f>
        <v>AMS381</v>
      </c>
      <c r="B262" s="24" t="s">
        <v>121</v>
      </c>
      <c r="C262" s="24" t="s">
        <v>10</v>
      </c>
      <c r="D262" s="24" t="s">
        <v>90</v>
      </c>
      <c r="E262" s="24">
        <v>38</v>
      </c>
      <c r="F262" s="25">
        <v>1</v>
      </c>
      <c r="G262" s="26">
        <v>0</v>
      </c>
      <c r="H262" s="26">
        <v>115.61</v>
      </c>
      <c r="I262" s="26">
        <v>150.85</v>
      </c>
      <c r="J262" s="26">
        <v>193.44</v>
      </c>
      <c r="K262" s="26">
        <v>238.74</v>
      </c>
      <c r="L262" s="26">
        <v>288.91</v>
      </c>
      <c r="M262" s="26">
        <v>211.09</v>
      </c>
      <c r="N262" s="30"/>
      <c r="AG262" s="102" t="str">
        <f>CONCATENATE(AH262,AI262,LEFT(AJ262,2),AK262)</f>
        <v>37MSDeath+ADB</v>
      </c>
      <c r="AH262" s="118">
        <v>37</v>
      </c>
      <c r="AI262" s="144" t="s">
        <v>10</v>
      </c>
      <c r="AJ262" s="144" t="s">
        <v>90</v>
      </c>
      <c r="AK262" s="145" t="s">
        <v>92</v>
      </c>
      <c r="AL262" s="120">
        <v>0</v>
      </c>
      <c r="AM262" s="120">
        <v>208.83</v>
      </c>
      <c r="AN262" s="120">
        <v>227.92</v>
      </c>
      <c r="AO262" s="120">
        <v>263.56</v>
      </c>
      <c r="AP262" s="120">
        <v>308.06</v>
      </c>
      <c r="AQ262" s="120">
        <v>360.88</v>
      </c>
      <c r="AR262" s="120">
        <v>289.37</v>
      </c>
    </row>
    <row r="263" spans="1:44">
      <c r="A263" s="23" t="str">
        <f>+CONCATENATE(B263,C263,D263,E263,F263)</f>
        <v>AMS391</v>
      </c>
      <c r="B263" s="24" t="s">
        <v>121</v>
      </c>
      <c r="C263" s="24" t="s">
        <v>10</v>
      </c>
      <c r="D263" s="24" t="s">
        <v>90</v>
      </c>
      <c r="E263" s="24">
        <v>39</v>
      </c>
      <c r="F263" s="25">
        <v>1</v>
      </c>
      <c r="G263" s="26">
        <v>0</v>
      </c>
      <c r="H263" s="26">
        <v>127.52</v>
      </c>
      <c r="I263" s="26">
        <v>166.75</v>
      </c>
      <c r="J263" s="26">
        <v>211.69</v>
      </c>
      <c r="K263" s="26">
        <v>259.67</v>
      </c>
      <c r="L263" s="26">
        <v>313.1</v>
      </c>
      <c r="M263" s="26">
        <v>220.94</v>
      </c>
      <c r="N263" s="30"/>
      <c r="AG263" s="102" t="str">
        <f>CONCATENATE(AH263,AI263,LEFT(AJ263,2),AK263)</f>
        <v>38MSDeath+ADB</v>
      </c>
      <c r="AH263" s="118">
        <v>38</v>
      </c>
      <c r="AI263" s="144" t="s">
        <v>10</v>
      </c>
      <c r="AJ263" s="144" t="s">
        <v>90</v>
      </c>
      <c r="AK263" s="145" t="s">
        <v>92</v>
      </c>
      <c r="AL263" s="120">
        <v>0</v>
      </c>
      <c r="AM263" s="120">
        <v>218.26</v>
      </c>
      <c r="AN263" s="120">
        <v>241.55</v>
      </c>
      <c r="AO263" s="120">
        <v>280.47</v>
      </c>
      <c r="AP263" s="120">
        <v>328.24</v>
      </c>
      <c r="AQ263" s="120">
        <v>385.08</v>
      </c>
      <c r="AR263" s="120">
        <v>298.74</v>
      </c>
    </row>
    <row r="264" spans="1:44">
      <c r="A264" s="23" t="str">
        <f>+CONCATENATE(B264,C264,D264,E264,F264)</f>
        <v>AMS401</v>
      </c>
      <c r="B264" s="24" t="s">
        <v>121</v>
      </c>
      <c r="C264" s="24" t="s">
        <v>10</v>
      </c>
      <c r="D264" s="24" t="s">
        <v>90</v>
      </c>
      <c r="E264" s="24">
        <v>40</v>
      </c>
      <c r="F264" s="25">
        <v>1</v>
      </c>
      <c r="G264" s="26">
        <v>110.8</v>
      </c>
      <c r="H264" s="26">
        <v>141.49</v>
      </c>
      <c r="I264" s="26">
        <v>184.13</v>
      </c>
      <c r="J264" s="26">
        <v>231.49</v>
      </c>
      <c r="K264" s="26">
        <v>282.37</v>
      </c>
      <c r="L264" s="26">
        <v>339.27</v>
      </c>
      <c r="M264" s="26">
        <v>231.49</v>
      </c>
      <c r="N264" s="30"/>
      <c r="AG264" s="102" t="str">
        <f>CONCATENATE(AH264,AI264,LEFT(AJ264,2),AK264)</f>
        <v>39MSDeath+ADB</v>
      </c>
      <c r="AH264" s="118">
        <v>39</v>
      </c>
      <c r="AI264" s="144" t="s">
        <v>10</v>
      </c>
      <c r="AJ264" s="144" t="s">
        <v>90</v>
      </c>
      <c r="AK264" s="145" t="s">
        <v>92</v>
      </c>
      <c r="AL264" s="120">
        <v>0</v>
      </c>
      <c r="AM264" s="120">
        <v>229.24</v>
      </c>
      <c r="AN264" s="120">
        <v>256.74</v>
      </c>
      <c r="AO264" s="120">
        <v>299.22</v>
      </c>
      <c r="AP264" s="120">
        <v>350.17</v>
      </c>
      <c r="AQ264" s="120">
        <v>411.42</v>
      </c>
      <c r="AR264" s="120">
        <v>308.78</v>
      </c>
    </row>
    <row r="265" spans="1:44">
      <c r="A265" s="23" t="str">
        <f>+CONCATENATE(B265,C265,D265,E265,F265)</f>
        <v>AMS411</v>
      </c>
      <c r="B265" s="24" t="s">
        <v>121</v>
      </c>
      <c r="C265" s="24" t="s">
        <v>10</v>
      </c>
      <c r="D265" s="24" t="s">
        <v>90</v>
      </c>
      <c r="E265" s="24">
        <v>41</v>
      </c>
      <c r="F265" s="25">
        <v>1</v>
      </c>
      <c r="G265" s="26">
        <v>121.51</v>
      </c>
      <c r="H265" s="26">
        <v>157.21</v>
      </c>
      <c r="I265" s="26">
        <v>203.18</v>
      </c>
      <c r="J265" s="26">
        <v>252.94</v>
      </c>
      <c r="K265" s="26">
        <v>306.95</v>
      </c>
      <c r="L265" s="26">
        <v>367.51</v>
      </c>
      <c r="M265" s="26">
        <v>242.75</v>
      </c>
      <c r="N265" s="30"/>
      <c r="AG265" s="102" t="str">
        <f>CONCATENATE(AH265,AI265,LEFT(AJ265,2),AK265)</f>
        <v>40MSDeath+ADB</v>
      </c>
      <c r="AH265" s="118">
        <v>40</v>
      </c>
      <c r="AI265" s="144" t="s">
        <v>10</v>
      </c>
      <c r="AJ265" s="144" t="s">
        <v>90</v>
      </c>
      <c r="AK265" s="145" t="s">
        <v>92</v>
      </c>
      <c r="AL265" s="120">
        <v>228.17</v>
      </c>
      <c r="AM265" s="120">
        <v>241.91</v>
      </c>
      <c r="AN265" s="120">
        <v>273.87</v>
      </c>
      <c r="AO265" s="120">
        <v>319.53</v>
      </c>
      <c r="AP265" s="120">
        <v>374.01</v>
      </c>
      <c r="AQ265" s="120">
        <v>440.09</v>
      </c>
      <c r="AR265" s="120">
        <v>319.53</v>
      </c>
    </row>
    <row r="266" spans="1:44">
      <c r="A266" s="23" t="str">
        <f>+CONCATENATE(B266,C266,D266,E266,F266)</f>
        <v>AMS421</v>
      </c>
      <c r="B266" s="24" t="s">
        <v>121</v>
      </c>
      <c r="C266" s="24" t="s">
        <v>10</v>
      </c>
      <c r="D266" s="24" t="s">
        <v>90</v>
      </c>
      <c r="E266" s="24">
        <v>42</v>
      </c>
      <c r="F266" s="25">
        <v>1</v>
      </c>
      <c r="G266" s="26">
        <v>134.11</v>
      </c>
      <c r="H266" s="26">
        <v>174.74</v>
      </c>
      <c r="I266" s="26">
        <v>223.95</v>
      </c>
      <c r="J266" s="26">
        <v>276.14</v>
      </c>
      <c r="K266" s="26">
        <v>333.57</v>
      </c>
      <c r="L266" s="26">
        <v>397.96</v>
      </c>
      <c r="M266" s="26">
        <v>254.82</v>
      </c>
      <c r="N266" s="30"/>
      <c r="AG266" s="102" t="str">
        <f>CONCATENATE(AH266,AI266,LEFT(AJ266,2),AK266)</f>
        <v>41MSDeath+ADB</v>
      </c>
      <c r="AH266" s="118">
        <v>41</v>
      </c>
      <c r="AI266" s="144" t="s">
        <v>10</v>
      </c>
      <c r="AJ266" s="144" t="s">
        <v>90</v>
      </c>
      <c r="AK266" s="145" t="s">
        <v>92</v>
      </c>
      <c r="AL266" s="120">
        <v>238.82</v>
      </c>
      <c r="AM266" s="120">
        <v>256.7</v>
      </c>
      <c r="AN266" s="120">
        <v>292.68</v>
      </c>
      <c r="AO266" s="120">
        <v>341.56</v>
      </c>
      <c r="AP266" s="120">
        <v>399.91</v>
      </c>
      <c r="AQ266" s="120">
        <v>471.27</v>
      </c>
      <c r="AR266" s="120">
        <v>331.05</v>
      </c>
    </row>
    <row r="267" spans="1:44">
      <c r="A267" s="23" t="str">
        <f>+CONCATENATE(B267,C267,D267,E267,F267)</f>
        <v>AMS431</v>
      </c>
      <c r="B267" s="24" t="s">
        <v>121</v>
      </c>
      <c r="C267" s="24" t="s">
        <v>10</v>
      </c>
      <c r="D267" s="24" t="s">
        <v>90</v>
      </c>
      <c r="E267" s="24">
        <v>43</v>
      </c>
      <c r="F267" s="25">
        <v>1</v>
      </c>
      <c r="G267" s="26">
        <v>148.6</v>
      </c>
      <c r="H267" s="26">
        <v>194.1</v>
      </c>
      <c r="I267" s="26">
        <v>246.39</v>
      </c>
      <c r="J267" s="26">
        <v>301.22</v>
      </c>
      <c r="K267" s="26">
        <v>362.36</v>
      </c>
      <c r="L267" s="26">
        <v>430.71</v>
      </c>
      <c r="M267" s="26">
        <v>267.74</v>
      </c>
      <c r="N267" s="30"/>
      <c r="AG267" s="102" t="str">
        <f>CONCATENATE(AH267,AI267,LEFT(AJ267,2),AK267)</f>
        <v>42MSDeath+ADB</v>
      </c>
      <c r="AH267" s="118">
        <v>42</v>
      </c>
      <c r="AI267" s="144" t="s">
        <v>10</v>
      </c>
      <c r="AJ267" s="144" t="s">
        <v>90</v>
      </c>
      <c r="AK267" s="145" t="s">
        <v>92</v>
      </c>
      <c r="AL267" s="120">
        <v>251.15</v>
      </c>
      <c r="AM267" s="120">
        <v>273.33</v>
      </c>
      <c r="AN267" s="120">
        <v>313.22</v>
      </c>
      <c r="AO267" s="120">
        <v>365.42</v>
      </c>
      <c r="AP267" s="120">
        <v>428.07</v>
      </c>
      <c r="AQ267" s="120">
        <v>505.14</v>
      </c>
      <c r="AR267" s="120">
        <v>343.41</v>
      </c>
    </row>
    <row r="268" spans="1:44">
      <c r="A268" s="23" t="str">
        <f>+CONCATENATE(B268,C268,D268,E268,F268)</f>
        <v>AMS441</v>
      </c>
      <c r="B268" s="24" t="s">
        <v>121</v>
      </c>
      <c r="C268" s="24" t="s">
        <v>10</v>
      </c>
      <c r="D268" s="24" t="s">
        <v>90</v>
      </c>
      <c r="E268" s="24">
        <v>44</v>
      </c>
      <c r="F268" s="25">
        <v>1</v>
      </c>
      <c r="G268" s="26">
        <v>165.38</v>
      </c>
      <c r="H268" s="26">
        <v>215.8</v>
      </c>
      <c r="I268" s="26">
        <v>270.43</v>
      </c>
      <c r="J268" s="26">
        <v>328.28</v>
      </c>
      <c r="K268" s="26">
        <v>393.47</v>
      </c>
      <c r="L268" s="26">
        <v>465.88</v>
      </c>
      <c r="M268" s="26">
        <v>281.55</v>
      </c>
      <c r="N268" s="30"/>
      <c r="AG268" s="102" t="str">
        <f>CONCATENATE(AH268,AI268,LEFT(AJ268,2),AK268)</f>
        <v>43MSDeath+ADB</v>
      </c>
      <c r="AH268" s="118">
        <v>43</v>
      </c>
      <c r="AI268" s="144" t="s">
        <v>10</v>
      </c>
      <c r="AJ268" s="144" t="s">
        <v>90</v>
      </c>
      <c r="AK268" s="145" t="s">
        <v>92</v>
      </c>
      <c r="AL268" s="120">
        <v>265.37</v>
      </c>
      <c r="AM268" s="120">
        <v>292.19</v>
      </c>
      <c r="AN268" s="120">
        <v>335.53</v>
      </c>
      <c r="AO268" s="120">
        <v>391.24</v>
      </c>
      <c r="AP268" s="120">
        <v>458.64</v>
      </c>
      <c r="AQ268" s="120">
        <v>541.89</v>
      </c>
      <c r="AR268" s="120">
        <v>356.66</v>
      </c>
    </row>
    <row r="269" spans="1:44">
      <c r="A269" s="23" t="str">
        <f>+CONCATENATE(B269,C269,D269,E269,F269)</f>
        <v>AMS451</v>
      </c>
      <c r="B269" s="24" t="s">
        <v>121</v>
      </c>
      <c r="C269" s="24" t="s">
        <v>10</v>
      </c>
      <c r="D269" s="24" t="s">
        <v>90</v>
      </c>
      <c r="E269" s="24">
        <v>45</v>
      </c>
      <c r="F269" s="25">
        <v>1</v>
      </c>
      <c r="G269" s="26">
        <v>184.3</v>
      </c>
      <c r="H269" s="26">
        <v>239.42</v>
      </c>
      <c r="I269" s="26">
        <v>296.3</v>
      </c>
      <c r="J269" s="26">
        <v>357.48</v>
      </c>
      <c r="K269" s="26">
        <v>427.01</v>
      </c>
      <c r="L269" s="26">
        <v>503.55</v>
      </c>
      <c r="M269" s="26">
        <v>296.3</v>
      </c>
      <c r="N269" s="30"/>
      <c r="AG269" s="102" t="str">
        <f>CONCATENATE(AH269,AI269,LEFT(AJ269,2),AK269)</f>
        <v>44MSDeath+ADB</v>
      </c>
      <c r="AH269" s="118">
        <v>44</v>
      </c>
      <c r="AI269" s="144" t="s">
        <v>10</v>
      </c>
      <c r="AJ269" s="144" t="s">
        <v>90</v>
      </c>
      <c r="AK269" s="145" t="s">
        <v>92</v>
      </c>
      <c r="AL269" s="120">
        <v>281.69</v>
      </c>
      <c r="AM269" s="120">
        <v>313.14</v>
      </c>
      <c r="AN269" s="120">
        <v>359.83</v>
      </c>
      <c r="AO269" s="120">
        <v>419.16</v>
      </c>
      <c r="AP269" s="120">
        <v>491.81</v>
      </c>
      <c r="AQ269" s="120">
        <v>581.72</v>
      </c>
      <c r="AR269" s="120">
        <v>370.85</v>
      </c>
    </row>
    <row r="270" spans="1:44">
      <c r="A270" s="23" t="str">
        <f>+CONCATENATE(B270,C270,D270,E270,F270)</f>
        <v>AMS461</v>
      </c>
      <c r="B270" s="24" t="s">
        <v>121</v>
      </c>
      <c r="C270" s="24" t="s">
        <v>10</v>
      </c>
      <c r="D270" s="24" t="s">
        <v>90</v>
      </c>
      <c r="E270" s="24">
        <v>46</v>
      </c>
      <c r="F270" s="25">
        <v>1</v>
      </c>
      <c r="G270" s="26">
        <v>206.09</v>
      </c>
      <c r="H270" s="26">
        <v>264.83</v>
      </c>
      <c r="I270" s="26">
        <v>324.06</v>
      </c>
      <c r="J270" s="26">
        <v>388.93</v>
      </c>
      <c r="K270" s="26">
        <v>463.12</v>
      </c>
      <c r="L270" s="26">
        <v>0</v>
      </c>
      <c r="M270" s="26">
        <v>311.98</v>
      </c>
      <c r="N270" s="30"/>
      <c r="AG270" s="102" t="str">
        <f>CONCATENATE(AH270,AI270,LEFT(AJ270,2),AK270)</f>
        <v>45MSDeath+ADB</v>
      </c>
      <c r="AH270" s="118">
        <v>45</v>
      </c>
      <c r="AI270" s="144" t="s">
        <v>10</v>
      </c>
      <c r="AJ270" s="144" t="s">
        <v>90</v>
      </c>
      <c r="AK270" s="145" t="s">
        <v>92</v>
      </c>
      <c r="AL270" s="120">
        <v>300.29</v>
      </c>
      <c r="AM270" s="120">
        <v>336.09</v>
      </c>
      <c r="AN270" s="120">
        <v>386.06</v>
      </c>
      <c r="AO270" s="120">
        <v>449.33</v>
      </c>
      <c r="AP270" s="120">
        <v>527.77</v>
      </c>
      <c r="AQ270" s="120">
        <v>624.83</v>
      </c>
      <c r="AR270" s="120">
        <v>386.06</v>
      </c>
    </row>
    <row r="271" spans="1:44">
      <c r="A271" s="23" t="str">
        <f>+CONCATENATE(B271,C271,D271,E271,F271)</f>
        <v>AMS471</v>
      </c>
      <c r="B271" s="24" t="s">
        <v>121</v>
      </c>
      <c r="C271" s="24" t="s">
        <v>10</v>
      </c>
      <c r="D271" s="24" t="s">
        <v>90</v>
      </c>
      <c r="E271" s="24">
        <v>47</v>
      </c>
      <c r="F271" s="25">
        <v>1</v>
      </c>
      <c r="G271" s="26">
        <v>229.86</v>
      </c>
      <c r="H271" s="26">
        <v>292.06</v>
      </c>
      <c r="I271" s="26">
        <v>353.75</v>
      </c>
      <c r="J271" s="26">
        <v>422.75</v>
      </c>
      <c r="K271" s="26">
        <v>501.87</v>
      </c>
      <c r="L271" s="26">
        <v>0</v>
      </c>
      <c r="M271" s="26">
        <v>328.65</v>
      </c>
      <c r="N271" s="30"/>
      <c r="AG271" s="102" t="str">
        <f>CONCATENATE(AH271,AI271,LEFT(AJ271,2),AK271)</f>
        <v>46MSDeath+ADB</v>
      </c>
      <c r="AH271" s="118">
        <v>46</v>
      </c>
      <c r="AI271" s="144" t="s">
        <v>10</v>
      </c>
      <c r="AJ271" s="144" t="s">
        <v>90</v>
      </c>
      <c r="AK271" s="145" t="s">
        <v>92</v>
      </c>
      <c r="AL271" s="120">
        <v>321.2</v>
      </c>
      <c r="AM271" s="120">
        <v>361.17</v>
      </c>
      <c r="AN271" s="120">
        <v>414.22</v>
      </c>
      <c r="AO271" s="120">
        <v>481.9</v>
      </c>
      <c r="AP271" s="120">
        <v>566.69</v>
      </c>
      <c r="AQ271" s="120">
        <v>0</v>
      </c>
      <c r="AR271" s="120">
        <v>402.3</v>
      </c>
    </row>
    <row r="272" spans="1:44">
      <c r="A272" s="23" t="str">
        <f>+CONCATENATE(B272,C272,D272,E272,F272)</f>
        <v>AMS481</v>
      </c>
      <c r="B272" s="24" t="s">
        <v>121</v>
      </c>
      <c r="C272" s="24" t="s">
        <v>10</v>
      </c>
      <c r="D272" s="24" t="s">
        <v>90</v>
      </c>
      <c r="E272" s="24">
        <v>48</v>
      </c>
      <c r="F272" s="25">
        <v>1</v>
      </c>
      <c r="G272" s="26">
        <v>255.92</v>
      </c>
      <c r="H272" s="26">
        <v>321.02</v>
      </c>
      <c r="I272" s="26">
        <v>385.43</v>
      </c>
      <c r="J272" s="26">
        <v>459.04</v>
      </c>
      <c r="K272" s="26">
        <v>543.39</v>
      </c>
      <c r="L272" s="26">
        <v>0</v>
      </c>
      <c r="M272" s="26">
        <v>346.3</v>
      </c>
      <c r="N272" s="30"/>
      <c r="AG272" s="102" t="str">
        <f>CONCATENATE(AH272,AI272,LEFT(AJ272,2),AK272)</f>
        <v>47MSDeath+ADB</v>
      </c>
      <c r="AH272" s="118">
        <v>47</v>
      </c>
      <c r="AI272" s="144" t="s">
        <v>10</v>
      </c>
      <c r="AJ272" s="144" t="s">
        <v>90</v>
      </c>
      <c r="AK272" s="145" t="s">
        <v>92</v>
      </c>
      <c r="AL272" s="120">
        <v>344.53</v>
      </c>
      <c r="AM272" s="120">
        <v>388.24</v>
      </c>
      <c r="AN272" s="120">
        <v>444.35</v>
      </c>
      <c r="AO272" s="120">
        <v>517.01</v>
      </c>
      <c r="AP272" s="120">
        <v>608.76</v>
      </c>
      <c r="AQ272" s="120">
        <v>0</v>
      </c>
      <c r="AR272" s="120">
        <v>419.65</v>
      </c>
    </row>
    <row r="273" spans="1:44">
      <c r="A273" s="23" t="str">
        <f>+CONCATENATE(B273,C273,D273,E273,F273)</f>
        <v>AMS491</v>
      </c>
      <c r="B273" s="24" t="s">
        <v>121</v>
      </c>
      <c r="C273" s="24" t="s">
        <v>10</v>
      </c>
      <c r="D273" s="24" t="s">
        <v>90</v>
      </c>
      <c r="E273" s="24">
        <v>49</v>
      </c>
      <c r="F273" s="25">
        <v>1</v>
      </c>
      <c r="G273" s="26">
        <v>283.89</v>
      </c>
      <c r="H273" s="26">
        <v>351.62</v>
      </c>
      <c r="I273" s="26">
        <v>419.2</v>
      </c>
      <c r="J273" s="26">
        <v>497.93</v>
      </c>
      <c r="K273" s="26">
        <v>587.71</v>
      </c>
      <c r="L273" s="26">
        <v>0</v>
      </c>
      <c r="M273" s="26">
        <v>364.55</v>
      </c>
      <c r="N273" s="30"/>
      <c r="AG273" s="102" t="str">
        <f>CONCATENATE(AH273,AI273,LEFT(AJ273,2),AK273)</f>
        <v>48MSDeath+ADB</v>
      </c>
      <c r="AH273" s="118">
        <v>48</v>
      </c>
      <c r="AI273" s="144" t="s">
        <v>10</v>
      </c>
      <c r="AJ273" s="144" t="s">
        <v>90</v>
      </c>
      <c r="AK273" s="145" t="s">
        <v>92</v>
      </c>
      <c r="AL273" s="120">
        <v>370.29</v>
      </c>
      <c r="AM273" s="120">
        <v>417.07</v>
      </c>
      <c r="AN273" s="120">
        <v>476.53</v>
      </c>
      <c r="AO273" s="120">
        <v>554.81</v>
      </c>
      <c r="AP273" s="120">
        <v>654.15</v>
      </c>
      <c r="AQ273" s="120">
        <v>0</v>
      </c>
      <c r="AR273" s="120">
        <v>438.25</v>
      </c>
    </row>
    <row r="274" spans="1:44">
      <c r="A274" s="23" t="str">
        <f>+CONCATENATE(B274,C274,D274,E274,F274)</f>
        <v>AMS501</v>
      </c>
      <c r="B274" s="24" t="s">
        <v>121</v>
      </c>
      <c r="C274" s="24" t="s">
        <v>10</v>
      </c>
      <c r="D274" s="24" t="s">
        <v>90</v>
      </c>
      <c r="E274" s="24">
        <v>50</v>
      </c>
      <c r="F274" s="25">
        <v>1</v>
      </c>
      <c r="G274" s="26">
        <v>313.53</v>
      </c>
      <c r="H274" s="26">
        <v>383.82</v>
      </c>
      <c r="I274" s="26">
        <v>455.14</v>
      </c>
      <c r="J274" s="26">
        <v>539.54</v>
      </c>
      <c r="K274" s="26">
        <v>634.96</v>
      </c>
      <c r="L274" s="26">
        <v>0</v>
      </c>
      <c r="M274" s="26">
        <v>383.82</v>
      </c>
      <c r="N274" s="30"/>
      <c r="AG274" s="102" t="str">
        <f>CONCATENATE(AH274,AI274,LEFT(AJ274,2),AK274)</f>
        <v>49MSDeath+ADB</v>
      </c>
      <c r="AH274" s="118">
        <v>49</v>
      </c>
      <c r="AI274" s="144" t="s">
        <v>10</v>
      </c>
      <c r="AJ274" s="144" t="s">
        <v>90</v>
      </c>
      <c r="AK274" s="145" t="s">
        <v>92</v>
      </c>
      <c r="AL274" s="120">
        <v>397.88</v>
      </c>
      <c r="AM274" s="120">
        <v>447.6</v>
      </c>
      <c r="AN274" s="120">
        <v>510.85</v>
      </c>
      <c r="AO274" s="120">
        <v>595.48</v>
      </c>
      <c r="AP274" s="120">
        <v>703.06</v>
      </c>
      <c r="AQ274" s="120">
        <v>0</v>
      </c>
      <c r="AR274" s="120">
        <v>458.38</v>
      </c>
    </row>
    <row r="275" spans="1:44">
      <c r="A275" s="23" t="str">
        <f>+CONCATENATE(B275,C275,D275,E275,F275)</f>
        <v>AMS511</v>
      </c>
      <c r="B275" s="24" t="s">
        <v>121</v>
      </c>
      <c r="C275" s="24" t="s">
        <v>10</v>
      </c>
      <c r="D275" s="24" t="s">
        <v>90</v>
      </c>
      <c r="E275" s="24">
        <v>51</v>
      </c>
      <c r="F275" s="25">
        <v>1</v>
      </c>
      <c r="G275" s="26">
        <v>344.56</v>
      </c>
      <c r="H275" s="26">
        <v>417.67</v>
      </c>
      <c r="I275" s="26">
        <v>493.42</v>
      </c>
      <c r="J275" s="26">
        <v>584.03</v>
      </c>
      <c r="K275" s="26">
        <v>0</v>
      </c>
      <c r="L275" s="26">
        <v>0</v>
      </c>
      <c r="M275" s="26">
        <v>403.53</v>
      </c>
      <c r="N275" s="30"/>
      <c r="AG275" s="102" t="str">
        <f>CONCATENATE(AH275,AI275,LEFT(AJ275,2),AK275)</f>
        <v>50MSDeath+ADB</v>
      </c>
      <c r="AH275" s="118">
        <v>50</v>
      </c>
      <c r="AI275" s="144" t="s">
        <v>10</v>
      </c>
      <c r="AJ275" s="144" t="s">
        <v>90</v>
      </c>
      <c r="AK275" s="145" t="s">
        <v>92</v>
      </c>
      <c r="AL275" s="120">
        <v>427.22</v>
      </c>
      <c r="AM275" s="120">
        <v>479.77</v>
      </c>
      <c r="AN275" s="120">
        <v>547.45</v>
      </c>
      <c r="AO275" s="120">
        <v>639.2</v>
      </c>
      <c r="AP275" s="120">
        <v>755.7</v>
      </c>
      <c r="AQ275" s="120">
        <v>0</v>
      </c>
      <c r="AR275" s="120">
        <v>479.77</v>
      </c>
    </row>
    <row r="276" spans="1:44">
      <c r="A276" s="23" t="str">
        <f>+CONCATENATE(B276,C276,D276,E276,F276)</f>
        <v>AMS521</v>
      </c>
      <c r="B276" s="24" t="s">
        <v>121</v>
      </c>
      <c r="C276" s="24" t="s">
        <v>10</v>
      </c>
      <c r="D276" s="24" t="s">
        <v>90</v>
      </c>
      <c r="E276" s="24">
        <v>52</v>
      </c>
      <c r="F276" s="25">
        <v>1</v>
      </c>
      <c r="G276" s="26">
        <v>376.86</v>
      </c>
      <c r="H276" s="26">
        <v>453.27</v>
      </c>
      <c r="I276" s="26">
        <v>534.24</v>
      </c>
      <c r="J276" s="26">
        <v>631.58</v>
      </c>
      <c r="K276" s="26">
        <v>0</v>
      </c>
      <c r="L276" s="26">
        <v>0</v>
      </c>
      <c r="M276" s="26">
        <v>422.18</v>
      </c>
      <c r="N276" s="30"/>
      <c r="AG276" s="102" t="str">
        <f>CONCATENATE(AH276,AI276,LEFT(AJ276,2),AK276)</f>
        <v>51MSDeath+ADB</v>
      </c>
      <c r="AH276" s="118">
        <v>51</v>
      </c>
      <c r="AI276" s="144" t="s">
        <v>10</v>
      </c>
      <c r="AJ276" s="144" t="s">
        <v>90</v>
      </c>
      <c r="AK276" s="145" t="s">
        <v>92</v>
      </c>
      <c r="AL276" s="120">
        <v>458.04</v>
      </c>
      <c r="AM276" s="120">
        <v>513.61</v>
      </c>
      <c r="AN276" s="120">
        <v>586.51</v>
      </c>
      <c r="AO276" s="120">
        <v>686.2</v>
      </c>
      <c r="AP276" s="120">
        <v>0</v>
      </c>
      <c r="AQ276" s="120"/>
      <c r="AR276" s="120">
        <v>501.96</v>
      </c>
    </row>
    <row r="277" spans="1:44">
      <c r="A277" s="23" t="str">
        <f>+CONCATENATE(B277,C277,D277,E277,F277)</f>
        <v>AMS531</v>
      </c>
      <c r="B277" s="24" t="s">
        <v>121</v>
      </c>
      <c r="C277" s="24" t="s">
        <v>10</v>
      </c>
      <c r="D277" s="24" t="s">
        <v>90</v>
      </c>
      <c r="E277" s="24">
        <v>53</v>
      </c>
      <c r="F277" s="25">
        <v>1</v>
      </c>
      <c r="G277" s="26">
        <v>410.38</v>
      </c>
      <c r="H277" s="26">
        <v>490.84</v>
      </c>
      <c r="I277" s="26">
        <v>577.86</v>
      </c>
      <c r="J277" s="26">
        <v>682.44</v>
      </c>
      <c r="K277" s="26">
        <v>0</v>
      </c>
      <c r="L277" s="26">
        <v>0</v>
      </c>
      <c r="M277" s="26">
        <v>441.17</v>
      </c>
      <c r="N277" s="30"/>
      <c r="AG277" s="102" t="str">
        <f>CONCATENATE(AH277,AI277,LEFT(AJ277,2),AK277)</f>
        <v>52MSDeath+ADB</v>
      </c>
      <c r="AH277" s="118">
        <v>52</v>
      </c>
      <c r="AI277" s="144" t="s">
        <v>10</v>
      </c>
      <c r="AJ277" s="144" t="s">
        <v>90</v>
      </c>
      <c r="AK277" s="145" t="s">
        <v>92</v>
      </c>
      <c r="AL277" s="120">
        <v>490.19</v>
      </c>
      <c r="AM277" s="120">
        <v>549.22</v>
      </c>
      <c r="AN277" s="120">
        <v>628.27</v>
      </c>
      <c r="AO277" s="120">
        <v>736.75</v>
      </c>
      <c r="AP277" s="120">
        <v>0</v>
      </c>
      <c r="AQ277" s="120"/>
      <c r="AR277" s="120">
        <v>522.55</v>
      </c>
    </row>
    <row r="278" spans="1:44">
      <c r="A278" s="23" t="str">
        <f>+CONCATENATE(B278,C278,D278,E278,F278)</f>
        <v>AMS541</v>
      </c>
      <c r="B278" s="24" t="s">
        <v>121</v>
      </c>
      <c r="C278" s="24" t="s">
        <v>10</v>
      </c>
      <c r="D278" s="24" t="s">
        <v>90</v>
      </c>
      <c r="E278" s="24">
        <v>54</v>
      </c>
      <c r="F278" s="25">
        <v>1</v>
      </c>
      <c r="G278" s="26">
        <v>445.22</v>
      </c>
      <c r="H278" s="26">
        <v>530.72</v>
      </c>
      <c r="I278" s="26">
        <v>624.62</v>
      </c>
      <c r="J278" s="26">
        <v>736.85</v>
      </c>
      <c r="K278" s="26">
        <v>0</v>
      </c>
      <c r="L278" s="26">
        <v>0</v>
      </c>
      <c r="M278" s="26">
        <v>460.77</v>
      </c>
      <c r="N278" s="30"/>
      <c r="AG278" s="102" t="str">
        <f>CONCATENATE(AH278,AI278,LEFT(AJ278,2),AK278)</f>
        <v>53MSDeath+ADB</v>
      </c>
      <c r="AH278" s="118">
        <v>53</v>
      </c>
      <c r="AI278" s="144" t="s">
        <v>10</v>
      </c>
      <c r="AJ278" s="144" t="s">
        <v>90</v>
      </c>
      <c r="AK278" s="145" t="s">
        <v>92</v>
      </c>
      <c r="AL278" s="120">
        <v>523.55</v>
      </c>
      <c r="AM278" s="120">
        <v>586.81</v>
      </c>
      <c r="AN278" s="120">
        <v>673.02</v>
      </c>
      <c r="AO278" s="120">
        <v>791.19</v>
      </c>
      <c r="AP278" s="120">
        <v>0</v>
      </c>
      <c r="AQ278" s="120"/>
      <c r="AR278" s="120">
        <v>544.28</v>
      </c>
    </row>
    <row r="279" spans="1:44">
      <c r="A279" s="23" t="str">
        <f>+CONCATENATE(B279,C279,D279,E279,F279)</f>
        <v>AMS551</v>
      </c>
      <c r="B279" s="24" t="s">
        <v>121</v>
      </c>
      <c r="C279" s="24" t="s">
        <v>10</v>
      </c>
      <c r="D279" s="24" t="s">
        <v>90</v>
      </c>
      <c r="E279" s="24">
        <v>55</v>
      </c>
      <c r="F279" s="25">
        <v>1</v>
      </c>
      <c r="G279" s="26">
        <v>481.6</v>
      </c>
      <c r="H279" s="26">
        <v>572.98</v>
      </c>
      <c r="I279" s="26">
        <v>674.88</v>
      </c>
      <c r="J279" s="26">
        <v>795.16</v>
      </c>
      <c r="K279" s="26">
        <v>0</v>
      </c>
      <c r="L279" s="26">
        <v>0</v>
      </c>
      <c r="M279" s="26">
        <v>481.6</v>
      </c>
      <c r="N279" s="30"/>
      <c r="AG279" s="102" t="str">
        <f>CONCATENATE(AH279,AI279,LEFT(AJ279,2),AK279)</f>
        <v>54MSDeath+ADB</v>
      </c>
      <c r="AH279" s="118">
        <v>54</v>
      </c>
      <c r="AI279" s="144" t="s">
        <v>10</v>
      </c>
      <c r="AJ279" s="144" t="s">
        <v>90</v>
      </c>
      <c r="AK279" s="145" t="s">
        <v>92</v>
      </c>
      <c r="AL279" s="120">
        <v>558.21</v>
      </c>
      <c r="AM279" s="120">
        <v>626.67</v>
      </c>
      <c r="AN279" s="120">
        <v>721.15</v>
      </c>
      <c r="AO279" s="120">
        <v>849.88</v>
      </c>
      <c r="AP279" s="120">
        <v>0</v>
      </c>
      <c r="AQ279" s="120"/>
      <c r="AR279" s="120">
        <v>567.97</v>
      </c>
    </row>
    <row r="280" spans="1:44">
      <c r="A280" s="23" t="str">
        <f>+CONCATENATE(B280,C280,D280,E280,F280)</f>
        <v>AMS561</v>
      </c>
      <c r="B280" s="24" t="s">
        <v>121</v>
      </c>
      <c r="C280" s="24" t="s">
        <v>10</v>
      </c>
      <c r="D280" s="24" t="s">
        <v>90</v>
      </c>
      <c r="E280" s="24">
        <v>56</v>
      </c>
      <c r="F280" s="25">
        <v>1</v>
      </c>
      <c r="G280" s="26">
        <v>519.93</v>
      </c>
      <c r="H280" s="26">
        <v>618.88</v>
      </c>
      <c r="I280" s="26">
        <v>729.12</v>
      </c>
      <c r="J280" s="26">
        <v>0</v>
      </c>
      <c r="K280" s="26">
        <v>0</v>
      </c>
      <c r="L280" s="26">
        <v>0</v>
      </c>
      <c r="M280" s="26"/>
      <c r="N280" s="30"/>
      <c r="AG280" s="102" t="str">
        <f>CONCATENATE(AH280,AI280,LEFT(AJ280,2),AK280)</f>
        <v>55MSDeath+ADB</v>
      </c>
      <c r="AH280" s="118">
        <v>55</v>
      </c>
      <c r="AI280" s="144" t="s">
        <v>10</v>
      </c>
      <c r="AJ280" s="144" t="s">
        <v>90</v>
      </c>
      <c r="AK280" s="145" t="s">
        <v>92</v>
      </c>
      <c r="AL280" s="120">
        <v>594.4</v>
      </c>
      <c r="AM280" s="120">
        <v>669.23</v>
      </c>
      <c r="AN280" s="120">
        <v>773.1</v>
      </c>
      <c r="AO280" s="120">
        <v>913.29</v>
      </c>
      <c r="AP280" s="120">
        <v>0</v>
      </c>
      <c r="AQ280" s="120"/>
      <c r="AR280" s="120">
        <v>594.4</v>
      </c>
    </row>
    <row r="281" spans="1:44">
      <c r="A281" s="23" t="str">
        <f>+CONCATENATE(B281,C281,D281,E281,F281)</f>
        <v>AMS571</v>
      </c>
      <c r="B281" s="24" t="s">
        <v>121</v>
      </c>
      <c r="C281" s="24" t="s">
        <v>10</v>
      </c>
      <c r="D281" s="24" t="s">
        <v>90</v>
      </c>
      <c r="E281" s="24">
        <v>57</v>
      </c>
      <c r="F281" s="25">
        <v>1</v>
      </c>
      <c r="G281" s="26">
        <v>560.21</v>
      </c>
      <c r="H281" s="26">
        <v>668.13</v>
      </c>
      <c r="I281" s="26">
        <v>787.79</v>
      </c>
      <c r="J281" s="26">
        <v>0</v>
      </c>
      <c r="K281" s="26">
        <v>0</v>
      </c>
      <c r="L281" s="26">
        <v>0</v>
      </c>
      <c r="M281" s="26"/>
      <c r="N281" s="30"/>
      <c r="AG281" s="102" t="str">
        <f>CONCATENATE(AH281,AI281,LEFT(AJ281,2),AK281)</f>
        <v>56MSDeath+ADB</v>
      </c>
      <c r="AH281" s="118">
        <v>56</v>
      </c>
      <c r="AI281" s="144" t="s">
        <v>10</v>
      </c>
      <c r="AJ281" s="144" t="s">
        <v>90</v>
      </c>
      <c r="AK281" s="145" t="s">
        <v>92</v>
      </c>
      <c r="AL281" s="120">
        <v>632.48</v>
      </c>
      <c r="AM281" s="120">
        <v>714.96</v>
      </c>
      <c r="AN281" s="120">
        <v>829.36</v>
      </c>
      <c r="AO281" s="120">
        <v>0</v>
      </c>
      <c r="AP281" s="120"/>
      <c r="AQ281" s="120"/>
      <c r="AR281" s="120">
        <v>0</v>
      </c>
    </row>
    <row r="282" spans="1:44">
      <c r="A282" s="23" t="str">
        <f>+CONCATENATE(B282,C282,D282,E282,F282)</f>
        <v>AMS581</v>
      </c>
      <c r="B282" s="24" t="s">
        <v>121</v>
      </c>
      <c r="C282" s="24" t="s">
        <v>10</v>
      </c>
      <c r="D282" s="24" t="s">
        <v>90</v>
      </c>
      <c r="E282" s="24">
        <v>58</v>
      </c>
      <c r="F282" s="25">
        <v>1</v>
      </c>
      <c r="G282" s="26">
        <v>604.33</v>
      </c>
      <c r="H282" s="26">
        <v>722.08</v>
      </c>
      <c r="I282" s="26">
        <v>851.42</v>
      </c>
      <c r="J282" s="26">
        <v>0</v>
      </c>
      <c r="K282" s="26">
        <v>0</v>
      </c>
      <c r="L282" s="26">
        <v>0</v>
      </c>
      <c r="M282" s="26"/>
      <c r="N282" s="30"/>
      <c r="AG282" s="102" t="str">
        <f>CONCATENATE(AH282,AI282,LEFT(AJ282,2),AK282)</f>
        <v>57MSDeath+ADB</v>
      </c>
      <c r="AH282" s="118">
        <v>57</v>
      </c>
      <c r="AI282" s="144" t="s">
        <v>10</v>
      </c>
      <c r="AJ282" s="144" t="s">
        <v>90</v>
      </c>
      <c r="AK282" s="145" t="s">
        <v>92</v>
      </c>
      <c r="AL282" s="120">
        <v>672.91</v>
      </c>
      <c r="AM282" s="120">
        <v>764.32</v>
      </c>
      <c r="AN282" s="120">
        <v>890.48</v>
      </c>
      <c r="AO282" s="120">
        <v>0</v>
      </c>
      <c r="AP282" s="120"/>
      <c r="AQ282" s="120"/>
      <c r="AR282" s="120">
        <v>0</v>
      </c>
    </row>
    <row r="283" spans="1:44">
      <c r="A283" s="23" t="str">
        <f>+CONCATENATE(B283,C283,D283,E283,F283)</f>
        <v>AMS591</v>
      </c>
      <c r="B283" s="24" t="s">
        <v>121</v>
      </c>
      <c r="C283" s="24" t="s">
        <v>10</v>
      </c>
      <c r="D283" s="24" t="s">
        <v>90</v>
      </c>
      <c r="E283" s="24">
        <v>59</v>
      </c>
      <c r="F283" s="25">
        <v>1</v>
      </c>
      <c r="G283" s="26">
        <v>651.96</v>
      </c>
      <c r="H283" s="26">
        <v>780.31</v>
      </c>
      <c r="I283" s="26">
        <v>920.54</v>
      </c>
      <c r="J283" s="26">
        <v>0</v>
      </c>
      <c r="K283" s="26">
        <v>0</v>
      </c>
      <c r="L283" s="26">
        <v>0</v>
      </c>
      <c r="M283" s="26"/>
      <c r="N283" s="30"/>
      <c r="AG283" s="102" t="str">
        <f>CONCATENATE(AH283,AI283,LEFT(AJ283,2),AK283)</f>
        <v>58MSDeath+ADB</v>
      </c>
      <c r="AH283" s="118">
        <v>58</v>
      </c>
      <c r="AI283" s="144" t="s">
        <v>10</v>
      </c>
      <c r="AJ283" s="144" t="s">
        <v>90</v>
      </c>
      <c r="AK283" s="145" t="s">
        <v>92</v>
      </c>
      <c r="AL283" s="120">
        <v>716.3</v>
      </c>
      <c r="AM283" s="120">
        <v>818.47</v>
      </c>
      <c r="AN283" s="120">
        <v>957.06</v>
      </c>
      <c r="AO283" s="120">
        <v>0</v>
      </c>
      <c r="AP283" s="120"/>
      <c r="AQ283" s="120"/>
      <c r="AR283" s="120">
        <v>0</v>
      </c>
    </row>
    <row r="284" spans="1:44">
      <c r="A284" s="23" t="str">
        <f>+CONCATENATE(B284,C284,D284,E284,F284)</f>
        <v>AMS601</v>
      </c>
      <c r="B284" s="24" t="s">
        <v>121</v>
      </c>
      <c r="C284" s="24" t="s">
        <v>10</v>
      </c>
      <c r="D284" s="24" t="s">
        <v>90</v>
      </c>
      <c r="E284" s="24">
        <v>60</v>
      </c>
      <c r="F284" s="25">
        <v>1</v>
      </c>
      <c r="G284" s="26">
        <v>704.02</v>
      </c>
      <c r="H284" s="26">
        <v>844.27</v>
      </c>
      <c r="I284" s="26">
        <v>995.67</v>
      </c>
      <c r="J284" s="26">
        <v>0</v>
      </c>
      <c r="K284" s="26">
        <v>0</v>
      </c>
      <c r="L284" s="26">
        <v>0</v>
      </c>
      <c r="M284" s="26"/>
      <c r="N284" s="30"/>
      <c r="AG284" s="102" t="str">
        <f>CONCATENATE(AH284,AI284,LEFT(AJ284,2),AK284)</f>
        <v>59MSDeath+ADB</v>
      </c>
      <c r="AH284" s="118">
        <v>59</v>
      </c>
      <c r="AI284" s="144" t="s">
        <v>10</v>
      </c>
      <c r="AJ284" s="144" t="s">
        <v>90</v>
      </c>
      <c r="AK284" s="145" t="s">
        <v>92</v>
      </c>
      <c r="AL284" s="120">
        <v>763.35</v>
      </c>
      <c r="AM284" s="120">
        <v>877.65</v>
      </c>
      <c r="AN284" s="120">
        <v>1029.69</v>
      </c>
      <c r="AO284" s="120">
        <v>0</v>
      </c>
      <c r="AP284" s="120"/>
      <c r="AQ284" s="120"/>
      <c r="AR284" s="120">
        <v>0</v>
      </c>
    </row>
    <row r="285" spans="1:44">
      <c r="A285" s="23" t="str">
        <f>+CONCATENATE(B285,C285,D285,E285,F285)</f>
        <v>AMS611</v>
      </c>
      <c r="B285" s="24" t="s">
        <v>121</v>
      </c>
      <c r="C285" s="24" t="s">
        <v>10</v>
      </c>
      <c r="D285" s="24" t="s">
        <v>90</v>
      </c>
      <c r="E285" s="24">
        <v>61</v>
      </c>
      <c r="F285" s="25">
        <v>1</v>
      </c>
      <c r="G285" s="26">
        <v>761.17</v>
      </c>
      <c r="H285" s="26">
        <v>914.37</v>
      </c>
      <c r="I285" s="26">
        <v>0</v>
      </c>
      <c r="J285" s="26">
        <v>0</v>
      </c>
      <c r="K285" s="26">
        <v>0</v>
      </c>
      <c r="L285" s="26">
        <v>0</v>
      </c>
      <c r="M285" s="26"/>
      <c r="N285" s="30"/>
      <c r="AG285" s="102" t="str">
        <f>CONCATENATE(AH285,AI285,LEFT(AJ285,2),AK285)</f>
        <v>60MSDeath+ADB</v>
      </c>
      <c r="AH285" s="118">
        <v>60</v>
      </c>
      <c r="AI285" s="144" t="s">
        <v>10</v>
      </c>
      <c r="AJ285" s="144" t="s">
        <v>90</v>
      </c>
      <c r="AK285" s="145" t="s">
        <v>92</v>
      </c>
      <c r="AL285" s="120">
        <v>814.98</v>
      </c>
      <c r="AM285" s="120">
        <v>942.51</v>
      </c>
      <c r="AN285" s="120">
        <v>1109.01</v>
      </c>
      <c r="AO285" s="120">
        <v>0</v>
      </c>
      <c r="AP285" s="120"/>
      <c r="AQ285" s="120"/>
      <c r="AR285" s="120">
        <v>0</v>
      </c>
    </row>
    <row r="286" spans="1:44">
      <c r="A286" s="23" t="str">
        <f>+CONCATENATE(B286,C286,D286,E286,F286)</f>
        <v>AMS621</v>
      </c>
      <c r="B286" s="24" t="s">
        <v>121</v>
      </c>
      <c r="C286" s="24" t="s">
        <v>10</v>
      </c>
      <c r="D286" s="24" t="s">
        <v>90</v>
      </c>
      <c r="E286" s="24">
        <v>62</v>
      </c>
      <c r="F286" s="25">
        <v>1</v>
      </c>
      <c r="G286" s="26">
        <v>824.09</v>
      </c>
      <c r="H286" s="26">
        <v>991.22</v>
      </c>
      <c r="I286" s="26">
        <v>0</v>
      </c>
      <c r="J286" s="26">
        <v>0</v>
      </c>
      <c r="K286" s="26">
        <v>0</v>
      </c>
      <c r="L286" s="26">
        <v>0</v>
      </c>
      <c r="M286" s="26"/>
      <c r="N286" s="30"/>
      <c r="AG286" s="102" t="str">
        <f>CONCATENATE(AH286,AI286,LEFT(AJ286,2),AK286)</f>
        <v>61MSDeath+ADB</v>
      </c>
      <c r="AH286" s="118">
        <v>61</v>
      </c>
      <c r="AI286" s="144" t="s">
        <v>10</v>
      </c>
      <c r="AJ286" s="144" t="s">
        <v>90</v>
      </c>
      <c r="AK286" s="145" t="s">
        <v>92</v>
      </c>
      <c r="AL286" s="120">
        <v>871.65</v>
      </c>
      <c r="AM286" s="120">
        <v>1013.69</v>
      </c>
      <c r="AN286" s="120">
        <v>0</v>
      </c>
      <c r="AO286" s="120"/>
      <c r="AP286" s="120"/>
      <c r="AQ286" s="120"/>
      <c r="AR286" s="120">
        <v>0</v>
      </c>
    </row>
    <row r="287" spans="1:44">
      <c r="A287" s="23" t="str">
        <f>+CONCATENATE(B287,C287,D287,E287,F287)</f>
        <v>AMS631</v>
      </c>
      <c r="B287" s="24" t="s">
        <v>121</v>
      </c>
      <c r="C287" s="24" t="s">
        <v>10</v>
      </c>
      <c r="D287" s="24" t="s">
        <v>90</v>
      </c>
      <c r="E287" s="24">
        <v>63</v>
      </c>
      <c r="F287" s="25">
        <v>1</v>
      </c>
      <c r="G287" s="26">
        <v>893.42</v>
      </c>
      <c r="H287" s="26">
        <v>1075.41</v>
      </c>
      <c r="I287" s="26">
        <v>0</v>
      </c>
      <c r="J287" s="26">
        <v>0</v>
      </c>
      <c r="K287" s="26">
        <v>0</v>
      </c>
      <c r="L287" s="26">
        <v>0</v>
      </c>
      <c r="M287" s="26"/>
      <c r="N287" s="30"/>
      <c r="AG287" s="102" t="str">
        <f>CONCATENATE(AH287,AI287,LEFT(AJ287,2),AK287)</f>
        <v>62MSDeath+ADB</v>
      </c>
      <c r="AH287" s="118">
        <v>62</v>
      </c>
      <c r="AI287" s="144" t="s">
        <v>10</v>
      </c>
      <c r="AJ287" s="144" t="s">
        <v>90</v>
      </c>
      <c r="AK287" s="145" t="s">
        <v>92</v>
      </c>
      <c r="AL287" s="120">
        <v>934.04</v>
      </c>
      <c r="AM287" s="120">
        <v>1091.83</v>
      </c>
      <c r="AN287" s="120">
        <v>0</v>
      </c>
      <c r="AO287" s="120"/>
      <c r="AP287" s="120"/>
      <c r="AQ287" s="120"/>
      <c r="AR287" s="120">
        <v>0</v>
      </c>
    </row>
    <row r="288" spans="1:44">
      <c r="A288" s="23" t="str">
        <f>+CONCATENATE(B288,C288,D288,E288,F288)</f>
        <v>AMS641</v>
      </c>
      <c r="B288" s="24" t="s">
        <v>121</v>
      </c>
      <c r="C288" s="24" t="s">
        <v>10</v>
      </c>
      <c r="D288" s="24" t="s">
        <v>90</v>
      </c>
      <c r="E288" s="24">
        <v>64</v>
      </c>
      <c r="F288" s="25">
        <v>1</v>
      </c>
      <c r="G288" s="26">
        <v>969.83</v>
      </c>
      <c r="H288" s="26">
        <v>1167.56</v>
      </c>
      <c r="I288" s="26">
        <v>0</v>
      </c>
      <c r="J288" s="26">
        <v>0</v>
      </c>
      <c r="K288" s="26">
        <v>0</v>
      </c>
      <c r="L288" s="26">
        <v>0</v>
      </c>
      <c r="M288" s="26"/>
      <c r="N288" s="30"/>
      <c r="AG288" s="102" t="str">
        <f>CONCATENATE(AH288,AI288,LEFT(AJ288,2),AK288)</f>
        <v>63MSDeath+ADB</v>
      </c>
      <c r="AH288" s="118">
        <v>63</v>
      </c>
      <c r="AI288" s="144" t="s">
        <v>10</v>
      </c>
      <c r="AJ288" s="144" t="s">
        <v>90</v>
      </c>
      <c r="AK288" s="145" t="s">
        <v>92</v>
      </c>
      <c r="AL288" s="120">
        <v>1002.79</v>
      </c>
      <c r="AM288" s="120">
        <v>1177.92</v>
      </c>
      <c r="AN288" s="120">
        <v>0</v>
      </c>
      <c r="AO288" s="120"/>
      <c r="AP288" s="120"/>
      <c r="AQ288" s="120"/>
      <c r="AR288" s="120">
        <v>0</v>
      </c>
    </row>
    <row r="289" spans="1:44">
      <c r="A289" s="23" t="str">
        <f>+CONCATENATE(B289,C289,D289,E289,F289)</f>
        <v>AMS651</v>
      </c>
      <c r="B289" s="24" t="s">
        <v>121</v>
      </c>
      <c r="C289" s="24" t="s">
        <v>10</v>
      </c>
      <c r="D289" s="24" t="s">
        <v>90</v>
      </c>
      <c r="E289" s="24">
        <v>65</v>
      </c>
      <c r="F289" s="25">
        <v>1</v>
      </c>
      <c r="G289" s="26">
        <v>1054.07</v>
      </c>
      <c r="H289" s="26">
        <v>1268.27</v>
      </c>
      <c r="I289" s="26">
        <v>0</v>
      </c>
      <c r="J289" s="26">
        <v>0</v>
      </c>
      <c r="K289" s="26">
        <v>0</v>
      </c>
      <c r="L289" s="26">
        <v>0</v>
      </c>
      <c r="M289" s="26"/>
      <c r="N289" s="30"/>
      <c r="AG289" s="102" t="str">
        <f>CONCATENATE(AH289,AI289,LEFT(AJ289,2),AK289)</f>
        <v>64MSDeath+ADB</v>
      </c>
      <c r="AH289" s="118">
        <v>64</v>
      </c>
      <c r="AI289" s="144" t="s">
        <v>10</v>
      </c>
      <c r="AJ289" s="144" t="s">
        <v>90</v>
      </c>
      <c r="AK289" s="145" t="s">
        <v>92</v>
      </c>
      <c r="AL289" s="120">
        <v>1078.55</v>
      </c>
      <c r="AM289" s="120">
        <v>1271.95</v>
      </c>
      <c r="AN289" s="120">
        <v>0</v>
      </c>
      <c r="AO289" s="120"/>
      <c r="AP289" s="120"/>
      <c r="AQ289" s="120"/>
      <c r="AR289" s="120">
        <v>0</v>
      </c>
    </row>
    <row r="290" spans="1:44">
      <c r="A290" s="23" t="str">
        <f>+CONCATENATE(B290,C290,D290,E290,F290)</f>
        <v>AMNS181.25</v>
      </c>
      <c r="B290" s="24" t="s">
        <v>121</v>
      </c>
      <c r="C290" s="24" t="s">
        <v>10</v>
      </c>
      <c r="D290" s="24" t="s">
        <v>6</v>
      </c>
      <c r="E290" s="24">
        <v>18</v>
      </c>
      <c r="F290" s="25">
        <v>1.25</v>
      </c>
      <c r="G290" s="26">
        <v>0</v>
      </c>
      <c r="H290" s="26">
        <v>33.22</v>
      </c>
      <c r="I290" s="26">
        <v>33.36</v>
      </c>
      <c r="J290" s="26">
        <v>33.76</v>
      </c>
      <c r="K290" s="26">
        <v>35.09</v>
      </c>
      <c r="L290" s="26">
        <v>40.15</v>
      </c>
      <c r="M290" s="26"/>
      <c r="N290" s="30"/>
      <c r="AG290" s="102" t="str">
        <f>CONCATENATE(AH290,AI290,LEFT(AJ290,2),AK290)</f>
        <v>65MSDeath+ADB</v>
      </c>
      <c r="AH290" s="118">
        <v>65</v>
      </c>
      <c r="AI290" s="144" t="s">
        <v>10</v>
      </c>
      <c r="AJ290" s="144" t="s">
        <v>90</v>
      </c>
      <c r="AK290" s="145" t="s">
        <v>92</v>
      </c>
      <c r="AL290" s="120">
        <v>1161.49</v>
      </c>
      <c r="AM290" s="120">
        <v>1374.86</v>
      </c>
      <c r="AN290" s="120">
        <v>0</v>
      </c>
      <c r="AO290" s="120"/>
      <c r="AP290" s="120"/>
      <c r="AQ290" s="120"/>
      <c r="AR290" s="120">
        <v>0</v>
      </c>
    </row>
    <row r="291" spans="1:44">
      <c r="A291" s="23" t="str">
        <f>+CONCATENATE(B291,C291,D291,E291,F291)</f>
        <v>AMNS191.25</v>
      </c>
      <c r="B291" s="24" t="s">
        <v>121</v>
      </c>
      <c r="C291" s="24" t="s">
        <v>10</v>
      </c>
      <c r="D291" s="24" t="s">
        <v>6</v>
      </c>
      <c r="E291" s="24">
        <v>19</v>
      </c>
      <c r="F291" s="25">
        <v>1.25</v>
      </c>
      <c r="G291" s="26">
        <v>0</v>
      </c>
      <c r="H291" s="26">
        <v>34.33</v>
      </c>
      <c r="I291" s="26">
        <v>34.45</v>
      </c>
      <c r="J291" s="26">
        <v>34.9</v>
      </c>
      <c r="K291" s="26">
        <v>36.69</v>
      </c>
      <c r="L291" s="26">
        <v>43.03</v>
      </c>
      <c r="M291" s="26"/>
      <c r="N291" s="30"/>
      <c r="AG291" s="102" t="str">
        <f>CONCATENATE(AH291,AI291,LEFT(AJ291,2),AK291)</f>
        <v>18MAgDeath+ADB+ATPD</v>
      </c>
      <c r="AH291" s="118">
        <v>18</v>
      </c>
      <c r="AI291" s="145" t="s">
        <v>10</v>
      </c>
      <c r="AJ291" s="145" t="s">
        <v>89</v>
      </c>
      <c r="AK291" s="145" t="s">
        <v>94</v>
      </c>
      <c r="AL291" s="120">
        <v>0</v>
      </c>
      <c r="AM291" s="120">
        <v>217.9</v>
      </c>
      <c r="AN291" s="120">
        <v>217.91</v>
      </c>
      <c r="AO291" s="120">
        <v>217.92</v>
      </c>
      <c r="AP291" s="120">
        <v>217.93</v>
      </c>
      <c r="AQ291" s="120">
        <v>217.94</v>
      </c>
      <c r="AR291" s="120">
        <v>0</v>
      </c>
    </row>
    <row r="292" spans="1:44">
      <c r="A292" s="23" t="str">
        <f>+CONCATENATE(B292,C292,D292,E292,F292)</f>
        <v>AMNS201.25</v>
      </c>
      <c r="B292" s="24" t="s">
        <v>121</v>
      </c>
      <c r="C292" s="24" t="s">
        <v>10</v>
      </c>
      <c r="D292" s="24" t="s">
        <v>6</v>
      </c>
      <c r="E292" s="24">
        <v>20</v>
      </c>
      <c r="F292" s="25">
        <v>1.25</v>
      </c>
      <c r="G292" s="26">
        <v>0</v>
      </c>
      <c r="H292" s="26">
        <v>35.21</v>
      </c>
      <c r="I292" s="26">
        <v>35.35</v>
      </c>
      <c r="J292" s="26">
        <v>35.95</v>
      </c>
      <c r="K292" s="26">
        <v>38.42</v>
      </c>
      <c r="L292" s="26">
        <v>46.26</v>
      </c>
      <c r="M292" s="26"/>
      <c r="N292" s="30"/>
      <c r="AG292" s="102" t="str">
        <f>CONCATENATE(AH292,AI292,LEFT(AJ292,2),AK292)</f>
        <v>19MAgDeath+ADB+ATPD</v>
      </c>
      <c r="AH292" s="118">
        <v>19</v>
      </c>
      <c r="AI292" s="145" t="s">
        <v>10</v>
      </c>
      <c r="AJ292" s="145" t="s">
        <v>89</v>
      </c>
      <c r="AK292" s="145" t="s">
        <v>94</v>
      </c>
      <c r="AL292" s="120">
        <v>0</v>
      </c>
      <c r="AM292" s="120">
        <v>219.29</v>
      </c>
      <c r="AN292" s="120">
        <v>219.3</v>
      </c>
      <c r="AO292" s="120">
        <v>219.31</v>
      </c>
      <c r="AP292" s="120">
        <v>219.32</v>
      </c>
      <c r="AQ292" s="120">
        <v>219.33</v>
      </c>
      <c r="AR292" s="120">
        <v>0</v>
      </c>
    </row>
    <row r="293" spans="1:44">
      <c r="A293" s="23" t="str">
        <f>+CONCATENATE(B293,C293,D293,E293,F293)</f>
        <v>AMNS211.25</v>
      </c>
      <c r="B293" s="24" t="s">
        <v>121</v>
      </c>
      <c r="C293" s="24" t="s">
        <v>10</v>
      </c>
      <c r="D293" s="24" t="s">
        <v>6</v>
      </c>
      <c r="E293" s="24">
        <v>21</v>
      </c>
      <c r="F293" s="25">
        <v>1.25</v>
      </c>
      <c r="G293" s="26">
        <v>0</v>
      </c>
      <c r="H293" s="26">
        <v>35.93</v>
      </c>
      <c r="I293" s="26">
        <v>36.16</v>
      </c>
      <c r="J293" s="26">
        <v>36.93</v>
      </c>
      <c r="K293" s="26">
        <v>40.38</v>
      </c>
      <c r="L293" s="26">
        <v>49.92</v>
      </c>
      <c r="M293" s="26"/>
      <c r="N293" s="30"/>
      <c r="AG293" s="102" t="str">
        <f>CONCATENATE(AH293,AI293,LEFT(AJ293,2),AK293)</f>
        <v>20MAgDeath+ADB+ATPD</v>
      </c>
      <c r="AH293" s="118">
        <v>20</v>
      </c>
      <c r="AI293" s="145" t="s">
        <v>10</v>
      </c>
      <c r="AJ293" s="145" t="s">
        <v>89</v>
      </c>
      <c r="AK293" s="145" t="s">
        <v>94</v>
      </c>
      <c r="AL293" s="120">
        <v>0</v>
      </c>
      <c r="AM293" s="120">
        <v>220.43</v>
      </c>
      <c r="AN293" s="120">
        <v>220.44</v>
      </c>
      <c r="AO293" s="120">
        <v>220.45</v>
      </c>
      <c r="AP293" s="120">
        <v>220.46</v>
      </c>
      <c r="AQ293" s="120">
        <v>220.47</v>
      </c>
      <c r="AR293" s="120">
        <v>0</v>
      </c>
    </row>
    <row r="294" spans="1:44">
      <c r="A294" s="23" t="str">
        <f>+CONCATENATE(B294,C294,D294,E294,F294)</f>
        <v>AMNS221.25</v>
      </c>
      <c r="B294" s="24" t="s">
        <v>121</v>
      </c>
      <c r="C294" s="24" t="s">
        <v>10</v>
      </c>
      <c r="D294" s="24" t="s">
        <v>6</v>
      </c>
      <c r="E294" s="24">
        <v>22</v>
      </c>
      <c r="F294" s="25">
        <v>1.25</v>
      </c>
      <c r="G294" s="26">
        <v>0</v>
      </c>
      <c r="H294" s="26">
        <v>36.56</v>
      </c>
      <c r="I294" s="26">
        <v>36.91</v>
      </c>
      <c r="J294" s="26">
        <v>38</v>
      </c>
      <c r="K294" s="26">
        <v>42.71</v>
      </c>
      <c r="L294" s="26">
        <v>53.99</v>
      </c>
      <c r="M294" s="26"/>
      <c r="N294" s="30"/>
      <c r="AG294" s="102" t="str">
        <f>CONCATENATE(AH294,AI294,LEFT(AJ294,2),AK294)</f>
        <v>21MAgDeath+ADB+ATPD</v>
      </c>
      <c r="AH294" s="118">
        <v>21</v>
      </c>
      <c r="AI294" s="145" t="s">
        <v>10</v>
      </c>
      <c r="AJ294" s="145" t="s">
        <v>89</v>
      </c>
      <c r="AK294" s="145" t="s">
        <v>94</v>
      </c>
      <c r="AL294" s="120">
        <v>0</v>
      </c>
      <c r="AM294" s="120">
        <v>221.35</v>
      </c>
      <c r="AN294" s="120">
        <v>221.36</v>
      </c>
      <c r="AO294" s="120">
        <v>221.37</v>
      </c>
      <c r="AP294" s="120">
        <v>221.38</v>
      </c>
      <c r="AQ294" s="120">
        <v>221.39</v>
      </c>
      <c r="AR294" s="120">
        <v>0</v>
      </c>
    </row>
    <row r="295" spans="1:44">
      <c r="A295" s="23" t="str">
        <f>+CONCATENATE(B295,C295,D295,E295,F295)</f>
        <v>AMNS231.25</v>
      </c>
      <c r="B295" s="24" t="s">
        <v>121</v>
      </c>
      <c r="C295" s="24" t="s">
        <v>10</v>
      </c>
      <c r="D295" s="24" t="s">
        <v>6</v>
      </c>
      <c r="E295" s="24">
        <v>23</v>
      </c>
      <c r="F295" s="25">
        <v>1.25</v>
      </c>
      <c r="G295" s="26">
        <v>0</v>
      </c>
      <c r="H295" s="26">
        <v>37.14</v>
      </c>
      <c r="I295" s="26">
        <v>37.64</v>
      </c>
      <c r="J295" s="26">
        <v>39.21</v>
      </c>
      <c r="K295" s="26">
        <v>45.49</v>
      </c>
      <c r="L295" s="26">
        <v>58.57</v>
      </c>
      <c r="M295" s="26"/>
      <c r="N295" s="30"/>
      <c r="AG295" s="102" t="str">
        <f>CONCATENATE(AH295,AI295,LEFT(AJ295,2),AK295)</f>
        <v>22MAgDeath+ADB+ATPD</v>
      </c>
      <c r="AH295" s="118">
        <v>22</v>
      </c>
      <c r="AI295" s="145" t="s">
        <v>10</v>
      </c>
      <c r="AJ295" s="145" t="s">
        <v>89</v>
      </c>
      <c r="AK295" s="145" t="s">
        <v>94</v>
      </c>
      <c r="AL295" s="120">
        <v>0</v>
      </c>
      <c r="AM295" s="120">
        <v>222.15</v>
      </c>
      <c r="AN295" s="120">
        <v>222.16</v>
      </c>
      <c r="AO295" s="120">
        <v>222.17</v>
      </c>
      <c r="AP295" s="120">
        <v>222.18</v>
      </c>
      <c r="AQ295" s="120">
        <v>222.19</v>
      </c>
      <c r="AR295" s="120">
        <v>0</v>
      </c>
    </row>
    <row r="296" spans="1:44">
      <c r="A296" s="23" t="str">
        <f>+CONCATENATE(B296,C296,D296,E296,F296)</f>
        <v>AMNS241.25</v>
      </c>
      <c r="B296" s="24" t="s">
        <v>121</v>
      </c>
      <c r="C296" s="24" t="s">
        <v>10</v>
      </c>
      <c r="D296" s="24" t="s">
        <v>6</v>
      </c>
      <c r="E296" s="24">
        <v>24</v>
      </c>
      <c r="F296" s="25">
        <v>1.25</v>
      </c>
      <c r="G296" s="26">
        <v>0</v>
      </c>
      <c r="H296" s="26">
        <v>37.71</v>
      </c>
      <c r="I296" s="26">
        <v>38.44</v>
      </c>
      <c r="J296" s="26">
        <v>40.7</v>
      </c>
      <c r="K296" s="26">
        <v>48.81</v>
      </c>
      <c r="L296" s="26">
        <v>63.65</v>
      </c>
      <c r="M296" s="26"/>
      <c r="N296" s="30"/>
      <c r="AG296" s="102" t="str">
        <f>CONCATENATE(AH296,AI296,LEFT(AJ296,2),AK296)</f>
        <v>23MAgDeath+ADB+ATPD</v>
      </c>
      <c r="AH296" s="118">
        <v>23</v>
      </c>
      <c r="AI296" s="145" t="s">
        <v>10</v>
      </c>
      <c r="AJ296" s="145" t="s">
        <v>89</v>
      </c>
      <c r="AK296" s="145" t="s">
        <v>94</v>
      </c>
      <c r="AL296" s="120">
        <v>0</v>
      </c>
      <c r="AM296" s="120">
        <v>222.88</v>
      </c>
      <c r="AN296" s="120">
        <v>222.89</v>
      </c>
      <c r="AO296" s="120">
        <v>222.9</v>
      </c>
      <c r="AP296" s="120">
        <v>222.91</v>
      </c>
      <c r="AQ296" s="120">
        <v>225.39</v>
      </c>
      <c r="AR296" s="120">
        <v>0</v>
      </c>
    </row>
    <row r="297" spans="1:44">
      <c r="A297" s="23" t="str">
        <f>+CONCATENATE(B297,C297,D297,E297,F297)</f>
        <v>AMNS251.25</v>
      </c>
      <c r="B297" s="24" t="s">
        <v>121</v>
      </c>
      <c r="C297" s="24" t="s">
        <v>10</v>
      </c>
      <c r="D297" s="24" t="s">
        <v>6</v>
      </c>
      <c r="E297" s="24">
        <v>25</v>
      </c>
      <c r="F297" s="25">
        <v>1.25</v>
      </c>
      <c r="G297" s="26">
        <v>0</v>
      </c>
      <c r="H297" s="26">
        <v>38.36</v>
      </c>
      <c r="I297" s="26">
        <v>39.35</v>
      </c>
      <c r="J297" s="26">
        <v>42.66</v>
      </c>
      <c r="K297" s="26">
        <v>52.72</v>
      </c>
      <c r="L297" s="26">
        <v>69.17</v>
      </c>
      <c r="M297" s="26"/>
      <c r="N297" s="30"/>
      <c r="AG297" s="102" t="str">
        <f>CONCATENATE(AH297,AI297,LEFT(AJ297,2),AK297)</f>
        <v>24MAgDeath+ADB+ATPD</v>
      </c>
      <c r="AH297" s="118">
        <v>24</v>
      </c>
      <c r="AI297" s="145" t="s">
        <v>10</v>
      </c>
      <c r="AJ297" s="145" t="s">
        <v>89</v>
      </c>
      <c r="AK297" s="145" t="s">
        <v>94</v>
      </c>
      <c r="AL297" s="120">
        <v>0</v>
      </c>
      <c r="AM297" s="120">
        <v>223.63</v>
      </c>
      <c r="AN297" s="120">
        <v>223.64</v>
      </c>
      <c r="AO297" s="120">
        <v>223.65</v>
      </c>
      <c r="AP297" s="120">
        <v>223.66</v>
      </c>
      <c r="AQ297" s="120">
        <v>229.96</v>
      </c>
      <c r="AR297" s="120">
        <v>0</v>
      </c>
    </row>
    <row r="298" spans="1:44">
      <c r="A298" s="23" t="str">
        <f>+CONCATENATE(B298,C298,D298,E298,F298)</f>
        <v>AMNS261.25</v>
      </c>
      <c r="B298" s="24" t="s">
        <v>121</v>
      </c>
      <c r="C298" s="24" t="s">
        <v>10</v>
      </c>
      <c r="D298" s="24" t="s">
        <v>6</v>
      </c>
      <c r="E298" s="24">
        <v>26</v>
      </c>
      <c r="F298" s="25">
        <v>1.25</v>
      </c>
      <c r="G298" s="26">
        <v>0</v>
      </c>
      <c r="H298" s="26">
        <v>39.15</v>
      </c>
      <c r="I298" s="26">
        <v>40.45</v>
      </c>
      <c r="J298" s="26">
        <v>45.1</v>
      </c>
      <c r="K298" s="26">
        <v>57.29</v>
      </c>
      <c r="L298" s="26">
        <v>75.31</v>
      </c>
      <c r="M298" s="26"/>
      <c r="N298" s="30"/>
      <c r="AG298" s="102" t="str">
        <f>CONCATENATE(AH298,AI298,LEFT(AJ298,2),AK298)</f>
        <v>25MAgDeath+ADB+ATPD</v>
      </c>
      <c r="AH298" s="118">
        <v>25</v>
      </c>
      <c r="AI298" s="145" t="s">
        <v>10</v>
      </c>
      <c r="AJ298" s="145" t="s">
        <v>89</v>
      </c>
      <c r="AK298" s="145" t="s">
        <v>94</v>
      </c>
      <c r="AL298" s="120">
        <v>0</v>
      </c>
      <c r="AM298" s="120">
        <v>224.46</v>
      </c>
      <c r="AN298" s="120">
        <v>224.47</v>
      </c>
      <c r="AO298" s="120">
        <v>224.48</v>
      </c>
      <c r="AP298" s="120">
        <v>224.49</v>
      </c>
      <c r="AQ298" s="120">
        <v>235.28</v>
      </c>
      <c r="AR298" s="120">
        <v>0</v>
      </c>
    </row>
    <row r="299" spans="1:44">
      <c r="A299" s="23" t="str">
        <f>+CONCATENATE(B299,C299,D299,E299,F299)</f>
        <v>AMNS271.25</v>
      </c>
      <c r="B299" s="24" t="s">
        <v>121</v>
      </c>
      <c r="C299" s="24" t="s">
        <v>10</v>
      </c>
      <c r="D299" s="24" t="s">
        <v>6</v>
      </c>
      <c r="E299" s="24">
        <v>27</v>
      </c>
      <c r="F299" s="25">
        <v>1.25</v>
      </c>
      <c r="G299" s="26">
        <v>0</v>
      </c>
      <c r="H299" s="26">
        <v>40.1</v>
      </c>
      <c r="I299" s="26">
        <v>41.83</v>
      </c>
      <c r="J299" s="26">
        <v>48.15</v>
      </c>
      <c r="K299" s="26">
        <v>62.41</v>
      </c>
      <c r="L299" s="26">
        <v>81.95</v>
      </c>
      <c r="M299" s="26"/>
      <c r="N299" s="30"/>
      <c r="AG299" s="102" t="str">
        <f>CONCATENATE(AH299,AI299,LEFT(AJ299,2),AK299)</f>
        <v>26MAgDeath+ADB+ATPD</v>
      </c>
      <c r="AH299" s="118">
        <v>26</v>
      </c>
      <c r="AI299" s="145" t="s">
        <v>10</v>
      </c>
      <c r="AJ299" s="145" t="s">
        <v>89</v>
      </c>
      <c r="AK299" s="145" t="s">
        <v>94</v>
      </c>
      <c r="AL299" s="120">
        <v>0</v>
      </c>
      <c r="AM299" s="120">
        <v>225.46</v>
      </c>
      <c r="AN299" s="120">
        <v>225.47</v>
      </c>
      <c r="AO299" s="120">
        <v>225.48</v>
      </c>
      <c r="AP299" s="120">
        <v>225.8</v>
      </c>
      <c r="AQ299" s="120">
        <v>241.49</v>
      </c>
      <c r="AR299" s="120">
        <v>0</v>
      </c>
    </row>
    <row r="300" spans="1:44">
      <c r="A300" s="23" t="str">
        <f>+CONCATENATE(B300,C300,D300,E300,F300)</f>
        <v>AMNS281.25</v>
      </c>
      <c r="B300" s="24" t="s">
        <v>121</v>
      </c>
      <c r="C300" s="24" t="s">
        <v>10</v>
      </c>
      <c r="D300" s="24" t="s">
        <v>6</v>
      </c>
      <c r="E300" s="24">
        <v>28</v>
      </c>
      <c r="F300" s="25">
        <v>1.25</v>
      </c>
      <c r="G300" s="26">
        <v>0</v>
      </c>
      <c r="H300" s="26">
        <v>41.27</v>
      </c>
      <c r="I300" s="26">
        <v>43.63</v>
      </c>
      <c r="J300" s="26">
        <v>51.89</v>
      </c>
      <c r="K300" s="26">
        <v>68.3</v>
      </c>
      <c r="L300" s="26">
        <v>89.14</v>
      </c>
      <c r="M300" s="26"/>
      <c r="N300" s="30"/>
      <c r="AG300" s="102" t="str">
        <f>CONCATENATE(AH300,AI300,LEFT(AJ300,2),AK300)</f>
        <v>27MAgDeath+ADB+ATPD</v>
      </c>
      <c r="AH300" s="118">
        <v>27</v>
      </c>
      <c r="AI300" s="145" t="s">
        <v>10</v>
      </c>
      <c r="AJ300" s="145" t="s">
        <v>89</v>
      </c>
      <c r="AK300" s="145" t="s">
        <v>94</v>
      </c>
      <c r="AL300" s="120">
        <v>0</v>
      </c>
      <c r="AM300" s="120">
        <v>226.69</v>
      </c>
      <c r="AN300" s="120">
        <v>226.7</v>
      </c>
      <c r="AO300" s="120">
        <v>226.71</v>
      </c>
      <c r="AP300" s="120">
        <v>230.27</v>
      </c>
      <c r="AQ300" s="120">
        <v>248.61</v>
      </c>
      <c r="AR300" s="120">
        <v>0</v>
      </c>
    </row>
    <row r="301" spans="1:44">
      <c r="A301" s="23" t="str">
        <f>+CONCATENATE(B301,C301,D301,E301,F301)</f>
        <v>AMNS291.25</v>
      </c>
      <c r="B301" s="24" t="s">
        <v>121</v>
      </c>
      <c r="C301" s="24" t="s">
        <v>10</v>
      </c>
      <c r="D301" s="24" t="s">
        <v>6</v>
      </c>
      <c r="E301" s="24">
        <v>29</v>
      </c>
      <c r="F301" s="25">
        <v>1.25</v>
      </c>
      <c r="G301" s="26">
        <v>0</v>
      </c>
      <c r="H301" s="26">
        <v>42.7</v>
      </c>
      <c r="I301" s="26">
        <v>45.89</v>
      </c>
      <c r="J301" s="26">
        <v>56.4</v>
      </c>
      <c r="K301" s="26">
        <v>74.73</v>
      </c>
      <c r="L301" s="26">
        <v>97.08</v>
      </c>
      <c r="M301" s="26"/>
      <c r="N301" s="30"/>
      <c r="AG301" s="102" t="str">
        <f>CONCATENATE(AH301,AI301,LEFT(AJ301,2),AK301)</f>
        <v>28MAgDeath+ADB+ATPD</v>
      </c>
      <c r="AH301" s="118">
        <v>28</v>
      </c>
      <c r="AI301" s="145" t="s">
        <v>10</v>
      </c>
      <c r="AJ301" s="145" t="s">
        <v>89</v>
      </c>
      <c r="AK301" s="145" t="s">
        <v>94</v>
      </c>
      <c r="AL301" s="120">
        <v>0</v>
      </c>
      <c r="AM301" s="120">
        <v>228.2</v>
      </c>
      <c r="AN301" s="120">
        <v>228.21</v>
      </c>
      <c r="AO301" s="120">
        <v>228.22</v>
      </c>
      <c r="AP301" s="120">
        <v>235.66</v>
      </c>
      <c r="AQ301" s="120">
        <v>256.65</v>
      </c>
      <c r="AR301" s="120">
        <v>0</v>
      </c>
    </row>
    <row r="302" spans="1:44">
      <c r="A302" s="23" t="str">
        <f>+CONCATENATE(B302,C302,D302,E302,F302)</f>
        <v>AMNS301.25</v>
      </c>
      <c r="B302" s="24" t="s">
        <v>121</v>
      </c>
      <c r="C302" s="24" t="s">
        <v>10</v>
      </c>
      <c r="D302" s="24" t="s">
        <v>6</v>
      </c>
      <c r="E302" s="24">
        <v>30</v>
      </c>
      <c r="F302" s="25">
        <v>1.25</v>
      </c>
      <c r="G302" s="26">
        <v>0</v>
      </c>
      <c r="H302" s="26">
        <v>44.45</v>
      </c>
      <c r="I302" s="26">
        <v>48.77</v>
      </c>
      <c r="J302" s="26">
        <v>61.67</v>
      </c>
      <c r="K302" s="26">
        <v>82</v>
      </c>
      <c r="L302" s="26">
        <v>105.72</v>
      </c>
      <c r="M302" s="26">
        <v>105.72</v>
      </c>
      <c r="N302" s="30"/>
      <c r="AG302" s="102" t="str">
        <f>CONCATENATE(AH302,AI302,LEFT(AJ302,2),AK302)</f>
        <v>29MAgDeath+ADB+ATPD</v>
      </c>
      <c r="AH302" s="118">
        <v>29</v>
      </c>
      <c r="AI302" s="145" t="s">
        <v>10</v>
      </c>
      <c r="AJ302" s="145" t="s">
        <v>89</v>
      </c>
      <c r="AK302" s="145" t="s">
        <v>94</v>
      </c>
      <c r="AL302" s="120">
        <v>0</v>
      </c>
      <c r="AM302" s="120">
        <v>230.05</v>
      </c>
      <c r="AN302" s="120">
        <v>230.06</v>
      </c>
      <c r="AO302" s="120">
        <v>230.07</v>
      </c>
      <c r="AP302" s="120">
        <v>242.07</v>
      </c>
      <c r="AQ302" s="120">
        <v>265.77</v>
      </c>
      <c r="AR302" s="120">
        <v>0</v>
      </c>
    </row>
    <row r="303" spans="1:44">
      <c r="A303" s="23" t="str">
        <f>+CONCATENATE(B303,C303,D303,E303,F303)</f>
        <v>AMNS311.25</v>
      </c>
      <c r="B303" s="24" t="s">
        <v>121</v>
      </c>
      <c r="C303" s="24" t="s">
        <v>10</v>
      </c>
      <c r="D303" s="24" t="s">
        <v>6</v>
      </c>
      <c r="E303" s="24">
        <v>31</v>
      </c>
      <c r="F303" s="25">
        <v>1.25</v>
      </c>
      <c r="G303" s="26">
        <v>0</v>
      </c>
      <c r="H303" s="26">
        <v>46.62</v>
      </c>
      <c r="I303" s="26">
        <v>52.34</v>
      </c>
      <c r="J303" s="26">
        <v>67.66</v>
      </c>
      <c r="K303" s="26">
        <v>89.81</v>
      </c>
      <c r="L303" s="26">
        <v>115.01</v>
      </c>
      <c r="M303" s="26">
        <v>109.79</v>
      </c>
      <c r="N303" s="30"/>
      <c r="AG303" s="102" t="str">
        <f>CONCATENATE(AH303,AI303,LEFT(AJ303,2),AK303)</f>
        <v>30MAgDeath+ADB+ATPD</v>
      </c>
      <c r="AH303" s="118">
        <v>30</v>
      </c>
      <c r="AI303" s="145" t="s">
        <v>10</v>
      </c>
      <c r="AJ303" s="145" t="s">
        <v>89</v>
      </c>
      <c r="AK303" s="145" t="s">
        <v>94</v>
      </c>
      <c r="AL303" s="120">
        <v>0</v>
      </c>
      <c r="AM303" s="120">
        <v>232.35</v>
      </c>
      <c r="AN303" s="120">
        <v>232.36</v>
      </c>
      <c r="AO303" s="120">
        <v>233.24</v>
      </c>
      <c r="AP303" s="120">
        <v>249.53</v>
      </c>
      <c r="AQ303" s="120">
        <v>275.83</v>
      </c>
      <c r="AR303" s="120">
        <v>275.83</v>
      </c>
    </row>
    <row r="304" spans="1:44">
      <c r="A304" s="23" t="str">
        <f>+CONCATENATE(B304,C304,D304,E304,F304)</f>
        <v>AMNS321.25</v>
      </c>
      <c r="B304" s="24" t="s">
        <v>121</v>
      </c>
      <c r="C304" s="24" t="s">
        <v>10</v>
      </c>
      <c r="D304" s="24" t="s">
        <v>6</v>
      </c>
      <c r="E304" s="24">
        <v>32</v>
      </c>
      <c r="F304" s="25">
        <v>1.25</v>
      </c>
      <c r="G304" s="26">
        <v>0</v>
      </c>
      <c r="H304" s="26">
        <v>49.14</v>
      </c>
      <c r="I304" s="26">
        <v>56.62</v>
      </c>
      <c r="J304" s="26">
        <v>74.54</v>
      </c>
      <c r="K304" s="26">
        <v>98.33</v>
      </c>
      <c r="L304" s="26">
        <v>125.14</v>
      </c>
      <c r="M304" s="26">
        <v>114.15</v>
      </c>
      <c r="N304" s="30"/>
      <c r="AG304" s="102" t="str">
        <f>CONCATENATE(AH304,AI304,LEFT(AJ304,2),AK304)</f>
        <v>31MAgDeath+ADB+ATPD</v>
      </c>
      <c r="AH304" s="118">
        <v>31</v>
      </c>
      <c r="AI304" s="145" t="s">
        <v>10</v>
      </c>
      <c r="AJ304" s="145" t="s">
        <v>89</v>
      </c>
      <c r="AK304" s="145" t="s">
        <v>94</v>
      </c>
      <c r="AL304" s="120">
        <v>0</v>
      </c>
      <c r="AM304" s="120">
        <v>235.01</v>
      </c>
      <c r="AN304" s="120">
        <v>235.02</v>
      </c>
      <c r="AO304" s="120">
        <v>238.79</v>
      </c>
      <c r="AP304" s="120">
        <v>258.14</v>
      </c>
      <c r="AQ304" s="120">
        <v>287.11</v>
      </c>
      <c r="AR304" s="120">
        <v>280.66</v>
      </c>
    </row>
    <row r="305" spans="1:44">
      <c r="A305" s="23" t="str">
        <f>+CONCATENATE(B305,C305,D305,E305,F305)</f>
        <v>AMNS331.25</v>
      </c>
      <c r="B305" s="24" t="s">
        <v>121</v>
      </c>
      <c r="C305" s="24" t="s">
        <v>10</v>
      </c>
      <c r="D305" s="24" t="s">
        <v>6</v>
      </c>
      <c r="E305" s="24">
        <v>33</v>
      </c>
      <c r="F305" s="25">
        <v>1.25</v>
      </c>
      <c r="G305" s="26">
        <v>0</v>
      </c>
      <c r="H305" s="26">
        <v>52.13</v>
      </c>
      <c r="I305" s="26">
        <v>61.89</v>
      </c>
      <c r="J305" s="26">
        <v>82.15</v>
      </c>
      <c r="K305" s="26">
        <v>107.83</v>
      </c>
      <c r="L305" s="26">
        <v>135.98</v>
      </c>
      <c r="M305" s="26">
        <v>118.8</v>
      </c>
      <c r="N305" s="30"/>
      <c r="AG305" s="102" t="str">
        <f>CONCATENATE(AH305,AI305,LEFT(AJ305,2),AK305)</f>
        <v>32MAgDeath+ADB+ATPD</v>
      </c>
      <c r="AH305" s="118">
        <v>32</v>
      </c>
      <c r="AI305" s="145" t="s">
        <v>10</v>
      </c>
      <c r="AJ305" s="145" t="s">
        <v>89</v>
      </c>
      <c r="AK305" s="145" t="s">
        <v>94</v>
      </c>
      <c r="AL305" s="120">
        <v>0</v>
      </c>
      <c r="AM305" s="120">
        <v>238.22</v>
      </c>
      <c r="AN305" s="120">
        <v>238.23</v>
      </c>
      <c r="AO305" s="120">
        <v>245.46</v>
      </c>
      <c r="AP305" s="120">
        <v>267.88</v>
      </c>
      <c r="AQ305" s="120">
        <v>299.43</v>
      </c>
      <c r="AR305" s="120">
        <v>285.95</v>
      </c>
    </row>
    <row r="306" spans="1:44">
      <c r="A306" s="23" t="str">
        <f>+CONCATENATE(B306,C306,D306,E306,F306)</f>
        <v>AMNS341.25</v>
      </c>
      <c r="B306" s="24" t="s">
        <v>121</v>
      </c>
      <c r="C306" s="24" t="s">
        <v>10</v>
      </c>
      <c r="D306" s="24" t="s">
        <v>6</v>
      </c>
      <c r="E306" s="24">
        <v>34</v>
      </c>
      <c r="F306" s="25">
        <v>1.25</v>
      </c>
      <c r="G306" s="26">
        <v>0</v>
      </c>
      <c r="H306" s="26">
        <v>55.65</v>
      </c>
      <c r="I306" s="26">
        <v>67.99</v>
      </c>
      <c r="J306" s="26">
        <v>90.73</v>
      </c>
      <c r="K306" s="26">
        <v>118.01</v>
      </c>
      <c r="L306" s="26">
        <v>147.77</v>
      </c>
      <c r="M306" s="26">
        <v>123.78</v>
      </c>
      <c r="N306" s="30"/>
      <c r="AG306" s="102" t="str">
        <f>CONCATENATE(AH306,AI306,LEFT(AJ306,2),AK306)</f>
        <v>33MAgDeath+ADB+ATPD</v>
      </c>
      <c r="AH306" s="118">
        <v>33</v>
      </c>
      <c r="AI306" s="145" t="s">
        <v>10</v>
      </c>
      <c r="AJ306" s="145" t="s">
        <v>89</v>
      </c>
      <c r="AK306" s="145" t="s">
        <v>94</v>
      </c>
      <c r="AL306" s="120">
        <v>0</v>
      </c>
      <c r="AM306" s="120">
        <v>242.02</v>
      </c>
      <c r="AN306" s="120">
        <v>242.03</v>
      </c>
      <c r="AO306" s="120">
        <v>253.34</v>
      </c>
      <c r="AP306" s="120">
        <v>278.83</v>
      </c>
      <c r="AQ306" s="120">
        <v>313.13</v>
      </c>
      <c r="AR306" s="120">
        <v>291.64</v>
      </c>
    </row>
    <row r="307" spans="1:44">
      <c r="A307" s="23" t="str">
        <f>+CONCATENATE(B307,C307,D307,E307,F307)</f>
        <v>AMNS351.25</v>
      </c>
      <c r="B307" s="24" t="s">
        <v>121</v>
      </c>
      <c r="C307" s="24" t="s">
        <v>10</v>
      </c>
      <c r="D307" s="24" t="s">
        <v>6</v>
      </c>
      <c r="E307" s="24">
        <v>35</v>
      </c>
      <c r="F307" s="25">
        <v>1.25</v>
      </c>
      <c r="G307" s="26">
        <v>0</v>
      </c>
      <c r="H307" s="26">
        <v>59.87</v>
      </c>
      <c r="I307" s="26">
        <v>75.01</v>
      </c>
      <c r="J307" s="26">
        <v>100.11</v>
      </c>
      <c r="K307" s="26">
        <v>129.07</v>
      </c>
      <c r="L307" s="26">
        <v>160.59</v>
      </c>
      <c r="M307" s="26">
        <v>129.07</v>
      </c>
      <c r="N307" s="30"/>
      <c r="AG307" s="102" t="str">
        <f>CONCATENATE(AH307,AI307,LEFT(AJ307,2),AK307)</f>
        <v>34MAgDeath+ADB+ATPD</v>
      </c>
      <c r="AH307" s="118">
        <v>34</v>
      </c>
      <c r="AI307" s="145" t="s">
        <v>10</v>
      </c>
      <c r="AJ307" s="145" t="s">
        <v>89</v>
      </c>
      <c r="AK307" s="145" t="s">
        <v>94</v>
      </c>
      <c r="AL307" s="120">
        <v>0</v>
      </c>
      <c r="AM307" s="120">
        <v>246.46</v>
      </c>
      <c r="AN307" s="120">
        <v>246.98</v>
      </c>
      <c r="AO307" s="120">
        <v>262.45</v>
      </c>
      <c r="AP307" s="120">
        <v>290.96</v>
      </c>
      <c r="AQ307" s="120">
        <v>328.19</v>
      </c>
      <c r="AR307" s="120">
        <v>297.77</v>
      </c>
    </row>
    <row r="308" spans="1:44">
      <c r="A308" s="23" t="str">
        <f>+CONCATENATE(B308,C308,D308,E308,F308)</f>
        <v>AMNS361.25</v>
      </c>
      <c r="B308" s="24" t="s">
        <v>121</v>
      </c>
      <c r="C308" s="24" t="s">
        <v>10</v>
      </c>
      <c r="D308" s="24" t="s">
        <v>6</v>
      </c>
      <c r="E308" s="24">
        <v>36</v>
      </c>
      <c r="F308" s="25">
        <v>1.25</v>
      </c>
      <c r="G308" s="26">
        <v>0</v>
      </c>
      <c r="H308" s="26">
        <v>64.87</v>
      </c>
      <c r="I308" s="26">
        <v>83.12</v>
      </c>
      <c r="J308" s="26">
        <v>110.23</v>
      </c>
      <c r="K308" s="26">
        <v>141.03</v>
      </c>
      <c r="L308" s="26">
        <v>174.55</v>
      </c>
      <c r="M308" s="26">
        <v>134.72</v>
      </c>
      <c r="N308" s="30"/>
      <c r="AG308" s="102" t="str">
        <f>CONCATENATE(AH308,AI308,LEFT(AJ308,2),AK308)</f>
        <v>35MAgDeath+ADB+ATPD</v>
      </c>
      <c r="AH308" s="118">
        <v>35</v>
      </c>
      <c r="AI308" s="145" t="s">
        <v>10</v>
      </c>
      <c r="AJ308" s="145" t="s">
        <v>89</v>
      </c>
      <c r="AK308" s="145" t="s">
        <v>94</v>
      </c>
      <c r="AL308" s="120">
        <v>0</v>
      </c>
      <c r="AM308" s="120">
        <v>251.63</v>
      </c>
      <c r="AN308" s="120">
        <v>254.02</v>
      </c>
      <c r="AO308" s="120">
        <v>272.9</v>
      </c>
      <c r="AP308" s="120">
        <v>304.39</v>
      </c>
      <c r="AQ308" s="120">
        <v>344.6</v>
      </c>
      <c r="AR308" s="120">
        <v>304.39</v>
      </c>
    </row>
    <row r="309" spans="1:44">
      <c r="A309" s="23" t="str">
        <f>+CONCATENATE(B309,C309,D309,E309,F309)</f>
        <v>AMNS371.25</v>
      </c>
      <c r="B309" s="24" t="s">
        <v>121</v>
      </c>
      <c r="C309" s="24" t="s">
        <v>10</v>
      </c>
      <c r="D309" s="24" t="s">
        <v>6</v>
      </c>
      <c r="E309" s="24">
        <v>37</v>
      </c>
      <c r="F309" s="25">
        <v>1.25</v>
      </c>
      <c r="G309" s="26">
        <v>0</v>
      </c>
      <c r="H309" s="26">
        <v>70.79</v>
      </c>
      <c r="I309" s="26">
        <v>92.17</v>
      </c>
      <c r="J309" s="26">
        <v>121.58</v>
      </c>
      <c r="K309" s="26">
        <v>153.87</v>
      </c>
      <c r="L309" s="26">
        <v>189.53</v>
      </c>
      <c r="M309" s="26">
        <v>140.74</v>
      </c>
      <c r="N309" s="30"/>
      <c r="AG309" s="102" t="str">
        <f>CONCATENATE(AH309,AI309,LEFT(AJ309,2),AK309)</f>
        <v>36MAgDeath+ADB+ATPD</v>
      </c>
      <c r="AH309" s="118">
        <v>36</v>
      </c>
      <c r="AI309" s="145" t="s">
        <v>10</v>
      </c>
      <c r="AJ309" s="145" t="s">
        <v>89</v>
      </c>
      <c r="AK309" s="145" t="s">
        <v>94</v>
      </c>
      <c r="AL309" s="120">
        <v>0</v>
      </c>
      <c r="AM309" s="120">
        <v>257.62</v>
      </c>
      <c r="AN309" s="120">
        <v>262.31</v>
      </c>
      <c r="AO309" s="120">
        <v>284.69</v>
      </c>
      <c r="AP309" s="120">
        <v>319.02</v>
      </c>
      <c r="AQ309" s="120">
        <v>362.51</v>
      </c>
      <c r="AR309" s="120">
        <v>311.51</v>
      </c>
    </row>
    <row r="310" spans="1:44">
      <c r="A310" s="23" t="str">
        <f>+CONCATENATE(B310,C310,D310,E310,F310)</f>
        <v>AMNS381.25</v>
      </c>
      <c r="B310" s="24" t="s">
        <v>121</v>
      </c>
      <c r="C310" s="24" t="s">
        <v>10</v>
      </c>
      <c r="D310" s="24" t="s">
        <v>6</v>
      </c>
      <c r="E310" s="24">
        <v>38</v>
      </c>
      <c r="F310" s="25">
        <v>1.25</v>
      </c>
      <c r="G310" s="26">
        <v>0</v>
      </c>
      <c r="H310" s="26">
        <v>77.89</v>
      </c>
      <c r="I310" s="26">
        <v>102.36</v>
      </c>
      <c r="J310" s="26">
        <v>133.77</v>
      </c>
      <c r="K310" s="26">
        <v>167.8</v>
      </c>
      <c r="L310" s="26">
        <v>205.81</v>
      </c>
      <c r="M310" s="26">
        <v>147.17</v>
      </c>
      <c r="N310" s="30"/>
      <c r="AG310" s="102" t="str">
        <f>CONCATENATE(AH310,AI310,LEFT(AJ310,2),AK310)</f>
        <v>37MAgDeath+ADB+ATPD</v>
      </c>
      <c r="AH310" s="118">
        <v>37</v>
      </c>
      <c r="AI310" s="145" t="s">
        <v>10</v>
      </c>
      <c r="AJ310" s="145" t="s">
        <v>89</v>
      </c>
      <c r="AK310" s="145" t="s">
        <v>94</v>
      </c>
      <c r="AL310" s="120">
        <v>0</v>
      </c>
      <c r="AM310" s="120">
        <v>264.65</v>
      </c>
      <c r="AN310" s="120">
        <v>271.98</v>
      </c>
      <c r="AO310" s="120">
        <v>297.92</v>
      </c>
      <c r="AP310" s="120">
        <v>335.27</v>
      </c>
      <c r="AQ310" s="120">
        <v>382.19</v>
      </c>
      <c r="AR310" s="120">
        <v>319.2</v>
      </c>
    </row>
    <row r="311" spans="1:44">
      <c r="A311" s="23" t="str">
        <f>+CONCATENATE(B311,C311,D311,E311,F311)</f>
        <v>AMNS391.25</v>
      </c>
      <c r="B311" s="24" t="s">
        <v>121</v>
      </c>
      <c r="C311" s="24" t="s">
        <v>10</v>
      </c>
      <c r="D311" s="24" t="s">
        <v>6</v>
      </c>
      <c r="E311" s="24">
        <v>39</v>
      </c>
      <c r="F311" s="25">
        <v>1.25</v>
      </c>
      <c r="G311" s="26">
        <v>0</v>
      </c>
      <c r="H311" s="26">
        <v>86.12</v>
      </c>
      <c r="I311" s="26">
        <v>113.65</v>
      </c>
      <c r="J311" s="26">
        <v>146.98</v>
      </c>
      <c r="K311" s="26">
        <v>182.93</v>
      </c>
      <c r="L311" s="26">
        <v>223.49</v>
      </c>
      <c r="M311" s="26">
        <v>154.01</v>
      </c>
      <c r="N311" s="30"/>
      <c r="AG311" s="102" t="str">
        <f>CONCATENATE(AH311,AI311,LEFT(AJ311,2),AK311)</f>
        <v>38MAgDeath+ADB+ATPD</v>
      </c>
      <c r="AH311" s="118">
        <v>38</v>
      </c>
      <c r="AI311" s="145" t="s">
        <v>10</v>
      </c>
      <c r="AJ311" s="145" t="s">
        <v>89</v>
      </c>
      <c r="AK311" s="145" t="s">
        <v>94</v>
      </c>
      <c r="AL311" s="120">
        <v>0</v>
      </c>
      <c r="AM311" s="120">
        <v>272.67</v>
      </c>
      <c r="AN311" s="120">
        <v>283.13</v>
      </c>
      <c r="AO311" s="120">
        <v>312.48</v>
      </c>
      <c r="AP311" s="120">
        <v>352.99</v>
      </c>
      <c r="AQ311" s="120">
        <v>403.78</v>
      </c>
      <c r="AR311" s="120">
        <v>327.49</v>
      </c>
    </row>
    <row r="312" spans="1:44">
      <c r="A312" s="23" t="str">
        <f>+CONCATENATE(B312,C312,D312,E312,F312)</f>
        <v>AMNS401.25</v>
      </c>
      <c r="B312" s="24" t="s">
        <v>121</v>
      </c>
      <c r="C312" s="24" t="s">
        <v>10</v>
      </c>
      <c r="D312" s="24" t="s">
        <v>6</v>
      </c>
      <c r="E312" s="24">
        <v>40</v>
      </c>
      <c r="F312" s="25">
        <v>1.25</v>
      </c>
      <c r="G312" s="26">
        <v>76.99</v>
      </c>
      <c r="H312" s="26">
        <v>95.61</v>
      </c>
      <c r="I312" s="26">
        <v>126</v>
      </c>
      <c r="J312" s="26">
        <v>161.3</v>
      </c>
      <c r="K312" s="26">
        <v>199.35</v>
      </c>
      <c r="L312" s="26">
        <v>242.68</v>
      </c>
      <c r="M312" s="26">
        <v>161.3</v>
      </c>
      <c r="N312" s="30"/>
      <c r="AG312" s="102" t="str">
        <f>CONCATENATE(AH312,AI312,LEFT(AJ312,2),AK312)</f>
        <v>39MAgDeath+ADB+ATPD</v>
      </c>
      <c r="AH312" s="118">
        <v>39</v>
      </c>
      <c r="AI312" s="145" t="s">
        <v>10</v>
      </c>
      <c r="AJ312" s="145" t="s">
        <v>89</v>
      </c>
      <c r="AK312" s="145" t="s">
        <v>94</v>
      </c>
      <c r="AL312" s="120">
        <v>0</v>
      </c>
      <c r="AM312" s="120">
        <v>281.92</v>
      </c>
      <c r="AN312" s="120">
        <v>295.89</v>
      </c>
      <c r="AO312" s="120">
        <v>328.59</v>
      </c>
      <c r="AP312" s="120">
        <v>372.26</v>
      </c>
      <c r="AQ312" s="120">
        <v>427.3</v>
      </c>
      <c r="AR312" s="120">
        <v>336.43</v>
      </c>
    </row>
    <row r="313" spans="1:44">
      <c r="A313" s="23" t="str">
        <f>+CONCATENATE(B313,C313,D313,E313,F313)</f>
        <v>AMNS411.25</v>
      </c>
      <c r="B313" s="24" t="s">
        <v>121</v>
      </c>
      <c r="C313" s="24" t="s">
        <v>10</v>
      </c>
      <c r="D313" s="24" t="s">
        <v>6</v>
      </c>
      <c r="E313" s="24">
        <v>41</v>
      </c>
      <c r="F313" s="25">
        <v>1.25</v>
      </c>
      <c r="G313" s="26">
        <v>84.38</v>
      </c>
      <c r="H313" s="26">
        <v>106.48</v>
      </c>
      <c r="I313" s="26">
        <v>139.38</v>
      </c>
      <c r="J313" s="26">
        <v>176.59</v>
      </c>
      <c r="K313" s="26">
        <v>216.97</v>
      </c>
      <c r="L313" s="26">
        <v>263.48</v>
      </c>
      <c r="M313" s="26">
        <v>169.06</v>
      </c>
      <c r="N313" s="30"/>
      <c r="AG313" s="102" t="str">
        <f>CONCATENATE(AH313,AI313,LEFT(AJ313,2),AK313)</f>
        <v>40MAgDeath+ADB+ATPD</v>
      </c>
      <c r="AH313" s="118">
        <v>40</v>
      </c>
      <c r="AI313" s="145" t="s">
        <v>10</v>
      </c>
      <c r="AJ313" s="145" t="s">
        <v>89</v>
      </c>
      <c r="AK313" s="145" t="s">
        <v>94</v>
      </c>
      <c r="AL313" s="120">
        <v>293.9</v>
      </c>
      <c r="AM313" s="120">
        <v>293.91</v>
      </c>
      <c r="AN313" s="120">
        <v>310.15</v>
      </c>
      <c r="AO313" s="120">
        <v>346.1</v>
      </c>
      <c r="AP313" s="120">
        <v>393.22</v>
      </c>
      <c r="AQ313" s="120">
        <v>452.9</v>
      </c>
      <c r="AR313" s="120">
        <v>346.1</v>
      </c>
    </row>
    <row r="314" spans="1:44">
      <c r="A314" s="23" t="str">
        <f>+CONCATENATE(B314,C314,D314,E314,F314)</f>
        <v>AMNS421.25</v>
      </c>
      <c r="B314" s="24" t="s">
        <v>121</v>
      </c>
      <c r="C314" s="24" t="s">
        <v>10</v>
      </c>
      <c r="D314" s="24" t="s">
        <v>6</v>
      </c>
      <c r="E314" s="24">
        <v>42</v>
      </c>
      <c r="F314" s="25">
        <v>1.25</v>
      </c>
      <c r="G314" s="26">
        <v>92.93</v>
      </c>
      <c r="H314" s="26">
        <v>118.76</v>
      </c>
      <c r="I314" s="26">
        <v>154.2</v>
      </c>
      <c r="J314" s="26">
        <v>193.14</v>
      </c>
      <c r="K314" s="26">
        <v>236.08</v>
      </c>
      <c r="L314" s="26">
        <v>286.01</v>
      </c>
      <c r="M314" s="26">
        <v>177.37</v>
      </c>
      <c r="N314" s="30"/>
      <c r="AG314" s="102" t="str">
        <f>CONCATENATE(AH314,AI314,LEFT(AJ314,2),AK314)</f>
        <v>41MAgDeath+ADB+ATPD</v>
      </c>
      <c r="AH314" s="118">
        <v>41</v>
      </c>
      <c r="AI314" s="145" t="s">
        <v>10</v>
      </c>
      <c r="AJ314" s="145" t="s">
        <v>89</v>
      </c>
      <c r="AK314" s="145" t="s">
        <v>94</v>
      </c>
      <c r="AL314" s="120">
        <v>303.53</v>
      </c>
      <c r="AM314" s="120">
        <v>304.89</v>
      </c>
      <c r="AN314" s="120">
        <v>326.31</v>
      </c>
      <c r="AO314" s="120">
        <v>365.31</v>
      </c>
      <c r="AP314" s="120">
        <v>416.1</v>
      </c>
      <c r="AQ314" s="120">
        <v>480.81</v>
      </c>
      <c r="AR314" s="120">
        <v>356.5</v>
      </c>
    </row>
    <row r="315" spans="1:44">
      <c r="A315" s="23" t="str">
        <f>+CONCATENATE(B315,C315,D315,E315,F315)</f>
        <v>AMNS431.25</v>
      </c>
      <c r="B315" s="24" t="s">
        <v>121</v>
      </c>
      <c r="C315" s="24" t="s">
        <v>10</v>
      </c>
      <c r="D315" s="24" t="s">
        <v>6</v>
      </c>
      <c r="E315" s="24">
        <v>43</v>
      </c>
      <c r="F315" s="25">
        <v>1.25</v>
      </c>
      <c r="G315" s="26">
        <v>102.79</v>
      </c>
      <c r="H315" s="26">
        <v>132.35</v>
      </c>
      <c r="I315" s="26">
        <v>170.11</v>
      </c>
      <c r="J315" s="26">
        <v>211.03</v>
      </c>
      <c r="K315" s="26">
        <v>256.81</v>
      </c>
      <c r="L315" s="26">
        <v>310.38</v>
      </c>
      <c r="M315" s="26">
        <v>186.24</v>
      </c>
      <c r="N315" s="30"/>
      <c r="AG315" s="102" t="str">
        <f>CONCATENATE(AH315,AI315,LEFT(AJ315,2),AK315)</f>
        <v>42MAgDeath+ADB+ATPD</v>
      </c>
      <c r="AH315" s="118">
        <v>42</v>
      </c>
      <c r="AI315" s="145" t="s">
        <v>10</v>
      </c>
      <c r="AJ315" s="145" t="s">
        <v>89</v>
      </c>
      <c r="AK315" s="145" t="s">
        <v>94</v>
      </c>
      <c r="AL315" s="120">
        <v>314.5</v>
      </c>
      <c r="AM315" s="120">
        <v>318.93</v>
      </c>
      <c r="AN315" s="120">
        <v>343.94</v>
      </c>
      <c r="AO315" s="120">
        <v>386.31</v>
      </c>
      <c r="AP315" s="120">
        <v>441.2</v>
      </c>
      <c r="AQ315" s="120">
        <v>511.08</v>
      </c>
      <c r="AR315" s="120">
        <v>367.75</v>
      </c>
    </row>
    <row r="316" spans="1:44">
      <c r="A316" s="23" t="str">
        <f>+CONCATENATE(B316,C316,D316,E316,F316)</f>
        <v>AMNS441.25</v>
      </c>
      <c r="B316" s="24" t="s">
        <v>121</v>
      </c>
      <c r="C316" s="24" t="s">
        <v>10</v>
      </c>
      <c r="D316" s="24" t="s">
        <v>6</v>
      </c>
      <c r="E316" s="24">
        <v>44</v>
      </c>
      <c r="F316" s="25">
        <v>1.25</v>
      </c>
      <c r="G316" s="26">
        <v>114.08</v>
      </c>
      <c r="H316" s="26">
        <v>147.46</v>
      </c>
      <c r="I316" s="26">
        <v>187.27</v>
      </c>
      <c r="J316" s="26">
        <v>230.35</v>
      </c>
      <c r="K316" s="26">
        <v>279.26</v>
      </c>
      <c r="L316" s="26">
        <v>336.68</v>
      </c>
      <c r="M316" s="26">
        <v>195.69</v>
      </c>
      <c r="N316" s="30"/>
      <c r="AG316" s="102" t="str">
        <f>CONCATENATE(AH316,AI316,LEFT(AJ316,2),AK316)</f>
        <v>43MAgDeath+ADB+ATPD</v>
      </c>
      <c r="AH316" s="118">
        <v>43</v>
      </c>
      <c r="AI316" s="145" t="s">
        <v>10</v>
      </c>
      <c r="AJ316" s="145" t="s">
        <v>89</v>
      </c>
      <c r="AK316" s="145" t="s">
        <v>94</v>
      </c>
      <c r="AL316" s="120">
        <v>327.16</v>
      </c>
      <c r="AM316" s="120">
        <v>334.94</v>
      </c>
      <c r="AN316" s="120">
        <v>363.35</v>
      </c>
      <c r="AO316" s="120">
        <v>409.05</v>
      </c>
      <c r="AP316" s="120">
        <v>468.46</v>
      </c>
      <c r="AQ316" s="120">
        <v>543.95</v>
      </c>
      <c r="AR316" s="120">
        <v>379.93</v>
      </c>
    </row>
    <row r="317" spans="1:44">
      <c r="A317" s="23" t="str">
        <f>+CONCATENATE(B317,C317,D317,E317,F317)</f>
        <v>AMNS451.25</v>
      </c>
      <c r="B317" s="24" t="s">
        <v>121</v>
      </c>
      <c r="C317" s="24" t="s">
        <v>10</v>
      </c>
      <c r="D317" s="24" t="s">
        <v>6</v>
      </c>
      <c r="E317" s="24">
        <v>45</v>
      </c>
      <c r="F317" s="25">
        <v>1.25</v>
      </c>
      <c r="G317" s="26">
        <v>127.23</v>
      </c>
      <c r="H317" s="26">
        <v>164.04</v>
      </c>
      <c r="I317" s="26">
        <v>205.71</v>
      </c>
      <c r="J317" s="26">
        <v>251.21</v>
      </c>
      <c r="K317" s="26">
        <v>303.54</v>
      </c>
      <c r="L317" s="26">
        <v>365.02</v>
      </c>
      <c r="M317" s="26">
        <v>205.71</v>
      </c>
      <c r="N317" s="30"/>
      <c r="AG317" s="102" t="str">
        <f>CONCATENATE(AH317,AI317,LEFT(AJ317,2),AK317)</f>
        <v>44MAgDeath+ADB+ATPD</v>
      </c>
      <c r="AH317" s="118">
        <v>44</v>
      </c>
      <c r="AI317" s="145" t="s">
        <v>10</v>
      </c>
      <c r="AJ317" s="145" t="s">
        <v>89</v>
      </c>
      <c r="AK317" s="145" t="s">
        <v>94</v>
      </c>
      <c r="AL317" s="120">
        <v>341.69</v>
      </c>
      <c r="AM317" s="120">
        <v>352.8</v>
      </c>
      <c r="AN317" s="120">
        <v>384.54</v>
      </c>
      <c r="AO317" s="120">
        <v>433.66</v>
      </c>
      <c r="AP317" s="120">
        <v>498.12</v>
      </c>
      <c r="AQ317" s="120">
        <v>579.59</v>
      </c>
      <c r="AR317" s="120">
        <v>393.1</v>
      </c>
    </row>
    <row r="318" spans="1:44">
      <c r="A318" s="23" t="str">
        <f>+CONCATENATE(B318,C318,D318,E318,F318)</f>
        <v>AMNS461.25</v>
      </c>
      <c r="B318" s="24" t="s">
        <v>121</v>
      </c>
      <c r="C318" s="24" t="s">
        <v>10</v>
      </c>
      <c r="D318" s="24" t="s">
        <v>6</v>
      </c>
      <c r="E318" s="24">
        <v>46</v>
      </c>
      <c r="F318" s="25">
        <v>1.25</v>
      </c>
      <c r="G318" s="26">
        <v>141.89</v>
      </c>
      <c r="H318" s="26">
        <v>181.82</v>
      </c>
      <c r="I318" s="26">
        <v>225.33</v>
      </c>
      <c r="J318" s="26">
        <v>273.51</v>
      </c>
      <c r="K318" s="26">
        <v>329.76</v>
      </c>
      <c r="L318" s="26">
        <v>0</v>
      </c>
      <c r="M318" s="26">
        <v>216.33</v>
      </c>
      <c r="N318" s="30"/>
      <c r="AG318" s="102" t="str">
        <f>CONCATENATE(AH318,AI318,LEFT(AJ318,2),AK318)</f>
        <v>45MAgDeath+ADB+ATPD</v>
      </c>
      <c r="AH318" s="118">
        <v>45</v>
      </c>
      <c r="AI318" s="145" t="s">
        <v>10</v>
      </c>
      <c r="AJ318" s="145" t="s">
        <v>89</v>
      </c>
      <c r="AK318" s="145" t="s">
        <v>94</v>
      </c>
      <c r="AL318" s="120">
        <v>358.24</v>
      </c>
      <c r="AM318" s="120">
        <v>372.7</v>
      </c>
      <c r="AN318" s="120">
        <v>407.41</v>
      </c>
      <c r="AO318" s="120">
        <v>460.27</v>
      </c>
      <c r="AP318" s="120">
        <v>530.22</v>
      </c>
      <c r="AQ318" s="120">
        <v>618.18</v>
      </c>
      <c r="AR318" s="120">
        <v>407.41</v>
      </c>
    </row>
    <row r="319" spans="1:44">
      <c r="A319" s="23" t="str">
        <f>+CONCATENATE(B319,C319,D319,E319,F319)</f>
        <v>AMNS471.25</v>
      </c>
      <c r="B319" s="24" t="s">
        <v>121</v>
      </c>
      <c r="C319" s="24" t="s">
        <v>10</v>
      </c>
      <c r="D319" s="24" t="s">
        <v>6</v>
      </c>
      <c r="E319" s="24">
        <v>47</v>
      </c>
      <c r="F319" s="25">
        <v>1.25</v>
      </c>
      <c r="G319" s="26">
        <v>158.18</v>
      </c>
      <c r="H319" s="26">
        <v>200.83</v>
      </c>
      <c r="I319" s="26">
        <v>246.25</v>
      </c>
      <c r="J319" s="26">
        <v>297.54</v>
      </c>
      <c r="K319" s="26">
        <v>358.02</v>
      </c>
      <c r="L319" s="26">
        <v>0</v>
      </c>
      <c r="M319" s="26">
        <v>227.46</v>
      </c>
      <c r="N319" s="30"/>
      <c r="AG319" s="102" t="str">
        <f>CONCATENATE(AH319,AI319,LEFT(AJ319,2),AK319)</f>
        <v>46MAgDeath+ADB+ATPD</v>
      </c>
      <c r="AH319" s="118">
        <v>46</v>
      </c>
      <c r="AI319" s="145" t="s">
        <v>10</v>
      </c>
      <c r="AJ319" s="145" t="s">
        <v>89</v>
      </c>
      <c r="AK319" s="145" t="s">
        <v>94</v>
      </c>
      <c r="AL319" s="120">
        <v>376.89</v>
      </c>
      <c r="AM319" s="120">
        <v>394.53</v>
      </c>
      <c r="AN319" s="120">
        <v>431.98</v>
      </c>
      <c r="AO319" s="120">
        <v>488.96</v>
      </c>
      <c r="AP319" s="120">
        <v>564.97</v>
      </c>
      <c r="AQ319" s="120">
        <v>0</v>
      </c>
      <c r="AR319" s="120">
        <v>422.75</v>
      </c>
    </row>
    <row r="320" spans="1:44">
      <c r="A320" s="23" t="str">
        <f>+CONCATENATE(B320,C320,D320,E320,F320)</f>
        <v>AMNS481.25</v>
      </c>
      <c r="B320" s="24" t="s">
        <v>121</v>
      </c>
      <c r="C320" s="24" t="s">
        <v>10</v>
      </c>
      <c r="D320" s="24" t="s">
        <v>6</v>
      </c>
      <c r="E320" s="24">
        <v>48</v>
      </c>
      <c r="F320" s="25">
        <v>1.25</v>
      </c>
      <c r="G320" s="26">
        <v>176.05</v>
      </c>
      <c r="H320" s="26">
        <v>221.03</v>
      </c>
      <c r="I320" s="26">
        <v>268.58</v>
      </c>
      <c r="J320" s="26">
        <v>323.36</v>
      </c>
      <c r="K320" s="26">
        <v>388.42</v>
      </c>
      <c r="L320" s="26">
        <v>0</v>
      </c>
      <c r="M320" s="26">
        <v>239.24</v>
      </c>
      <c r="N320" s="30"/>
      <c r="AG320" s="102" t="str">
        <f>CONCATENATE(AH320,AI320,LEFT(AJ320,2),AK320)</f>
        <v>47MAgDeath+ADB+ATPD</v>
      </c>
      <c r="AH320" s="118">
        <v>47</v>
      </c>
      <c r="AI320" s="145" t="s">
        <v>10</v>
      </c>
      <c r="AJ320" s="145" t="s">
        <v>89</v>
      </c>
      <c r="AK320" s="145" t="s">
        <v>94</v>
      </c>
      <c r="AL320" s="120">
        <v>397.63</v>
      </c>
      <c r="AM320" s="120">
        <v>417.94</v>
      </c>
      <c r="AN320" s="120">
        <v>458.53</v>
      </c>
      <c r="AO320" s="120">
        <v>520.25</v>
      </c>
      <c r="AP320" s="120">
        <v>602.54</v>
      </c>
      <c r="AQ320" s="120">
        <v>0</v>
      </c>
      <c r="AR320" s="120">
        <v>439.42</v>
      </c>
    </row>
    <row r="321" spans="1:44">
      <c r="A321" s="23" t="str">
        <f>+CONCATENATE(B321,C321,D321,E321,F321)</f>
        <v>AMNS491.25</v>
      </c>
      <c r="B321" s="24" t="s">
        <v>121</v>
      </c>
      <c r="C321" s="24" t="s">
        <v>10</v>
      </c>
      <c r="D321" s="24" t="s">
        <v>6</v>
      </c>
      <c r="E321" s="24">
        <v>49</v>
      </c>
      <c r="F321" s="25">
        <v>1.25</v>
      </c>
      <c r="G321" s="26">
        <v>195.35</v>
      </c>
      <c r="H321" s="26">
        <v>242.38</v>
      </c>
      <c r="I321" s="26">
        <v>292.37</v>
      </c>
      <c r="J321" s="26">
        <v>351.1</v>
      </c>
      <c r="K321" s="26">
        <v>421.06</v>
      </c>
      <c r="L321" s="26">
        <v>0</v>
      </c>
      <c r="M321" s="26">
        <v>251.65</v>
      </c>
      <c r="N321" s="30"/>
      <c r="AG321" s="102" t="str">
        <f>CONCATENATE(AH321,AI321,LEFT(AJ321,2),AK321)</f>
        <v>48MAgDeath+ADB+ATPD</v>
      </c>
      <c r="AH321" s="118">
        <v>48</v>
      </c>
      <c r="AI321" s="145" t="s">
        <v>10</v>
      </c>
      <c r="AJ321" s="145" t="s">
        <v>89</v>
      </c>
      <c r="AK321" s="145" t="s">
        <v>94</v>
      </c>
      <c r="AL321" s="120">
        <v>420.34</v>
      </c>
      <c r="AM321" s="120">
        <v>443.24</v>
      </c>
      <c r="AN321" s="120">
        <v>487</v>
      </c>
      <c r="AO321" s="120">
        <v>553.94</v>
      </c>
      <c r="AP321" s="120">
        <v>643.09</v>
      </c>
      <c r="AQ321" s="120">
        <v>0</v>
      </c>
      <c r="AR321" s="120">
        <v>457.45</v>
      </c>
    </row>
    <row r="322" spans="1:44">
      <c r="A322" s="23" t="str">
        <f t="shared" ref="A322:A385" si="17">+CONCATENATE(B322,C322,D322,E322,F322)</f>
        <v>AMNS501.25</v>
      </c>
      <c r="B322" s="24" t="s">
        <v>121</v>
      </c>
      <c r="C322" s="24" t="s">
        <v>10</v>
      </c>
      <c r="D322" s="24" t="s">
        <v>6</v>
      </c>
      <c r="E322" s="24">
        <v>50</v>
      </c>
      <c r="F322" s="25">
        <v>1.25</v>
      </c>
      <c r="G322" s="26">
        <v>215.82</v>
      </c>
      <c r="H322" s="26">
        <v>264.85</v>
      </c>
      <c r="I322" s="26">
        <v>317.73</v>
      </c>
      <c r="J322" s="26">
        <v>380.87</v>
      </c>
      <c r="K322" s="26">
        <v>456.06</v>
      </c>
      <c r="L322" s="26">
        <v>0</v>
      </c>
      <c r="M322" s="26">
        <v>264.85</v>
      </c>
      <c r="N322" s="30"/>
      <c r="AG322" s="102" t="str">
        <f>CONCATENATE(AH322,AI322,LEFT(AJ322,2),AK322)</f>
        <v>49MAgDeath+ADB+ATPD</v>
      </c>
      <c r="AH322" s="118">
        <v>49</v>
      </c>
      <c r="AI322" s="145" t="s">
        <v>10</v>
      </c>
      <c r="AJ322" s="145" t="s">
        <v>89</v>
      </c>
      <c r="AK322" s="145" t="s">
        <v>94</v>
      </c>
      <c r="AL322" s="120">
        <v>444.84</v>
      </c>
      <c r="AM322" s="120">
        <v>470.3</v>
      </c>
      <c r="AN322" s="120">
        <v>517.39</v>
      </c>
      <c r="AO322" s="120">
        <v>590.19</v>
      </c>
      <c r="AP322" s="120">
        <v>686.81</v>
      </c>
      <c r="AQ322" s="120">
        <v>0</v>
      </c>
      <c r="AR322" s="120">
        <v>477.12</v>
      </c>
    </row>
    <row r="323" spans="1:44">
      <c r="A323" s="23" t="str">
        <f>+CONCATENATE(B323,C323,D323,E323,F323)</f>
        <v>AMNS511.25</v>
      </c>
      <c r="B323" s="24" t="s">
        <v>121</v>
      </c>
      <c r="C323" s="24" t="s">
        <v>10</v>
      </c>
      <c r="D323" s="24" t="s">
        <v>6</v>
      </c>
      <c r="E323" s="24">
        <v>51</v>
      </c>
      <c r="F323" s="25">
        <v>1.25</v>
      </c>
      <c r="G323" s="26">
        <v>237.31</v>
      </c>
      <c r="H323" s="26">
        <v>288.43</v>
      </c>
      <c r="I323" s="26">
        <v>344.76</v>
      </c>
      <c r="J323" s="26">
        <v>412.79</v>
      </c>
      <c r="K323" s="26">
        <v>0</v>
      </c>
      <c r="L323" s="26">
        <v>0</v>
      </c>
      <c r="M323" s="26">
        <v>278.5</v>
      </c>
      <c r="N323" s="30"/>
      <c r="AG323" s="102" t="str">
        <f>CONCATENATE(AH323,AI323,LEFT(AJ323,2),AK323)</f>
        <v>50MAgDeath+ADB+ATPD</v>
      </c>
      <c r="AH323" s="118">
        <v>50</v>
      </c>
      <c r="AI323" s="145" t="s">
        <v>10</v>
      </c>
      <c r="AJ323" s="145" t="s">
        <v>89</v>
      </c>
      <c r="AK323" s="145" t="s">
        <v>94</v>
      </c>
      <c r="AL323" s="120">
        <v>470.9</v>
      </c>
      <c r="AM323" s="120">
        <v>498.69</v>
      </c>
      <c r="AN323" s="120">
        <v>549.8</v>
      </c>
      <c r="AO323" s="120">
        <v>629.28</v>
      </c>
      <c r="AP323" s="120">
        <v>733.89</v>
      </c>
      <c r="AQ323" s="120">
        <v>0</v>
      </c>
      <c r="AR323" s="120">
        <v>498.69</v>
      </c>
    </row>
    <row r="324" spans="1:44">
      <c r="A324" s="23" t="str">
        <f>+CONCATENATE(B324,C324,D324,E324,F324)</f>
        <v>AMNS521.25</v>
      </c>
      <c r="B324" s="24" t="s">
        <v>121</v>
      </c>
      <c r="C324" s="24" t="s">
        <v>10</v>
      </c>
      <c r="D324" s="24" t="s">
        <v>6</v>
      </c>
      <c r="E324" s="24">
        <v>52</v>
      </c>
      <c r="F324" s="25">
        <v>1.25</v>
      </c>
      <c r="G324" s="26">
        <v>259.71</v>
      </c>
      <c r="H324" s="26">
        <v>313.19</v>
      </c>
      <c r="I324" s="26">
        <v>373.64</v>
      </c>
      <c r="J324" s="26">
        <v>447.04</v>
      </c>
      <c r="K324" s="26">
        <v>0</v>
      </c>
      <c r="L324" s="26">
        <v>0</v>
      </c>
      <c r="M324" s="26">
        <v>290.93</v>
      </c>
      <c r="N324" s="30"/>
      <c r="AG324" s="102" t="str">
        <f t="shared" ref="AG324:AG387" si="18">CONCATENATE(AH324,AI324,LEFT(AJ324,2),AK324)</f>
        <v>51MAgDeath+ADB+ATPD</v>
      </c>
      <c r="AH324" s="118">
        <v>51</v>
      </c>
      <c r="AI324" s="145" t="s">
        <v>10</v>
      </c>
      <c r="AJ324" s="145" t="s">
        <v>89</v>
      </c>
      <c r="AK324" s="145" t="s">
        <v>94</v>
      </c>
      <c r="AL324" s="120">
        <v>498.3</v>
      </c>
      <c r="AM324" s="120">
        <v>528.57</v>
      </c>
      <c r="AN324" s="120">
        <v>584.38</v>
      </c>
      <c r="AO324" s="120">
        <v>671.2</v>
      </c>
      <c r="AP324" s="120">
        <v>0</v>
      </c>
      <c r="AQ324" s="120"/>
      <c r="AR324" s="120">
        <v>521.44</v>
      </c>
    </row>
    <row r="325" spans="1:44">
      <c r="A325" s="23" t="str">
        <f>+CONCATENATE(B325,C325,D325,E325,F325)</f>
        <v>AMNS531.25</v>
      </c>
      <c r="B325" s="24" t="s">
        <v>121</v>
      </c>
      <c r="C325" s="24" t="s">
        <v>10</v>
      </c>
      <c r="D325" s="24" t="s">
        <v>6</v>
      </c>
      <c r="E325" s="24">
        <v>53</v>
      </c>
      <c r="F325" s="25">
        <v>1.25</v>
      </c>
      <c r="G325" s="26">
        <v>282.95</v>
      </c>
      <c r="H325" s="26">
        <v>339.33</v>
      </c>
      <c r="I325" s="26">
        <v>404.59</v>
      </c>
      <c r="J325" s="26">
        <v>483.82</v>
      </c>
      <c r="K325" s="26">
        <v>0</v>
      </c>
      <c r="L325" s="26">
        <v>0</v>
      </c>
      <c r="M325" s="26">
        <v>303.95</v>
      </c>
      <c r="N325" s="30"/>
      <c r="AG325" s="102" t="str">
        <f>CONCATENATE(AH325,AI325,LEFT(AJ325,2),AK325)</f>
        <v>52MAgDeath+ADB+ATPD</v>
      </c>
      <c r="AH325" s="118">
        <v>52</v>
      </c>
      <c r="AI325" s="145" t="s">
        <v>10</v>
      </c>
      <c r="AJ325" s="145" t="s">
        <v>89</v>
      </c>
      <c r="AK325" s="145" t="s">
        <v>94</v>
      </c>
      <c r="AL325" s="120">
        <v>526.89</v>
      </c>
      <c r="AM325" s="120">
        <v>560</v>
      </c>
      <c r="AN325" s="120">
        <v>621.35</v>
      </c>
      <c r="AO325" s="120">
        <v>716.31</v>
      </c>
      <c r="AP325" s="120">
        <v>0</v>
      </c>
      <c r="AQ325" s="120"/>
      <c r="AR325" s="120">
        <v>542.43</v>
      </c>
    </row>
    <row r="326" spans="1:44">
      <c r="A326" s="23" t="str">
        <f>+CONCATENATE(B326,C326,D326,E326,F326)</f>
        <v>AMNS541.25</v>
      </c>
      <c r="B326" s="24" t="s">
        <v>121</v>
      </c>
      <c r="C326" s="24" t="s">
        <v>10</v>
      </c>
      <c r="D326" s="24" t="s">
        <v>6</v>
      </c>
      <c r="E326" s="24">
        <v>54</v>
      </c>
      <c r="F326" s="25">
        <v>1.25</v>
      </c>
      <c r="G326" s="26">
        <v>307.11</v>
      </c>
      <c r="H326" s="26">
        <v>366.99</v>
      </c>
      <c r="I326" s="26">
        <v>437.68</v>
      </c>
      <c r="J326" s="26">
        <v>523.35</v>
      </c>
      <c r="K326" s="26">
        <v>0</v>
      </c>
      <c r="L326" s="26">
        <v>0</v>
      </c>
      <c r="M326" s="26">
        <v>317.44</v>
      </c>
      <c r="N326" s="30"/>
      <c r="AG326" s="102" t="str">
        <f>CONCATENATE(AH326,AI326,LEFT(AJ326,2),AK326)</f>
        <v>53MAgDeath+ADB+ATPD</v>
      </c>
      <c r="AH326" s="118">
        <v>53</v>
      </c>
      <c r="AI326" s="145" t="s">
        <v>10</v>
      </c>
      <c r="AJ326" s="145" t="s">
        <v>89</v>
      </c>
      <c r="AK326" s="145" t="s">
        <v>94</v>
      </c>
      <c r="AL326" s="120">
        <v>556.55</v>
      </c>
      <c r="AM326" s="120">
        <v>593.12</v>
      </c>
      <c r="AN326" s="120">
        <v>660.95</v>
      </c>
      <c r="AO326" s="120">
        <v>764.9</v>
      </c>
      <c r="AP326" s="120">
        <v>0</v>
      </c>
      <c r="AQ326" s="120"/>
      <c r="AR326" s="120">
        <v>565.26</v>
      </c>
    </row>
    <row r="327" spans="1:44">
      <c r="A327" s="23" t="str">
        <f>+CONCATENATE(B327,C327,D327,E327,F327)</f>
        <v>AMNS551.25</v>
      </c>
      <c r="B327" s="24" t="s">
        <v>121</v>
      </c>
      <c r="C327" s="24" t="s">
        <v>10</v>
      </c>
      <c r="D327" s="24" t="s">
        <v>6</v>
      </c>
      <c r="E327" s="24">
        <v>55</v>
      </c>
      <c r="F327" s="25">
        <v>1.25</v>
      </c>
      <c r="G327" s="26">
        <v>332.31</v>
      </c>
      <c r="H327" s="26">
        <v>396.81</v>
      </c>
      <c r="I327" s="26">
        <v>473.29</v>
      </c>
      <c r="J327" s="26">
        <v>565.92</v>
      </c>
      <c r="K327" s="26">
        <v>0</v>
      </c>
      <c r="L327" s="26">
        <v>0</v>
      </c>
      <c r="M327" s="26">
        <v>332.31</v>
      </c>
      <c r="N327" s="30"/>
      <c r="AG327" s="102" t="str">
        <f>CONCATENATE(AH327,AI327,LEFT(AJ327,2),AK327)</f>
        <v>54MAgDeath+ADB+ATPD</v>
      </c>
      <c r="AH327" s="118">
        <v>54</v>
      </c>
      <c r="AI327" s="145" t="s">
        <v>10</v>
      </c>
      <c r="AJ327" s="145" t="s">
        <v>89</v>
      </c>
      <c r="AK327" s="145" t="s">
        <v>94</v>
      </c>
      <c r="AL327" s="120">
        <v>587.33</v>
      </c>
      <c r="AM327" s="120">
        <v>628.34</v>
      </c>
      <c r="AN327" s="120">
        <v>703.5</v>
      </c>
      <c r="AO327" s="120">
        <v>817.32</v>
      </c>
      <c r="AP327" s="120">
        <v>0</v>
      </c>
      <c r="AQ327" s="120"/>
      <c r="AR327" s="120">
        <v>590.54</v>
      </c>
    </row>
    <row r="328" spans="1:44">
      <c r="A328" s="23" t="str">
        <f>+CONCATENATE(B328,C328,D328,E328,F328)</f>
        <v>AMNS561.25</v>
      </c>
      <c r="B328" s="24" t="s">
        <v>121</v>
      </c>
      <c r="C328" s="24" t="s">
        <v>10</v>
      </c>
      <c r="D328" s="24" t="s">
        <v>6</v>
      </c>
      <c r="E328" s="24">
        <v>56</v>
      </c>
      <c r="F328" s="25">
        <v>1.25</v>
      </c>
      <c r="G328" s="26">
        <v>358.85</v>
      </c>
      <c r="H328" s="26">
        <v>428.94</v>
      </c>
      <c r="I328" s="26">
        <v>511.78</v>
      </c>
      <c r="J328" s="26">
        <v>0</v>
      </c>
      <c r="K328" s="26">
        <v>0</v>
      </c>
      <c r="L328" s="26">
        <v>0</v>
      </c>
      <c r="M328" s="26"/>
      <c r="N328" s="30"/>
      <c r="AG328" s="102" t="str">
        <f>CONCATENATE(AH328,AI328,LEFT(AJ328,2),AK328)</f>
        <v>55MAgDeath+ADB+ATPD</v>
      </c>
      <c r="AH328" s="118">
        <v>55</v>
      </c>
      <c r="AI328" s="145" t="s">
        <v>10</v>
      </c>
      <c r="AJ328" s="145" t="s">
        <v>89</v>
      </c>
      <c r="AK328" s="145" t="s">
        <v>94</v>
      </c>
      <c r="AL328" s="120">
        <v>619.42</v>
      </c>
      <c r="AM328" s="120">
        <v>665.97</v>
      </c>
      <c r="AN328" s="120">
        <v>749.5</v>
      </c>
      <c r="AO328" s="120">
        <v>873.97</v>
      </c>
      <c r="AP328" s="120">
        <v>0</v>
      </c>
      <c r="AQ328" s="120"/>
      <c r="AR328" s="120">
        <v>619.42</v>
      </c>
    </row>
    <row r="329" spans="1:44">
      <c r="A329" s="23" t="str">
        <f>+CONCATENATE(B329,C329,D329,E329,F329)</f>
        <v>AMNS571.25</v>
      </c>
      <c r="B329" s="24" t="s">
        <v>121</v>
      </c>
      <c r="C329" s="24" t="s">
        <v>10</v>
      </c>
      <c r="D329" s="24" t="s">
        <v>6</v>
      </c>
      <c r="E329" s="24">
        <v>57</v>
      </c>
      <c r="F329" s="25">
        <v>1.25</v>
      </c>
      <c r="G329" s="26">
        <v>387.29</v>
      </c>
      <c r="H329" s="26">
        <v>463.67</v>
      </c>
      <c r="I329" s="26">
        <v>553.54</v>
      </c>
      <c r="J329" s="26">
        <v>0</v>
      </c>
      <c r="K329" s="26">
        <v>0</v>
      </c>
      <c r="L329" s="26">
        <v>0</v>
      </c>
      <c r="M329" s="26"/>
      <c r="N329" s="30"/>
      <c r="AG329" s="102" t="str">
        <f>CONCATENATE(AH329,AI329,LEFT(AJ329,2),AK329)</f>
        <v>56MAgDeath+ADB+ATPD</v>
      </c>
      <c r="AH329" s="118">
        <v>56</v>
      </c>
      <c r="AI329" s="145" t="s">
        <v>10</v>
      </c>
      <c r="AJ329" s="145" t="s">
        <v>89</v>
      </c>
      <c r="AK329" s="145" t="s">
        <v>94</v>
      </c>
      <c r="AL329" s="120">
        <v>653.12</v>
      </c>
      <c r="AM329" s="120">
        <v>706.37</v>
      </c>
      <c r="AN329" s="120">
        <v>799.63</v>
      </c>
      <c r="AO329" s="120">
        <v>0</v>
      </c>
      <c r="AP329" s="120"/>
      <c r="AQ329" s="120"/>
      <c r="AR329" s="120">
        <v>0</v>
      </c>
    </row>
    <row r="330" spans="1:44">
      <c r="A330" s="23" t="str">
        <f>+CONCATENATE(B330,C330,D330,E330,F330)</f>
        <v>AMNS581.25</v>
      </c>
      <c r="B330" s="24" t="s">
        <v>121</v>
      </c>
      <c r="C330" s="24" t="s">
        <v>10</v>
      </c>
      <c r="D330" s="24" t="s">
        <v>6</v>
      </c>
      <c r="E330" s="24">
        <v>58</v>
      </c>
      <c r="F330" s="25">
        <v>1.25</v>
      </c>
      <c r="G330" s="26">
        <v>417.87</v>
      </c>
      <c r="H330" s="26">
        <v>501.28</v>
      </c>
      <c r="I330" s="26">
        <v>598.94</v>
      </c>
      <c r="J330" s="26">
        <v>0</v>
      </c>
      <c r="K330" s="26">
        <v>0</v>
      </c>
      <c r="L330" s="26">
        <v>0</v>
      </c>
      <c r="M330" s="26"/>
      <c r="N330" s="30"/>
      <c r="AG330" s="102" t="str">
        <f>CONCATENATE(AH330,AI330,LEFT(AJ330,2),AK330)</f>
        <v>57MAgDeath+ADB+ATPD</v>
      </c>
      <c r="AH330" s="118">
        <v>57</v>
      </c>
      <c r="AI330" s="145" t="s">
        <v>10</v>
      </c>
      <c r="AJ330" s="145" t="s">
        <v>89</v>
      </c>
      <c r="AK330" s="145" t="s">
        <v>94</v>
      </c>
      <c r="AL330" s="120">
        <v>688.87</v>
      </c>
      <c r="AM330" s="120">
        <v>750.04</v>
      </c>
      <c r="AN330" s="120">
        <v>854.1</v>
      </c>
      <c r="AO330" s="120">
        <v>0</v>
      </c>
      <c r="AP330" s="120"/>
      <c r="AQ330" s="120"/>
      <c r="AR330" s="120">
        <v>0</v>
      </c>
    </row>
    <row r="331" spans="1:44">
      <c r="A331" s="23" t="str">
        <f>+CONCATENATE(B331,C331,D331,E331,F331)</f>
        <v>AMNS591.25</v>
      </c>
      <c r="B331" s="24" t="s">
        <v>121</v>
      </c>
      <c r="C331" s="24" t="s">
        <v>10</v>
      </c>
      <c r="D331" s="24" t="s">
        <v>6</v>
      </c>
      <c r="E331" s="24">
        <v>59</v>
      </c>
      <c r="F331" s="25">
        <v>1.25</v>
      </c>
      <c r="G331" s="26">
        <v>451.05</v>
      </c>
      <c r="H331" s="26">
        <v>542.67</v>
      </c>
      <c r="I331" s="26">
        <v>648.39</v>
      </c>
      <c r="J331" s="26">
        <v>0</v>
      </c>
      <c r="K331" s="26">
        <v>0</v>
      </c>
      <c r="L331" s="26">
        <v>0</v>
      </c>
      <c r="M331" s="26"/>
      <c r="N331" s="30"/>
      <c r="AG331" s="102" t="str">
        <f>CONCATENATE(AH331,AI331,LEFT(AJ331,2),AK331)</f>
        <v>58MAgDeath+ADB+ATPD</v>
      </c>
      <c r="AH331" s="118">
        <v>58</v>
      </c>
      <c r="AI331" s="145" t="s">
        <v>10</v>
      </c>
      <c r="AJ331" s="145" t="s">
        <v>89</v>
      </c>
      <c r="AK331" s="145" t="s">
        <v>94</v>
      </c>
      <c r="AL331" s="120">
        <v>727.2</v>
      </c>
      <c r="AM331" s="120">
        <v>797.49</v>
      </c>
      <c r="AN331" s="120">
        <v>913.45</v>
      </c>
      <c r="AO331" s="120">
        <v>0</v>
      </c>
      <c r="AP331" s="120"/>
      <c r="AQ331" s="120"/>
      <c r="AR331" s="120">
        <v>0</v>
      </c>
    </row>
    <row r="332" spans="1:44">
      <c r="A332" s="23" t="str">
        <f>+CONCATENATE(B332,C332,D332,E332,F332)</f>
        <v>AMNS601.25</v>
      </c>
      <c r="B332" s="24" t="s">
        <v>121</v>
      </c>
      <c r="C332" s="24" t="s">
        <v>10</v>
      </c>
      <c r="D332" s="24" t="s">
        <v>6</v>
      </c>
      <c r="E332" s="24">
        <v>60</v>
      </c>
      <c r="F332" s="25">
        <v>1.25</v>
      </c>
      <c r="G332" s="26">
        <v>487.31</v>
      </c>
      <c r="H332" s="26">
        <v>587.74</v>
      </c>
      <c r="I332" s="26">
        <v>702.28</v>
      </c>
      <c r="J332" s="26">
        <v>0</v>
      </c>
      <c r="K332" s="26">
        <v>0</v>
      </c>
      <c r="L332" s="26">
        <v>0</v>
      </c>
      <c r="M332" s="26"/>
      <c r="N332" s="30"/>
      <c r="AG332" s="102" t="str">
        <f>CONCATENATE(AH332,AI332,LEFT(AJ332,2),AK332)</f>
        <v>59MAgDeath+ADB+ATPD</v>
      </c>
      <c r="AH332" s="118">
        <v>59</v>
      </c>
      <c r="AI332" s="145" t="s">
        <v>10</v>
      </c>
      <c r="AJ332" s="145" t="s">
        <v>89</v>
      </c>
      <c r="AK332" s="145" t="s">
        <v>94</v>
      </c>
      <c r="AL332" s="120">
        <v>768.62</v>
      </c>
      <c r="AM332" s="120">
        <v>849.85</v>
      </c>
      <c r="AN332" s="120">
        <v>978.41</v>
      </c>
      <c r="AO332" s="120">
        <v>0</v>
      </c>
      <c r="AP332" s="120"/>
      <c r="AQ332" s="120"/>
      <c r="AR332" s="120">
        <v>0</v>
      </c>
    </row>
    <row r="333" spans="1:44">
      <c r="A333" s="23" t="str">
        <f>+CONCATENATE(B333,C333,D333,E333,F333)</f>
        <v>AMNS611.25</v>
      </c>
      <c r="B333" s="24" t="s">
        <v>121</v>
      </c>
      <c r="C333" s="24" t="s">
        <v>10</v>
      </c>
      <c r="D333" s="24" t="s">
        <v>6</v>
      </c>
      <c r="E333" s="24">
        <v>61</v>
      </c>
      <c r="F333" s="25">
        <v>1.25</v>
      </c>
      <c r="G333" s="26">
        <v>526.77</v>
      </c>
      <c r="H333" s="26">
        <v>637.17</v>
      </c>
      <c r="I333" s="26">
        <v>0</v>
      </c>
      <c r="J333" s="26">
        <v>0</v>
      </c>
      <c r="K333" s="26">
        <v>0</v>
      </c>
      <c r="L333" s="26">
        <v>0</v>
      </c>
      <c r="M333" s="26"/>
      <c r="N333" s="30"/>
      <c r="AG333" s="102" t="str">
        <f>CONCATENATE(AH333,AI333,LEFT(AJ333,2),AK333)</f>
        <v>60MAgDeath+ADB+ATPD</v>
      </c>
      <c r="AH333" s="118">
        <v>60</v>
      </c>
      <c r="AI333" s="145" t="s">
        <v>10</v>
      </c>
      <c r="AJ333" s="145" t="s">
        <v>89</v>
      </c>
      <c r="AK333" s="145" t="s">
        <v>94</v>
      </c>
      <c r="AL333" s="120">
        <v>813.91</v>
      </c>
      <c r="AM333" s="120">
        <v>907.22</v>
      </c>
      <c r="AN333" s="120">
        <v>1049.17</v>
      </c>
      <c r="AO333" s="120">
        <v>0</v>
      </c>
      <c r="AP333" s="120"/>
      <c r="AQ333" s="120"/>
      <c r="AR333" s="120">
        <v>0</v>
      </c>
    </row>
    <row r="334" spans="1:44">
      <c r="A334" s="23" t="str">
        <f>+CONCATENATE(B334,C334,D334,E334,F334)</f>
        <v>AMNS621.25</v>
      </c>
      <c r="B334" s="24" t="s">
        <v>121</v>
      </c>
      <c r="C334" s="24" t="s">
        <v>10</v>
      </c>
      <c r="D334" s="24" t="s">
        <v>6</v>
      </c>
      <c r="E334" s="24">
        <v>62</v>
      </c>
      <c r="F334" s="25">
        <v>1.25</v>
      </c>
      <c r="G334" s="26">
        <v>570.42</v>
      </c>
      <c r="H334" s="26">
        <v>691.42</v>
      </c>
      <c r="I334" s="26">
        <v>0</v>
      </c>
      <c r="J334" s="26">
        <v>0</v>
      </c>
      <c r="K334" s="26">
        <v>0</v>
      </c>
      <c r="L334" s="26">
        <v>0</v>
      </c>
      <c r="M334" s="26"/>
      <c r="N334" s="30"/>
      <c r="AG334" s="102" t="str">
        <f>CONCATENATE(AH334,AI334,LEFT(AJ334,2),AK334)</f>
        <v>61MAgDeath+ADB+ATPD</v>
      </c>
      <c r="AH334" s="118">
        <v>61</v>
      </c>
      <c r="AI334" s="145" t="s">
        <v>10</v>
      </c>
      <c r="AJ334" s="145" t="s">
        <v>89</v>
      </c>
      <c r="AK334" s="145" t="s">
        <v>94</v>
      </c>
      <c r="AL334" s="120">
        <v>863.54</v>
      </c>
      <c r="AM334" s="120">
        <v>970.18</v>
      </c>
      <c r="AN334" s="120">
        <v>0</v>
      </c>
      <c r="AO334" s="120"/>
      <c r="AP334" s="120"/>
      <c r="AQ334" s="120"/>
      <c r="AR334" s="120">
        <v>0</v>
      </c>
    </row>
    <row r="335" spans="1:44">
      <c r="A335" s="23" t="str">
        <f>+CONCATENATE(B335,C335,D335,E335,F335)</f>
        <v>AMNS631.25</v>
      </c>
      <c r="B335" s="24" t="s">
        <v>121</v>
      </c>
      <c r="C335" s="24" t="s">
        <v>10</v>
      </c>
      <c r="D335" s="24" t="s">
        <v>6</v>
      </c>
      <c r="E335" s="24">
        <v>63</v>
      </c>
      <c r="F335" s="25">
        <v>1.25</v>
      </c>
      <c r="G335" s="26">
        <v>617.92</v>
      </c>
      <c r="H335" s="26">
        <v>750.84</v>
      </c>
      <c r="I335" s="26">
        <v>0</v>
      </c>
      <c r="J335" s="26">
        <v>0</v>
      </c>
      <c r="K335" s="26">
        <v>0</v>
      </c>
      <c r="L335" s="26">
        <v>0</v>
      </c>
      <c r="M335" s="26"/>
      <c r="N335" s="30"/>
      <c r="AG335" s="102" t="str">
        <f>CONCATENATE(AH335,AI335,LEFT(AJ335,2),AK335)</f>
        <v>62MAgDeath+ADB+ATPD</v>
      </c>
      <c r="AH335" s="118">
        <v>62</v>
      </c>
      <c r="AI335" s="145" t="s">
        <v>10</v>
      </c>
      <c r="AJ335" s="145" t="s">
        <v>89</v>
      </c>
      <c r="AK335" s="145" t="s">
        <v>94</v>
      </c>
      <c r="AL335" s="120">
        <v>918.29</v>
      </c>
      <c r="AM335" s="120">
        <v>1039.31</v>
      </c>
      <c r="AN335" s="120">
        <v>0</v>
      </c>
      <c r="AO335" s="120"/>
      <c r="AP335" s="120"/>
      <c r="AQ335" s="120"/>
      <c r="AR335" s="120">
        <v>0</v>
      </c>
    </row>
    <row r="336" spans="1:44">
      <c r="A336" s="23" t="str">
        <f>+CONCATENATE(B336,C336,D336,E336,F336)</f>
        <v>AMNS641.25</v>
      </c>
      <c r="B336" s="24" t="s">
        <v>121</v>
      </c>
      <c r="C336" s="24" t="s">
        <v>10</v>
      </c>
      <c r="D336" s="24" t="s">
        <v>6</v>
      </c>
      <c r="E336" s="24">
        <v>64</v>
      </c>
      <c r="F336" s="25">
        <v>1.25</v>
      </c>
      <c r="G336" s="26">
        <v>671.22</v>
      </c>
      <c r="H336" s="26">
        <v>815.61</v>
      </c>
      <c r="I336" s="26">
        <v>0</v>
      </c>
      <c r="J336" s="26">
        <v>0</v>
      </c>
      <c r="K336" s="26">
        <v>0</v>
      </c>
      <c r="L336" s="26">
        <v>0</v>
      </c>
      <c r="M336" s="26"/>
      <c r="N336" s="30"/>
      <c r="AG336" s="102" t="str">
        <f>CONCATENATE(AH336,AI336,LEFT(AJ336,2),AK336)</f>
        <v>63MAgDeath+ADB+ATPD</v>
      </c>
      <c r="AH336" s="118">
        <v>63</v>
      </c>
      <c r="AI336" s="145" t="s">
        <v>10</v>
      </c>
      <c r="AJ336" s="145" t="s">
        <v>89</v>
      </c>
      <c r="AK336" s="145" t="s">
        <v>94</v>
      </c>
      <c r="AL336" s="120">
        <v>979.21</v>
      </c>
      <c r="AM336" s="120">
        <v>1115.17</v>
      </c>
      <c r="AN336" s="120">
        <v>0</v>
      </c>
      <c r="AO336" s="120"/>
      <c r="AP336" s="120"/>
      <c r="AQ336" s="120"/>
      <c r="AR336" s="120">
        <v>0</v>
      </c>
    </row>
    <row r="337" spans="1:44">
      <c r="A337" s="23" t="str">
        <f>+CONCATENATE(B337,C337,D337,E337,F337)</f>
        <v>AMNS651.25</v>
      </c>
      <c r="B337" s="24" t="s">
        <v>121</v>
      </c>
      <c r="C337" s="24" t="s">
        <v>10</v>
      </c>
      <c r="D337" s="24" t="s">
        <v>6</v>
      </c>
      <c r="E337" s="24">
        <v>65</v>
      </c>
      <c r="F337" s="25">
        <v>1.25</v>
      </c>
      <c r="G337" s="26">
        <v>729.81</v>
      </c>
      <c r="H337" s="26">
        <v>886.46</v>
      </c>
      <c r="I337" s="26">
        <v>0</v>
      </c>
      <c r="J337" s="26">
        <v>0</v>
      </c>
      <c r="K337" s="26">
        <v>0</v>
      </c>
      <c r="L337" s="26">
        <v>0</v>
      </c>
      <c r="M337" s="26"/>
      <c r="N337" s="30"/>
      <c r="AG337" s="102" t="str">
        <f>CONCATENATE(AH337,AI337,LEFT(AJ337,2),AK337)</f>
        <v>64MAgDeath+ADB+ATPD</v>
      </c>
      <c r="AH337" s="118">
        <v>64</v>
      </c>
      <c r="AI337" s="145" t="s">
        <v>10</v>
      </c>
      <c r="AJ337" s="145" t="s">
        <v>89</v>
      </c>
      <c r="AK337" s="145" t="s">
        <v>94</v>
      </c>
      <c r="AL337" s="120">
        <v>1046.17</v>
      </c>
      <c r="AM337" s="120">
        <v>1198.3</v>
      </c>
      <c r="AN337" s="120">
        <v>0</v>
      </c>
      <c r="AO337" s="120"/>
      <c r="AP337" s="120"/>
      <c r="AQ337" s="120"/>
      <c r="AR337" s="120">
        <v>0</v>
      </c>
    </row>
    <row r="338" spans="1:44">
      <c r="A338" s="23" t="str">
        <f>+CONCATENATE(B338,C338,D338,E338,F338)</f>
        <v>AMS181.25</v>
      </c>
      <c r="B338" s="24" t="s">
        <v>121</v>
      </c>
      <c r="C338" s="24" t="s">
        <v>10</v>
      </c>
      <c r="D338" s="24" t="s">
        <v>90</v>
      </c>
      <c r="E338" s="24">
        <v>18</v>
      </c>
      <c r="F338" s="25">
        <v>1.25</v>
      </c>
      <c r="G338" s="26">
        <v>0</v>
      </c>
      <c r="H338" s="26">
        <v>59.85</v>
      </c>
      <c r="I338" s="26">
        <v>60.09</v>
      </c>
      <c r="J338" s="26">
        <v>61.24</v>
      </c>
      <c r="K338" s="26">
        <v>66.47</v>
      </c>
      <c r="L338" s="26">
        <v>78.59</v>
      </c>
      <c r="M338" s="26"/>
      <c r="N338" s="30"/>
      <c r="AG338" s="102" t="str">
        <f>CONCATENATE(AH338,AI338,LEFT(AJ338,2),AK338)</f>
        <v>65MAgDeath+ADB+ATPD</v>
      </c>
      <c r="AH338" s="118">
        <v>65</v>
      </c>
      <c r="AI338" s="145" t="s">
        <v>10</v>
      </c>
      <c r="AJ338" s="145" t="s">
        <v>89</v>
      </c>
      <c r="AK338" s="145" t="s">
        <v>94</v>
      </c>
      <c r="AL338" s="120">
        <v>1119.88</v>
      </c>
      <c r="AM338" s="120">
        <v>1289.57</v>
      </c>
      <c r="AN338" s="120">
        <v>0</v>
      </c>
      <c r="AO338" s="120"/>
      <c r="AP338" s="120"/>
      <c r="AQ338" s="120"/>
      <c r="AR338" s="120">
        <v>0</v>
      </c>
    </row>
    <row r="339" spans="1:44">
      <c r="A339" s="23" t="str">
        <f>+CONCATENATE(B339,C339,D339,E339,F339)</f>
        <v>AMS191.25</v>
      </c>
      <c r="B339" s="24" t="s">
        <v>121</v>
      </c>
      <c r="C339" s="24" t="s">
        <v>10</v>
      </c>
      <c r="D339" s="24" t="s">
        <v>90</v>
      </c>
      <c r="E339" s="24">
        <v>19</v>
      </c>
      <c r="F339" s="25">
        <v>1.25</v>
      </c>
      <c r="G339" s="26">
        <v>0</v>
      </c>
      <c r="H339" s="26">
        <v>61.76</v>
      </c>
      <c r="I339" s="26">
        <v>61.97</v>
      </c>
      <c r="J339" s="26">
        <v>63.47</v>
      </c>
      <c r="K339" s="26">
        <v>69.92</v>
      </c>
      <c r="L339" s="26">
        <v>83.79</v>
      </c>
      <c r="M339" s="26"/>
      <c r="N339" s="30"/>
      <c r="AG339" s="102" t="str">
        <f>CONCATENATE(AH339,AI339,LEFT(AJ339,2),AK339)</f>
        <v>18MNSDeath+ADB+ATPD</v>
      </c>
      <c r="AH339" s="118">
        <v>18</v>
      </c>
      <c r="AI339" s="145" t="s">
        <v>10</v>
      </c>
      <c r="AJ339" s="145" t="s">
        <v>6</v>
      </c>
      <c r="AK339" s="145" t="s">
        <v>94</v>
      </c>
      <c r="AL339" s="120">
        <v>0</v>
      </c>
      <c r="AM339" s="120">
        <v>153.95</v>
      </c>
      <c r="AN339" s="120">
        <v>153.96</v>
      </c>
      <c r="AO339" s="120">
        <v>153.97</v>
      </c>
      <c r="AP339" s="120">
        <v>153.98</v>
      </c>
      <c r="AQ339" s="120">
        <v>153.99</v>
      </c>
      <c r="AR339" s="120">
        <v>0</v>
      </c>
    </row>
    <row r="340" spans="1:44">
      <c r="A340" s="23" t="str">
        <f>+CONCATENATE(B340,C340,D340,E340,F340)</f>
        <v>AMS201.25</v>
      </c>
      <c r="B340" s="24" t="s">
        <v>121</v>
      </c>
      <c r="C340" s="24" t="s">
        <v>10</v>
      </c>
      <c r="D340" s="24" t="s">
        <v>90</v>
      </c>
      <c r="E340" s="24">
        <v>20</v>
      </c>
      <c r="F340" s="25">
        <v>1.25</v>
      </c>
      <c r="G340" s="26">
        <v>0</v>
      </c>
      <c r="H340" s="26">
        <v>63.37</v>
      </c>
      <c r="I340" s="26">
        <v>63.63</v>
      </c>
      <c r="J340" s="26">
        <v>65.67</v>
      </c>
      <c r="K340" s="26">
        <v>73.64</v>
      </c>
      <c r="L340" s="26">
        <v>89.47</v>
      </c>
      <c r="M340" s="26"/>
      <c r="N340" s="30"/>
      <c r="AG340" s="102" t="str">
        <f>CONCATENATE(AH340,AI340,LEFT(AJ340,2),AK340)</f>
        <v>19MNSDeath+ADB+ATPD</v>
      </c>
      <c r="AH340" s="118">
        <v>19</v>
      </c>
      <c r="AI340" s="145" t="s">
        <v>10</v>
      </c>
      <c r="AJ340" s="145" t="s">
        <v>6</v>
      </c>
      <c r="AK340" s="145" t="s">
        <v>94</v>
      </c>
      <c r="AL340" s="120">
        <v>0</v>
      </c>
      <c r="AM340" s="120">
        <v>154.79</v>
      </c>
      <c r="AN340" s="120">
        <v>154.8</v>
      </c>
      <c r="AO340" s="120">
        <v>154.81</v>
      </c>
      <c r="AP340" s="120">
        <v>154.82</v>
      </c>
      <c r="AQ340" s="120">
        <v>154.83</v>
      </c>
      <c r="AR340" s="120">
        <v>0</v>
      </c>
    </row>
    <row r="341" spans="1:44">
      <c r="A341" s="23" t="str">
        <f>+CONCATENATE(B341,C341,D341,E341,F341)</f>
        <v>AMS211.25</v>
      </c>
      <c r="B341" s="24" t="s">
        <v>121</v>
      </c>
      <c r="C341" s="24" t="s">
        <v>10</v>
      </c>
      <c r="D341" s="24" t="s">
        <v>90</v>
      </c>
      <c r="E341" s="24">
        <v>21</v>
      </c>
      <c r="F341" s="25">
        <v>1.25</v>
      </c>
      <c r="G341" s="26">
        <v>0</v>
      </c>
      <c r="H341" s="26">
        <v>64.7</v>
      </c>
      <c r="I341" s="26">
        <v>65.08</v>
      </c>
      <c r="J341" s="26">
        <v>67.97</v>
      </c>
      <c r="K341" s="26">
        <v>77.84</v>
      </c>
      <c r="L341" s="26">
        <v>95.74</v>
      </c>
      <c r="M341" s="26"/>
      <c r="N341" s="30"/>
      <c r="AG341" s="102" t="str">
        <f>CONCATENATE(AH341,AI341,LEFT(AJ341,2),AK341)</f>
        <v>20MNSDeath+ADB+ATPD</v>
      </c>
      <c r="AH341" s="118">
        <v>20</v>
      </c>
      <c r="AI341" s="145" t="s">
        <v>10</v>
      </c>
      <c r="AJ341" s="145" t="s">
        <v>6</v>
      </c>
      <c r="AK341" s="145" t="s">
        <v>94</v>
      </c>
      <c r="AL341" s="120">
        <v>0</v>
      </c>
      <c r="AM341" s="120">
        <v>155.5</v>
      </c>
      <c r="AN341" s="120">
        <v>155.51</v>
      </c>
      <c r="AO341" s="120">
        <v>155.52</v>
      </c>
      <c r="AP341" s="120">
        <v>155.53</v>
      </c>
      <c r="AQ341" s="120">
        <v>155.54</v>
      </c>
      <c r="AR341" s="120">
        <v>0</v>
      </c>
    </row>
    <row r="342" spans="1:44">
      <c r="A342" s="23" t="str">
        <f>+CONCATENATE(B342,C342,D342,E342,F342)</f>
        <v>AMS221.25</v>
      </c>
      <c r="B342" s="24" t="s">
        <v>121</v>
      </c>
      <c r="C342" s="24" t="s">
        <v>10</v>
      </c>
      <c r="D342" s="24" t="s">
        <v>90</v>
      </c>
      <c r="E342" s="24">
        <v>22</v>
      </c>
      <c r="F342" s="25">
        <v>1.25</v>
      </c>
      <c r="G342" s="26">
        <v>0</v>
      </c>
      <c r="H342" s="26">
        <v>65.81</v>
      </c>
      <c r="I342" s="26">
        <v>66.44</v>
      </c>
      <c r="J342" s="26">
        <v>70.53</v>
      </c>
      <c r="K342" s="26">
        <v>82.5</v>
      </c>
      <c r="L342" s="26">
        <v>102.72</v>
      </c>
      <c r="M342" s="26"/>
      <c r="N342" s="30"/>
      <c r="AG342" s="102" t="str">
        <f>CONCATENATE(AH342,AI342,LEFT(AJ342,2),AK342)</f>
        <v>21MNSDeath+ADB+ATPD</v>
      </c>
      <c r="AH342" s="118">
        <v>21</v>
      </c>
      <c r="AI342" s="145" t="s">
        <v>10</v>
      </c>
      <c r="AJ342" s="145" t="s">
        <v>6</v>
      </c>
      <c r="AK342" s="145" t="s">
        <v>94</v>
      </c>
      <c r="AL342" s="120">
        <v>0</v>
      </c>
      <c r="AM342" s="120">
        <v>156.08</v>
      </c>
      <c r="AN342" s="120">
        <v>156.09</v>
      </c>
      <c r="AO342" s="120">
        <v>156.1</v>
      </c>
      <c r="AP342" s="120">
        <v>156.11</v>
      </c>
      <c r="AQ342" s="120">
        <v>156.12</v>
      </c>
      <c r="AR342" s="120">
        <v>0</v>
      </c>
    </row>
    <row r="343" spans="1:44">
      <c r="A343" s="23" t="str">
        <f>+CONCATENATE(B343,C343,D343,E343,F343)</f>
        <v>AMS231.25</v>
      </c>
      <c r="B343" s="24" t="s">
        <v>121</v>
      </c>
      <c r="C343" s="24" t="s">
        <v>10</v>
      </c>
      <c r="D343" s="24" t="s">
        <v>90</v>
      </c>
      <c r="E343" s="24">
        <v>23</v>
      </c>
      <c r="F343" s="25">
        <v>1.25</v>
      </c>
      <c r="G343" s="26">
        <v>0</v>
      </c>
      <c r="H343" s="26">
        <v>66.84</v>
      </c>
      <c r="I343" s="26">
        <v>67.88</v>
      </c>
      <c r="J343" s="26">
        <v>73.53</v>
      </c>
      <c r="K343" s="26">
        <v>87.79</v>
      </c>
      <c r="L343" s="26">
        <v>110.33</v>
      </c>
      <c r="M343" s="26"/>
      <c r="N343" s="30"/>
      <c r="AG343" s="102" t="str">
        <f>CONCATENATE(AH343,AI343,LEFT(AJ343,2),AK343)</f>
        <v>22MNSDeath+ADB+ATPD</v>
      </c>
      <c r="AH343" s="118">
        <v>22</v>
      </c>
      <c r="AI343" s="145" t="s">
        <v>10</v>
      </c>
      <c r="AJ343" s="145" t="s">
        <v>6</v>
      </c>
      <c r="AK343" s="145" t="s">
        <v>94</v>
      </c>
      <c r="AL343" s="120">
        <v>0</v>
      </c>
      <c r="AM343" s="120">
        <v>156.58</v>
      </c>
      <c r="AN343" s="120">
        <v>156.59</v>
      </c>
      <c r="AO343" s="120">
        <v>156.6</v>
      </c>
      <c r="AP343" s="120">
        <v>156.61</v>
      </c>
      <c r="AQ343" s="120">
        <v>156.62</v>
      </c>
      <c r="AR343" s="120">
        <v>0</v>
      </c>
    </row>
    <row r="344" spans="1:44">
      <c r="A344" s="23" t="str">
        <f>+CONCATENATE(B344,C344,D344,E344,F344)</f>
        <v>AMS241.25</v>
      </c>
      <c r="B344" s="24" t="s">
        <v>121</v>
      </c>
      <c r="C344" s="24" t="s">
        <v>10</v>
      </c>
      <c r="D344" s="24" t="s">
        <v>90</v>
      </c>
      <c r="E344" s="24">
        <v>24</v>
      </c>
      <c r="F344" s="25">
        <v>1.25</v>
      </c>
      <c r="G344" s="26">
        <v>0</v>
      </c>
      <c r="H344" s="26">
        <v>67.89</v>
      </c>
      <c r="I344" s="26">
        <v>69.46</v>
      </c>
      <c r="J344" s="26">
        <v>77.12</v>
      </c>
      <c r="K344" s="26">
        <v>93.93</v>
      </c>
      <c r="L344" s="26">
        <v>118.86</v>
      </c>
      <c r="M344" s="26"/>
      <c r="N344" s="30"/>
      <c r="AG344" s="102" t="str">
        <f>CONCATENATE(AH344,AI344,LEFT(AJ344,2),AK344)</f>
        <v>23MNSDeath+ADB+ATPD</v>
      </c>
      <c r="AH344" s="118">
        <v>23</v>
      </c>
      <c r="AI344" s="145" t="s">
        <v>10</v>
      </c>
      <c r="AJ344" s="145" t="s">
        <v>6</v>
      </c>
      <c r="AK344" s="145" t="s">
        <v>94</v>
      </c>
      <c r="AL344" s="120">
        <v>0</v>
      </c>
      <c r="AM344" s="120">
        <v>157.04</v>
      </c>
      <c r="AN344" s="120">
        <v>157.05</v>
      </c>
      <c r="AO344" s="120">
        <v>157.06</v>
      </c>
      <c r="AP344" s="120">
        <v>157.07</v>
      </c>
      <c r="AQ344" s="120">
        <v>157.08</v>
      </c>
      <c r="AR344" s="120">
        <v>0</v>
      </c>
    </row>
    <row r="345" spans="1:44">
      <c r="A345" s="23" t="str">
        <f>+CONCATENATE(B345,C345,D345,E345,F345)</f>
        <v>AMS251.25</v>
      </c>
      <c r="B345" s="24" t="s">
        <v>121</v>
      </c>
      <c r="C345" s="24" t="s">
        <v>10</v>
      </c>
      <c r="D345" s="24" t="s">
        <v>90</v>
      </c>
      <c r="E345" s="24">
        <v>25</v>
      </c>
      <c r="F345" s="25">
        <v>1.25</v>
      </c>
      <c r="G345" s="26">
        <v>0</v>
      </c>
      <c r="H345" s="26">
        <v>69.06</v>
      </c>
      <c r="I345" s="26">
        <v>71.42</v>
      </c>
      <c r="J345" s="26">
        <v>81.42</v>
      </c>
      <c r="K345" s="26">
        <v>100.84</v>
      </c>
      <c r="L345" s="26">
        <v>128.25</v>
      </c>
      <c r="M345" s="26"/>
      <c r="N345" s="30"/>
      <c r="AG345" s="102" t="str">
        <f>CONCATENATE(AH345,AI345,LEFT(AJ345,2),AK345)</f>
        <v>24MNSDeath+ADB+ATPD</v>
      </c>
      <c r="AH345" s="118">
        <v>24</v>
      </c>
      <c r="AI345" s="145" t="s">
        <v>10</v>
      </c>
      <c r="AJ345" s="145" t="s">
        <v>6</v>
      </c>
      <c r="AK345" s="145" t="s">
        <v>94</v>
      </c>
      <c r="AL345" s="120">
        <v>0</v>
      </c>
      <c r="AM345" s="120">
        <v>157.5</v>
      </c>
      <c r="AN345" s="120">
        <v>157.51</v>
      </c>
      <c r="AO345" s="120">
        <v>157.52</v>
      </c>
      <c r="AP345" s="120">
        <v>157.53</v>
      </c>
      <c r="AQ345" s="120">
        <v>159.65</v>
      </c>
      <c r="AR345" s="120">
        <v>0</v>
      </c>
    </row>
    <row r="346" spans="1:44">
      <c r="A346" s="23" t="str">
        <f>+CONCATENATE(B346,C346,D346,E346,F346)</f>
        <v>AMS261.25</v>
      </c>
      <c r="B346" s="24" t="s">
        <v>121</v>
      </c>
      <c r="C346" s="24" t="s">
        <v>10</v>
      </c>
      <c r="D346" s="24" t="s">
        <v>90</v>
      </c>
      <c r="E346" s="24">
        <v>26</v>
      </c>
      <c r="F346" s="25">
        <v>1.25</v>
      </c>
      <c r="G346" s="26">
        <v>0</v>
      </c>
      <c r="H346" s="26">
        <v>70.5</v>
      </c>
      <c r="I346" s="26">
        <v>74.03</v>
      </c>
      <c r="J346" s="26">
        <v>86.53</v>
      </c>
      <c r="K346" s="26">
        <v>108.73</v>
      </c>
      <c r="L346" s="26">
        <v>138.54</v>
      </c>
      <c r="M346" s="26"/>
      <c r="N346" s="30"/>
      <c r="AG346" s="102" t="str">
        <f>CONCATENATE(AH346,AI346,LEFT(AJ346,2),AK346)</f>
        <v>25MNSDeath+ADB+ATPD</v>
      </c>
      <c r="AH346" s="118">
        <v>25</v>
      </c>
      <c r="AI346" s="145" t="s">
        <v>10</v>
      </c>
      <c r="AJ346" s="145" t="s">
        <v>6</v>
      </c>
      <c r="AK346" s="145" t="s">
        <v>94</v>
      </c>
      <c r="AL346" s="120">
        <v>0</v>
      </c>
      <c r="AM346" s="120">
        <v>158.02</v>
      </c>
      <c r="AN346" s="120">
        <v>158.03</v>
      </c>
      <c r="AO346" s="120">
        <v>158.04</v>
      </c>
      <c r="AP346" s="120">
        <v>158.05</v>
      </c>
      <c r="AQ346" s="120">
        <v>162.83</v>
      </c>
      <c r="AR346" s="120">
        <v>0</v>
      </c>
    </row>
    <row r="347" spans="1:44">
      <c r="A347" s="23" t="str">
        <f>+CONCATENATE(B347,C347,D347,E347,F347)</f>
        <v>AMS271.25</v>
      </c>
      <c r="B347" s="24" t="s">
        <v>121</v>
      </c>
      <c r="C347" s="24" t="s">
        <v>10</v>
      </c>
      <c r="D347" s="24" t="s">
        <v>90</v>
      </c>
      <c r="E347" s="24">
        <v>27</v>
      </c>
      <c r="F347" s="25">
        <v>1.25</v>
      </c>
      <c r="G347" s="26">
        <v>0</v>
      </c>
      <c r="H347" s="26">
        <v>72.16</v>
      </c>
      <c r="I347" s="26">
        <v>77.27</v>
      </c>
      <c r="J347" s="26">
        <v>92.48</v>
      </c>
      <c r="K347" s="26">
        <v>117.45</v>
      </c>
      <c r="L347" s="26">
        <v>149.7</v>
      </c>
      <c r="M347" s="26"/>
      <c r="N347" s="30"/>
      <c r="AG347" s="102" t="str">
        <f>CONCATENATE(AH347,AI347,LEFT(AJ347,2),AK347)</f>
        <v>26MNSDeath+ADB+ATPD</v>
      </c>
      <c r="AH347" s="118">
        <v>26</v>
      </c>
      <c r="AI347" s="145" t="s">
        <v>10</v>
      </c>
      <c r="AJ347" s="145" t="s">
        <v>6</v>
      </c>
      <c r="AK347" s="145" t="s">
        <v>94</v>
      </c>
      <c r="AL347" s="120">
        <v>0</v>
      </c>
      <c r="AM347" s="120">
        <v>158.65</v>
      </c>
      <c r="AN347" s="120">
        <v>158.66</v>
      </c>
      <c r="AO347" s="120">
        <v>158.67</v>
      </c>
      <c r="AP347" s="120">
        <v>158.68</v>
      </c>
      <c r="AQ347" s="120">
        <v>166.55</v>
      </c>
      <c r="AR347" s="120">
        <v>0</v>
      </c>
    </row>
    <row r="348" spans="1:44">
      <c r="A348" s="23" t="str">
        <f>+CONCATENATE(B348,C348,D348,E348,F348)</f>
        <v>AMS281.25</v>
      </c>
      <c r="B348" s="24" t="s">
        <v>121</v>
      </c>
      <c r="C348" s="24" t="s">
        <v>10</v>
      </c>
      <c r="D348" s="24" t="s">
        <v>90</v>
      </c>
      <c r="E348" s="24">
        <v>28</v>
      </c>
      <c r="F348" s="25">
        <v>1.25</v>
      </c>
      <c r="G348" s="26">
        <v>0</v>
      </c>
      <c r="H348" s="26">
        <v>74.27</v>
      </c>
      <c r="I348" s="26">
        <v>81.31</v>
      </c>
      <c r="J348" s="26">
        <v>99.48</v>
      </c>
      <c r="K348" s="26">
        <v>127.53</v>
      </c>
      <c r="L348" s="26">
        <v>161.88</v>
      </c>
      <c r="M348" s="26"/>
      <c r="N348" s="30"/>
      <c r="AG348" s="102" t="str">
        <f>CONCATENATE(AH348,AI348,LEFT(AJ348,2),AK348)</f>
        <v>27MNSDeath+ADB+ATPD</v>
      </c>
      <c r="AH348" s="118">
        <v>27</v>
      </c>
      <c r="AI348" s="145" t="s">
        <v>10</v>
      </c>
      <c r="AJ348" s="145" t="s">
        <v>6</v>
      </c>
      <c r="AK348" s="145" t="s">
        <v>94</v>
      </c>
      <c r="AL348" s="120">
        <v>0</v>
      </c>
      <c r="AM348" s="120">
        <v>159.41</v>
      </c>
      <c r="AN348" s="120">
        <v>159.42</v>
      </c>
      <c r="AO348" s="120">
        <v>159.43</v>
      </c>
      <c r="AP348" s="120">
        <v>160.49</v>
      </c>
      <c r="AQ348" s="120">
        <v>170.87</v>
      </c>
      <c r="AR348" s="120">
        <v>0</v>
      </c>
    </row>
    <row r="349" spans="1:44">
      <c r="A349" s="23" t="str">
        <f>+CONCATENATE(B349,C349,D349,E349,F349)</f>
        <v>AMS291.25</v>
      </c>
      <c r="B349" s="24" t="s">
        <v>121</v>
      </c>
      <c r="C349" s="24" t="s">
        <v>10</v>
      </c>
      <c r="D349" s="24" t="s">
        <v>90</v>
      </c>
      <c r="E349" s="24">
        <v>29</v>
      </c>
      <c r="F349" s="25">
        <v>1.25</v>
      </c>
      <c r="G349" s="26">
        <v>0</v>
      </c>
      <c r="H349" s="26">
        <v>76.94</v>
      </c>
      <c r="I349" s="26">
        <v>86.3</v>
      </c>
      <c r="J349" s="26">
        <v>107.56</v>
      </c>
      <c r="K349" s="26">
        <v>138.56</v>
      </c>
      <c r="L349" s="26">
        <v>175.2</v>
      </c>
      <c r="M349" s="26"/>
      <c r="N349" s="30"/>
      <c r="AG349" s="102" t="str">
        <f>CONCATENATE(AH349,AI349,LEFT(AJ349,2),AK349)</f>
        <v>28MNSDeath+ADB+ATPD</v>
      </c>
      <c r="AH349" s="118">
        <v>28</v>
      </c>
      <c r="AI349" s="145" t="s">
        <v>10</v>
      </c>
      <c r="AJ349" s="145" t="s">
        <v>6</v>
      </c>
      <c r="AK349" s="145" t="s">
        <v>94</v>
      </c>
      <c r="AL349" s="120">
        <v>0</v>
      </c>
      <c r="AM349" s="120">
        <v>160.36</v>
      </c>
      <c r="AN349" s="120">
        <v>160.37</v>
      </c>
      <c r="AO349" s="120">
        <v>160.38</v>
      </c>
      <c r="AP349" s="120">
        <v>163.74</v>
      </c>
      <c r="AQ349" s="120">
        <v>175.85</v>
      </c>
      <c r="AR349" s="120">
        <v>0</v>
      </c>
    </row>
    <row r="350" spans="1:44">
      <c r="A350" s="23" t="str">
        <f>+CONCATENATE(B350,C350,D350,E350,F350)</f>
        <v>AMS301.25</v>
      </c>
      <c r="B350" s="24" t="s">
        <v>121</v>
      </c>
      <c r="C350" s="24" t="s">
        <v>10</v>
      </c>
      <c r="D350" s="24" t="s">
        <v>90</v>
      </c>
      <c r="E350" s="24">
        <v>30</v>
      </c>
      <c r="F350" s="25">
        <v>1.25</v>
      </c>
      <c r="G350" s="26">
        <v>0</v>
      </c>
      <c r="H350" s="26">
        <v>80.2</v>
      </c>
      <c r="I350" s="26">
        <v>92.32</v>
      </c>
      <c r="J350" s="26">
        <v>116.76</v>
      </c>
      <c r="K350" s="26">
        <v>150.84</v>
      </c>
      <c r="L350" s="26">
        <v>189.59</v>
      </c>
      <c r="M350" s="26">
        <v>189.59</v>
      </c>
      <c r="N350" s="30"/>
      <c r="AG350" s="102" t="str">
        <f>CONCATENATE(AH350,AI350,LEFT(AJ350,2),AK350)</f>
        <v>29MNSDeath+ADB+ATPD</v>
      </c>
      <c r="AH350" s="118">
        <v>29</v>
      </c>
      <c r="AI350" s="145" t="s">
        <v>10</v>
      </c>
      <c r="AJ350" s="145" t="s">
        <v>6</v>
      </c>
      <c r="AK350" s="145" t="s">
        <v>94</v>
      </c>
      <c r="AL350" s="120">
        <v>0</v>
      </c>
      <c r="AM350" s="120">
        <v>161.52</v>
      </c>
      <c r="AN350" s="120">
        <v>161.53</v>
      </c>
      <c r="AO350" s="120">
        <v>161.54</v>
      </c>
      <c r="AP350" s="120">
        <v>167.61</v>
      </c>
      <c r="AQ350" s="120">
        <v>181.45</v>
      </c>
      <c r="AR350" s="120">
        <v>0</v>
      </c>
    </row>
    <row r="351" spans="1:44">
      <c r="A351" s="23" t="str">
        <f>+CONCATENATE(B351,C351,D351,E351,F351)</f>
        <v>AMS311.25</v>
      </c>
      <c r="B351" s="24" t="s">
        <v>121</v>
      </c>
      <c r="C351" s="24" t="s">
        <v>10</v>
      </c>
      <c r="D351" s="24" t="s">
        <v>90</v>
      </c>
      <c r="E351" s="24">
        <v>31</v>
      </c>
      <c r="F351" s="25">
        <v>1.25</v>
      </c>
      <c r="G351" s="26">
        <v>0</v>
      </c>
      <c r="H351" s="26">
        <v>84.23</v>
      </c>
      <c r="I351" s="26">
        <v>99.32</v>
      </c>
      <c r="J351" s="26">
        <v>127.11</v>
      </c>
      <c r="K351" s="26">
        <v>164.16</v>
      </c>
      <c r="L351" s="26">
        <v>205.19</v>
      </c>
      <c r="M351" s="26">
        <v>196.78</v>
      </c>
      <c r="N351" s="30"/>
      <c r="AG351" s="102" t="str">
        <f>CONCATENATE(AH351,AI351,LEFT(AJ351,2),AK351)</f>
        <v>30MNSDeath+ADB+ATPD</v>
      </c>
      <c r="AH351" s="118">
        <v>30</v>
      </c>
      <c r="AI351" s="145" t="s">
        <v>10</v>
      </c>
      <c r="AJ351" s="145" t="s">
        <v>6</v>
      </c>
      <c r="AK351" s="145" t="s">
        <v>94</v>
      </c>
      <c r="AL351" s="120">
        <v>0</v>
      </c>
      <c r="AM351" s="120">
        <v>162.92</v>
      </c>
      <c r="AN351" s="120">
        <v>162.93</v>
      </c>
      <c r="AO351" s="120">
        <v>162.94</v>
      </c>
      <c r="AP351" s="120">
        <v>172.18</v>
      </c>
      <c r="AQ351" s="120">
        <v>187.76</v>
      </c>
      <c r="AR351" s="120">
        <v>187.76</v>
      </c>
    </row>
    <row r="352" spans="1:44">
      <c r="A352" s="23" t="str">
        <f>+CONCATENATE(B352,C352,D352,E352,F352)</f>
        <v>AMS321.25</v>
      </c>
      <c r="B352" s="24" t="s">
        <v>121</v>
      </c>
      <c r="C352" s="24" t="s">
        <v>10</v>
      </c>
      <c r="D352" s="24" t="s">
        <v>90</v>
      </c>
      <c r="E352" s="24">
        <v>32</v>
      </c>
      <c r="F352" s="25">
        <v>1.25</v>
      </c>
      <c r="G352" s="26">
        <v>0</v>
      </c>
      <c r="H352" s="26">
        <v>89.08</v>
      </c>
      <c r="I352" s="26">
        <v>107.63</v>
      </c>
      <c r="J352" s="26">
        <v>139.09</v>
      </c>
      <c r="K352" s="26">
        <v>178.81</v>
      </c>
      <c r="L352" s="26">
        <v>222.16</v>
      </c>
      <c r="M352" s="26">
        <v>204.48</v>
      </c>
      <c r="N352" s="30"/>
      <c r="AG352" s="102" t="str">
        <f>CONCATENATE(AH352,AI352,LEFT(AJ352,2),AK352)</f>
        <v>31MNSDeath+ADB+ATPD</v>
      </c>
      <c r="AH352" s="118">
        <v>31</v>
      </c>
      <c r="AI352" s="145" t="s">
        <v>10</v>
      </c>
      <c r="AJ352" s="145" t="s">
        <v>6</v>
      </c>
      <c r="AK352" s="145" t="s">
        <v>94</v>
      </c>
      <c r="AL352" s="120">
        <v>0</v>
      </c>
      <c r="AM352" s="120">
        <v>164.55</v>
      </c>
      <c r="AN352" s="120">
        <v>164.56</v>
      </c>
      <c r="AO352" s="120">
        <v>166.33</v>
      </c>
      <c r="AP352" s="120">
        <v>177.45</v>
      </c>
      <c r="AQ352" s="120">
        <v>194.76</v>
      </c>
      <c r="AR352" s="120">
        <v>190.88</v>
      </c>
    </row>
    <row r="353" spans="1:44">
      <c r="A353" s="23" t="str">
        <f>+CONCATENATE(B353,C353,D353,E353,F353)</f>
        <v>AMS331.25</v>
      </c>
      <c r="B353" s="24" t="s">
        <v>121</v>
      </c>
      <c r="C353" s="24" t="s">
        <v>10</v>
      </c>
      <c r="D353" s="24" t="s">
        <v>90</v>
      </c>
      <c r="E353" s="24">
        <v>33</v>
      </c>
      <c r="F353" s="25">
        <v>1.25</v>
      </c>
      <c r="G353" s="26">
        <v>0</v>
      </c>
      <c r="H353" s="26">
        <v>95</v>
      </c>
      <c r="I353" s="26">
        <v>117.17</v>
      </c>
      <c r="J353" s="26">
        <v>152.34</v>
      </c>
      <c r="K353" s="26">
        <v>194.87</v>
      </c>
      <c r="L353" s="26">
        <v>240.62</v>
      </c>
      <c r="M353" s="26">
        <v>212.72</v>
      </c>
      <c r="N353" s="30"/>
      <c r="AG353" s="102" t="str">
        <f>CONCATENATE(AH353,AI353,LEFT(AJ353,2),AK353)</f>
        <v>32MNSDeath+ADB+ATPD</v>
      </c>
      <c r="AH353" s="118">
        <v>32</v>
      </c>
      <c r="AI353" s="145" t="s">
        <v>10</v>
      </c>
      <c r="AJ353" s="145" t="s">
        <v>6</v>
      </c>
      <c r="AK353" s="145" t="s">
        <v>94</v>
      </c>
      <c r="AL353" s="120">
        <v>0</v>
      </c>
      <c r="AM353" s="120">
        <v>166.62</v>
      </c>
      <c r="AN353" s="120">
        <v>166.63</v>
      </c>
      <c r="AO353" s="120">
        <v>170.37</v>
      </c>
      <c r="AP353" s="120">
        <v>183.42</v>
      </c>
      <c r="AQ353" s="120">
        <v>202.53</v>
      </c>
      <c r="AR353" s="120">
        <v>194.24</v>
      </c>
    </row>
    <row r="354" spans="1:44">
      <c r="A354" s="23" t="str">
        <f>+CONCATENATE(B354,C354,D354,E354,F354)</f>
        <v>AMS341.25</v>
      </c>
      <c r="B354" s="24" t="s">
        <v>121</v>
      </c>
      <c r="C354" s="24" t="s">
        <v>10</v>
      </c>
      <c r="D354" s="24" t="s">
        <v>90</v>
      </c>
      <c r="E354" s="24">
        <v>34</v>
      </c>
      <c r="F354" s="25">
        <v>1.25</v>
      </c>
      <c r="G354" s="26">
        <v>0</v>
      </c>
      <c r="H354" s="26">
        <v>102.08</v>
      </c>
      <c r="I354" s="26">
        <v>128.18</v>
      </c>
      <c r="J354" s="26">
        <v>167.13</v>
      </c>
      <c r="K354" s="26">
        <v>212.17</v>
      </c>
      <c r="L354" s="26">
        <v>260.67</v>
      </c>
      <c r="M354" s="26">
        <v>221.53</v>
      </c>
      <c r="N354" s="30"/>
      <c r="AG354" s="102" t="str">
        <f>CONCATENATE(AH354,AI354,LEFT(AJ354,2),AK354)</f>
        <v>33MNSDeath+ADB+ATPD</v>
      </c>
      <c r="AH354" s="118">
        <v>33</v>
      </c>
      <c r="AI354" s="145" t="s">
        <v>10</v>
      </c>
      <c r="AJ354" s="145" t="s">
        <v>6</v>
      </c>
      <c r="AK354" s="145" t="s">
        <v>94</v>
      </c>
      <c r="AL354" s="120">
        <v>0</v>
      </c>
      <c r="AM354" s="120">
        <v>169</v>
      </c>
      <c r="AN354" s="120">
        <v>169.01</v>
      </c>
      <c r="AO354" s="120">
        <v>175.19</v>
      </c>
      <c r="AP354" s="120">
        <v>190.25</v>
      </c>
      <c r="AQ354" s="120">
        <v>211.04</v>
      </c>
      <c r="AR354" s="120">
        <v>197.93</v>
      </c>
    </row>
    <row r="355" spans="1:44">
      <c r="A355" s="23" t="str">
        <f>+CONCATENATE(B355,C355,D355,E355,F355)</f>
        <v>AMS351.25</v>
      </c>
      <c r="B355" s="24" t="s">
        <v>121</v>
      </c>
      <c r="C355" s="24" t="s">
        <v>10</v>
      </c>
      <c r="D355" s="24" t="s">
        <v>90</v>
      </c>
      <c r="E355" s="24">
        <v>35</v>
      </c>
      <c r="F355" s="25">
        <v>1.25</v>
      </c>
      <c r="G355" s="26">
        <v>0</v>
      </c>
      <c r="H355" s="26">
        <v>110.49</v>
      </c>
      <c r="I355" s="26">
        <v>140.67</v>
      </c>
      <c r="J355" s="26">
        <v>183.23</v>
      </c>
      <c r="K355" s="26">
        <v>230.96</v>
      </c>
      <c r="L355" s="26">
        <v>282.42</v>
      </c>
      <c r="M355" s="26">
        <v>230.96</v>
      </c>
      <c r="N355" s="30"/>
      <c r="AG355" s="102" t="str">
        <f>CONCATENATE(AH355,AI355,LEFT(AJ355,2),AK355)</f>
        <v>34MNSDeath+ADB+ATPD</v>
      </c>
      <c r="AH355" s="118">
        <v>34</v>
      </c>
      <c r="AI355" s="145" t="s">
        <v>10</v>
      </c>
      <c r="AJ355" s="145" t="s">
        <v>6</v>
      </c>
      <c r="AK355" s="145" t="s">
        <v>94</v>
      </c>
      <c r="AL355" s="120">
        <v>0</v>
      </c>
      <c r="AM355" s="120">
        <v>171.77</v>
      </c>
      <c r="AN355" s="120">
        <v>171.95</v>
      </c>
      <c r="AO355" s="120">
        <v>180.82</v>
      </c>
      <c r="AP355" s="120">
        <v>197.79</v>
      </c>
      <c r="AQ355" s="120">
        <v>220.54</v>
      </c>
      <c r="AR355" s="120">
        <v>201.93</v>
      </c>
    </row>
    <row r="356" spans="1:44">
      <c r="A356" s="23" t="str">
        <f>+CONCATENATE(B356,C356,D356,E356,F356)</f>
        <v>AMS361.25</v>
      </c>
      <c r="B356" s="24" t="s">
        <v>121</v>
      </c>
      <c r="C356" s="24" t="s">
        <v>10</v>
      </c>
      <c r="D356" s="24" t="s">
        <v>90</v>
      </c>
      <c r="E356" s="24">
        <v>36</v>
      </c>
      <c r="F356" s="25">
        <v>1.25</v>
      </c>
      <c r="G356" s="26">
        <v>0</v>
      </c>
      <c r="H356" s="26">
        <v>120.2</v>
      </c>
      <c r="I356" s="26">
        <v>154.79</v>
      </c>
      <c r="J356" s="26">
        <v>200.97</v>
      </c>
      <c r="K356" s="26">
        <v>251.38</v>
      </c>
      <c r="L356" s="26">
        <v>306.01</v>
      </c>
      <c r="M356" s="26">
        <v>241.04</v>
      </c>
      <c r="N356" s="30"/>
      <c r="AG356" s="102" t="str">
        <f>CONCATENATE(AH356,AI356,LEFT(AJ356,2),AK356)</f>
        <v>35MNSDeath+ADB+ATPD</v>
      </c>
      <c r="AH356" s="118">
        <v>35</v>
      </c>
      <c r="AI356" s="145" t="s">
        <v>10</v>
      </c>
      <c r="AJ356" s="145" t="s">
        <v>6</v>
      </c>
      <c r="AK356" s="145" t="s">
        <v>94</v>
      </c>
      <c r="AL356" s="120">
        <v>0</v>
      </c>
      <c r="AM356" s="120">
        <v>175</v>
      </c>
      <c r="AN356" s="120">
        <v>176.27</v>
      </c>
      <c r="AO356" s="120">
        <v>187.28</v>
      </c>
      <c r="AP356" s="120">
        <v>206.21</v>
      </c>
      <c r="AQ356" s="120">
        <v>230.91</v>
      </c>
      <c r="AR356" s="120">
        <v>206.21</v>
      </c>
    </row>
    <row r="357" spans="1:44">
      <c r="A357" s="23" t="str">
        <f>+CONCATENATE(B357,C357,D357,E357,F357)</f>
        <v>AMS371.25</v>
      </c>
      <c r="B357" s="24" t="s">
        <v>121</v>
      </c>
      <c r="C357" s="24" t="s">
        <v>10</v>
      </c>
      <c r="D357" s="24" t="s">
        <v>90</v>
      </c>
      <c r="E357" s="24">
        <v>37</v>
      </c>
      <c r="F357" s="25">
        <v>1.25</v>
      </c>
      <c r="G357" s="26">
        <v>0</v>
      </c>
      <c r="H357" s="26">
        <v>131.67</v>
      </c>
      <c r="I357" s="26">
        <v>170.85</v>
      </c>
      <c r="J357" s="26">
        <v>220.4</v>
      </c>
      <c r="K357" s="26">
        <v>273.53</v>
      </c>
      <c r="L357" s="26">
        <v>331.57</v>
      </c>
      <c r="M357" s="26">
        <v>251.81</v>
      </c>
      <c r="N357" s="30"/>
      <c r="AG357" s="102" t="str">
        <f>CONCATENATE(AH357,AI357,LEFT(AJ357,2),AK357)</f>
        <v>36MNSDeath+ADB+ATPD</v>
      </c>
      <c r="AH357" s="118">
        <v>36</v>
      </c>
      <c r="AI357" s="145" t="s">
        <v>10</v>
      </c>
      <c r="AJ357" s="145" t="s">
        <v>6</v>
      </c>
      <c r="AK357" s="145" t="s">
        <v>94</v>
      </c>
      <c r="AL357" s="120">
        <v>0</v>
      </c>
      <c r="AM357" s="120">
        <v>178.74</v>
      </c>
      <c r="AN357" s="120">
        <v>181.38</v>
      </c>
      <c r="AO357" s="120">
        <v>194.55</v>
      </c>
      <c r="AP357" s="120">
        <v>215.41</v>
      </c>
      <c r="AQ357" s="120">
        <v>242.22</v>
      </c>
      <c r="AR357" s="120">
        <v>210.8</v>
      </c>
    </row>
    <row r="358" spans="1:44">
      <c r="A358" s="23" t="str">
        <f>+CONCATENATE(B358,C358,D358,E358,F358)</f>
        <v>AMS381.25</v>
      </c>
      <c r="B358" s="24" t="s">
        <v>121</v>
      </c>
      <c r="C358" s="24" t="s">
        <v>10</v>
      </c>
      <c r="D358" s="24" t="s">
        <v>90</v>
      </c>
      <c r="E358" s="24">
        <v>38</v>
      </c>
      <c r="F358" s="25">
        <v>1.25</v>
      </c>
      <c r="G358" s="26">
        <v>0</v>
      </c>
      <c r="H358" s="26">
        <v>144.78</v>
      </c>
      <c r="I358" s="26">
        <v>188.76</v>
      </c>
      <c r="J358" s="26">
        <v>241.43</v>
      </c>
      <c r="K358" s="26">
        <v>297.54</v>
      </c>
      <c r="L358" s="26">
        <v>359.25</v>
      </c>
      <c r="M358" s="26">
        <v>263.34</v>
      </c>
      <c r="N358" s="30"/>
      <c r="AG358" s="102" t="str">
        <f>CONCATENATE(AH358,AI358,LEFT(AJ358,2),AK358)</f>
        <v>37MNSDeath+ADB+ATPD</v>
      </c>
      <c r="AH358" s="118">
        <v>37</v>
      </c>
      <c r="AI358" s="145" t="s">
        <v>10</v>
      </c>
      <c r="AJ358" s="145" t="s">
        <v>6</v>
      </c>
      <c r="AK358" s="145" t="s">
        <v>94</v>
      </c>
      <c r="AL358" s="120">
        <v>0</v>
      </c>
      <c r="AM358" s="120">
        <v>183.06</v>
      </c>
      <c r="AN358" s="120">
        <v>187.36</v>
      </c>
      <c r="AO358" s="120">
        <v>202.82</v>
      </c>
      <c r="AP358" s="120">
        <v>225.51</v>
      </c>
      <c r="AQ358" s="120">
        <v>254.58</v>
      </c>
      <c r="AR358" s="120">
        <v>215.73</v>
      </c>
    </row>
    <row r="359" spans="1:44">
      <c r="A359" s="23" t="str">
        <f>+CONCATENATE(B359,C359,D359,E359,F359)</f>
        <v>AMS391.25</v>
      </c>
      <c r="B359" s="24" t="s">
        <v>121</v>
      </c>
      <c r="C359" s="24" t="s">
        <v>10</v>
      </c>
      <c r="D359" s="24" t="s">
        <v>90</v>
      </c>
      <c r="E359" s="24">
        <v>39</v>
      </c>
      <c r="F359" s="25">
        <v>1.25</v>
      </c>
      <c r="G359" s="26">
        <v>0</v>
      </c>
      <c r="H359" s="26">
        <v>159.91</v>
      </c>
      <c r="I359" s="26">
        <v>208.51</v>
      </c>
      <c r="J359" s="26">
        <v>264.18</v>
      </c>
      <c r="K359" s="26">
        <v>323.56</v>
      </c>
      <c r="L359" s="26">
        <v>389.17</v>
      </c>
      <c r="M359" s="26">
        <v>275.66</v>
      </c>
      <c r="N359" s="30"/>
      <c r="AG359" s="102" t="str">
        <f>CONCATENATE(AH359,AI359,LEFT(AJ359,2),AK359)</f>
        <v>38MNSDeath+ADB+ATPD</v>
      </c>
      <c r="AH359" s="118">
        <v>38</v>
      </c>
      <c r="AI359" s="145" t="s">
        <v>10</v>
      </c>
      <c r="AJ359" s="145" t="s">
        <v>6</v>
      </c>
      <c r="AK359" s="145" t="s">
        <v>94</v>
      </c>
      <c r="AL359" s="120">
        <v>0</v>
      </c>
      <c r="AM359" s="120">
        <v>188.13</v>
      </c>
      <c r="AN359" s="120">
        <v>194.28</v>
      </c>
      <c r="AO359" s="120">
        <v>211.84</v>
      </c>
      <c r="AP359" s="120">
        <v>236.65</v>
      </c>
      <c r="AQ359" s="120">
        <v>268.24</v>
      </c>
      <c r="AR359" s="120">
        <v>221.04</v>
      </c>
    </row>
    <row r="360" spans="1:44">
      <c r="A360" s="23" t="str">
        <f>+CONCATENATE(B360,C360,D360,E360,F360)</f>
        <v>AMS401.25</v>
      </c>
      <c r="B360" s="24" t="s">
        <v>121</v>
      </c>
      <c r="C360" s="24" t="s">
        <v>10</v>
      </c>
      <c r="D360" s="24" t="s">
        <v>90</v>
      </c>
      <c r="E360" s="24">
        <v>40</v>
      </c>
      <c r="F360" s="25">
        <v>1.25</v>
      </c>
      <c r="G360" s="26">
        <v>138.56</v>
      </c>
      <c r="H360" s="26">
        <v>177.24</v>
      </c>
      <c r="I360" s="26">
        <v>230.15</v>
      </c>
      <c r="J360" s="26">
        <v>288.86</v>
      </c>
      <c r="K360" s="26">
        <v>351.75</v>
      </c>
      <c r="L360" s="26">
        <v>421.51</v>
      </c>
      <c r="M360" s="26">
        <v>288.86</v>
      </c>
      <c r="N360" s="30"/>
      <c r="AG360" s="102" t="str">
        <f>CONCATENATE(AH360,AI360,LEFT(AJ360,2),AK360)</f>
        <v>39MNSDeath+ADB+ATPD</v>
      </c>
      <c r="AH360" s="118">
        <v>39</v>
      </c>
      <c r="AI360" s="145" t="s">
        <v>10</v>
      </c>
      <c r="AJ360" s="145" t="s">
        <v>6</v>
      </c>
      <c r="AK360" s="145" t="s">
        <v>94</v>
      </c>
      <c r="AL360" s="120">
        <v>0</v>
      </c>
      <c r="AM360" s="120">
        <v>193.9</v>
      </c>
      <c r="AN360" s="120">
        <v>202.16</v>
      </c>
      <c r="AO360" s="120">
        <v>221.93</v>
      </c>
      <c r="AP360" s="120">
        <v>248.78</v>
      </c>
      <c r="AQ360" s="120">
        <v>283.14</v>
      </c>
      <c r="AR360" s="120">
        <v>226.74</v>
      </c>
    </row>
    <row r="361" spans="1:44">
      <c r="A361" s="23" t="str">
        <f>+CONCATENATE(B361,C361,D361,E361,F361)</f>
        <v>AMS411.25</v>
      </c>
      <c r="B361" s="24" t="s">
        <v>121</v>
      </c>
      <c r="C361" s="24" t="s">
        <v>10</v>
      </c>
      <c r="D361" s="24" t="s">
        <v>90</v>
      </c>
      <c r="E361" s="24">
        <v>41</v>
      </c>
      <c r="F361" s="25">
        <v>1.25</v>
      </c>
      <c r="G361" s="26">
        <v>152.12</v>
      </c>
      <c r="H361" s="26">
        <v>196.75</v>
      </c>
      <c r="I361" s="26">
        <v>253.87</v>
      </c>
      <c r="J361" s="26">
        <v>315.57</v>
      </c>
      <c r="K361" s="26">
        <v>382.29</v>
      </c>
      <c r="L361" s="26">
        <v>456.38</v>
      </c>
      <c r="M361" s="26">
        <v>302.94</v>
      </c>
      <c r="N361" s="30"/>
      <c r="AG361" s="102" t="str">
        <f>CONCATENATE(AH361,AI361,LEFT(AJ361,2),AK361)</f>
        <v>40MNSDeath+ADB+ATPD</v>
      </c>
      <c r="AH361" s="118">
        <v>40</v>
      </c>
      <c r="AI361" s="145" t="s">
        <v>10</v>
      </c>
      <c r="AJ361" s="145" t="s">
        <v>6</v>
      </c>
      <c r="AK361" s="145" t="s">
        <v>94</v>
      </c>
      <c r="AL361" s="120">
        <v>199.71</v>
      </c>
      <c r="AM361" s="120">
        <v>200.54</v>
      </c>
      <c r="AN361" s="120">
        <v>211.04</v>
      </c>
      <c r="AO361" s="120">
        <v>232.91</v>
      </c>
      <c r="AP361" s="120">
        <v>261.98</v>
      </c>
      <c r="AQ361" s="120">
        <v>299.38</v>
      </c>
      <c r="AR361" s="120">
        <v>232.91</v>
      </c>
    </row>
    <row r="362" spans="1:44">
      <c r="A362" s="23" t="str">
        <f>+CONCATENATE(B362,C362,D362,E362,F362)</f>
        <v>AMS421.25</v>
      </c>
      <c r="B362" s="24" t="s">
        <v>121</v>
      </c>
      <c r="C362" s="24" t="s">
        <v>10</v>
      </c>
      <c r="D362" s="24" t="s">
        <v>90</v>
      </c>
      <c r="E362" s="24">
        <v>42</v>
      </c>
      <c r="F362" s="25">
        <v>1.25</v>
      </c>
      <c r="G362" s="26">
        <v>167.73</v>
      </c>
      <c r="H362" s="26">
        <v>218.51</v>
      </c>
      <c r="I362" s="26">
        <v>279.73</v>
      </c>
      <c r="J362" s="26">
        <v>344.47</v>
      </c>
      <c r="K362" s="26">
        <v>415.34</v>
      </c>
      <c r="L362" s="26">
        <v>493.95</v>
      </c>
      <c r="M362" s="26">
        <v>318.05</v>
      </c>
      <c r="N362" s="30"/>
      <c r="AG362" s="102" t="str">
        <f>CONCATENATE(AH362,AI362,LEFT(AJ362,2),AK362)</f>
        <v>41MNSDeath+ADB+ATPD</v>
      </c>
      <c r="AH362" s="118">
        <v>41</v>
      </c>
      <c r="AI362" s="145" t="s">
        <v>10</v>
      </c>
      <c r="AJ362" s="145" t="s">
        <v>6</v>
      </c>
      <c r="AK362" s="145" t="s">
        <v>94</v>
      </c>
      <c r="AL362" s="120">
        <v>205.59</v>
      </c>
      <c r="AM362" s="120">
        <v>208.19</v>
      </c>
      <c r="AN362" s="120">
        <v>221.03</v>
      </c>
      <c r="AO362" s="120">
        <v>244.86</v>
      </c>
      <c r="AP362" s="120">
        <v>276.31</v>
      </c>
      <c r="AQ362" s="120">
        <v>317.05</v>
      </c>
      <c r="AR362" s="120">
        <v>239.52</v>
      </c>
    </row>
    <row r="363" spans="1:44">
      <c r="A363" s="23" t="str">
        <f>+CONCATENATE(B363,C363,D363,E363,F363)</f>
        <v>AMS431.25</v>
      </c>
      <c r="B363" s="24" t="s">
        <v>121</v>
      </c>
      <c r="C363" s="24" t="s">
        <v>10</v>
      </c>
      <c r="D363" s="24" t="s">
        <v>90</v>
      </c>
      <c r="E363" s="24">
        <v>43</v>
      </c>
      <c r="F363" s="25">
        <v>1.25</v>
      </c>
      <c r="G363" s="26">
        <v>185.97</v>
      </c>
      <c r="H363" s="26">
        <v>242.99</v>
      </c>
      <c r="I363" s="26">
        <v>307.68</v>
      </c>
      <c r="J363" s="26">
        <v>375.7</v>
      </c>
      <c r="K363" s="26">
        <v>451.06</v>
      </c>
      <c r="L363" s="26">
        <v>534.33</v>
      </c>
      <c r="M363" s="26">
        <v>334.21</v>
      </c>
      <c r="N363" s="30"/>
      <c r="AG363" s="102" t="str">
        <f>CONCATENATE(AH363,AI363,LEFT(AJ363,2),AK363)</f>
        <v>42MNSDeath+ADB+ATPD</v>
      </c>
      <c r="AH363" s="118">
        <v>42</v>
      </c>
      <c r="AI363" s="145" t="s">
        <v>10</v>
      </c>
      <c r="AJ363" s="145" t="s">
        <v>6</v>
      </c>
      <c r="AK363" s="145" t="s">
        <v>94</v>
      </c>
      <c r="AL363" s="120">
        <v>212.56</v>
      </c>
      <c r="AM363" s="120">
        <v>216.97</v>
      </c>
      <c r="AN363" s="120">
        <v>232.11</v>
      </c>
      <c r="AO363" s="120">
        <v>258.03</v>
      </c>
      <c r="AP363" s="120">
        <v>292.14</v>
      </c>
      <c r="AQ363" s="120">
        <v>336.29</v>
      </c>
      <c r="AR363" s="120">
        <v>246.66</v>
      </c>
    </row>
    <row r="364" spans="1:44">
      <c r="A364" s="23" t="str">
        <f>+CONCATENATE(B364,C364,D364,E364,F364)</f>
        <v>AMS441.25</v>
      </c>
      <c r="B364" s="24" t="s">
        <v>121</v>
      </c>
      <c r="C364" s="24" t="s">
        <v>10</v>
      </c>
      <c r="D364" s="24" t="s">
        <v>90</v>
      </c>
      <c r="E364" s="24">
        <v>44</v>
      </c>
      <c r="F364" s="25">
        <v>1.25</v>
      </c>
      <c r="G364" s="26">
        <v>206.87</v>
      </c>
      <c r="H364" s="26">
        <v>270.09</v>
      </c>
      <c r="I364" s="26">
        <v>337.68</v>
      </c>
      <c r="J364" s="26">
        <v>409.41</v>
      </c>
      <c r="K364" s="26">
        <v>489.63</v>
      </c>
      <c r="L364" s="26">
        <v>577.62</v>
      </c>
      <c r="M364" s="26">
        <v>351.49</v>
      </c>
      <c r="N364" s="30"/>
      <c r="AG364" s="102" t="str">
        <f>CONCATENATE(AH364,AI364,LEFT(AJ364,2),AK364)</f>
        <v>43MNSDeath+ADB+ATPD</v>
      </c>
      <c r="AH364" s="118">
        <v>43</v>
      </c>
      <c r="AI364" s="145" t="s">
        <v>10</v>
      </c>
      <c r="AJ364" s="145" t="s">
        <v>6</v>
      </c>
      <c r="AK364" s="145" t="s">
        <v>94</v>
      </c>
      <c r="AL364" s="120">
        <v>220.46</v>
      </c>
      <c r="AM364" s="120">
        <v>226.92</v>
      </c>
      <c r="AN364" s="120">
        <v>244.16</v>
      </c>
      <c r="AO364" s="120">
        <v>272.3</v>
      </c>
      <c r="AP364" s="120">
        <v>309.33</v>
      </c>
      <c r="AQ364" s="120">
        <v>357.26</v>
      </c>
      <c r="AR364" s="120">
        <v>254.37</v>
      </c>
    </row>
    <row r="365" spans="1:44">
      <c r="A365" s="23" t="str">
        <f>+CONCATENATE(B365,C365,D365,E365,F365)</f>
        <v>AMS451.25</v>
      </c>
      <c r="B365" s="24" t="s">
        <v>121</v>
      </c>
      <c r="C365" s="24" t="s">
        <v>10</v>
      </c>
      <c r="D365" s="24" t="s">
        <v>90</v>
      </c>
      <c r="E365" s="24">
        <v>45</v>
      </c>
      <c r="F365" s="25">
        <v>1.25</v>
      </c>
      <c r="G365" s="26">
        <v>230.83</v>
      </c>
      <c r="H365" s="26">
        <v>299.51</v>
      </c>
      <c r="I365" s="26">
        <v>369.97</v>
      </c>
      <c r="J365" s="26">
        <v>445.75</v>
      </c>
      <c r="K365" s="26">
        <v>531.2</v>
      </c>
      <c r="L365" s="26">
        <v>623.94</v>
      </c>
      <c r="M365" s="26">
        <v>369.97</v>
      </c>
      <c r="N365" s="30"/>
      <c r="AG365" s="102" t="str">
        <f>CONCATENATE(AH365,AI365,LEFT(AJ365,2),AK365)</f>
        <v>44MNSDeath+ADB+ATPD</v>
      </c>
      <c r="AH365" s="118">
        <v>44</v>
      </c>
      <c r="AI365" s="145" t="s">
        <v>10</v>
      </c>
      <c r="AJ365" s="145" t="s">
        <v>6</v>
      </c>
      <c r="AK365" s="145" t="s">
        <v>94</v>
      </c>
      <c r="AL365" s="120">
        <v>229.54</v>
      </c>
      <c r="AM365" s="120">
        <v>238.03</v>
      </c>
      <c r="AN365" s="120">
        <v>257.42</v>
      </c>
      <c r="AO365" s="120">
        <v>287.74</v>
      </c>
      <c r="AP365" s="120">
        <v>328.01</v>
      </c>
      <c r="AQ365" s="120">
        <v>379.99</v>
      </c>
      <c r="AR365" s="120">
        <v>262.7</v>
      </c>
    </row>
    <row r="366" spans="1:44">
      <c r="A366" s="23" t="str">
        <f>+CONCATENATE(B366,C366,D366,E366,F366)</f>
        <v>AMS461.25</v>
      </c>
      <c r="B366" s="24" t="s">
        <v>121</v>
      </c>
      <c r="C366" s="24" t="s">
        <v>10</v>
      </c>
      <c r="D366" s="24" t="s">
        <v>90</v>
      </c>
      <c r="E366" s="24">
        <v>46</v>
      </c>
      <c r="F366" s="25">
        <v>1.25</v>
      </c>
      <c r="G366" s="26">
        <v>257.99</v>
      </c>
      <c r="H366" s="26">
        <v>331.21</v>
      </c>
      <c r="I366" s="26">
        <v>404.6</v>
      </c>
      <c r="J366" s="26">
        <v>484.89</v>
      </c>
      <c r="K366" s="26">
        <v>575.92</v>
      </c>
      <c r="L366" s="26">
        <v>0</v>
      </c>
      <c r="M366" s="26">
        <v>389.59</v>
      </c>
      <c r="N366" s="30"/>
      <c r="AG366" s="102" t="str">
        <f>CONCATENATE(AH366,AI366,LEFT(AJ366,2),AK366)</f>
        <v>45MNSDeath+ADB+ATPD</v>
      </c>
      <c r="AH366" s="118">
        <v>45</v>
      </c>
      <c r="AI366" s="145" t="s">
        <v>10</v>
      </c>
      <c r="AJ366" s="145" t="s">
        <v>6</v>
      </c>
      <c r="AK366" s="145" t="s">
        <v>94</v>
      </c>
      <c r="AL366" s="120">
        <v>239.88</v>
      </c>
      <c r="AM366" s="120">
        <v>250.46</v>
      </c>
      <c r="AN366" s="120">
        <v>271.73</v>
      </c>
      <c r="AO366" s="120">
        <v>304.45</v>
      </c>
      <c r="AP366" s="120">
        <v>348.28</v>
      </c>
      <c r="AQ366" s="120">
        <v>404.64</v>
      </c>
      <c r="AR366" s="120">
        <v>271.73</v>
      </c>
    </row>
    <row r="367" spans="1:44">
      <c r="A367" s="23" t="str">
        <f>+CONCATENATE(B367,C367,D367,E367,F367)</f>
        <v>AMS471.25</v>
      </c>
      <c r="B367" s="24" t="s">
        <v>121</v>
      </c>
      <c r="C367" s="24" t="s">
        <v>10</v>
      </c>
      <c r="D367" s="24" t="s">
        <v>90</v>
      </c>
      <c r="E367" s="24">
        <v>47</v>
      </c>
      <c r="F367" s="25">
        <v>1.25</v>
      </c>
      <c r="G367" s="26">
        <v>287.68</v>
      </c>
      <c r="H367" s="26">
        <v>365.2</v>
      </c>
      <c r="I367" s="26">
        <v>441.65</v>
      </c>
      <c r="J367" s="26">
        <v>526.97</v>
      </c>
      <c r="K367" s="26">
        <v>623.88</v>
      </c>
      <c r="L367" s="26">
        <v>0</v>
      </c>
      <c r="M367" s="26">
        <v>410.47</v>
      </c>
      <c r="N367" s="30"/>
      <c r="AG367" s="102" t="str">
        <f>CONCATENATE(AH367,AI367,LEFT(AJ367,2),AK367)</f>
        <v>46MNSDeath+ADB+ATPD</v>
      </c>
      <c r="AH367" s="118">
        <v>46</v>
      </c>
      <c r="AI367" s="145" t="s">
        <v>10</v>
      </c>
      <c r="AJ367" s="145" t="s">
        <v>6</v>
      </c>
      <c r="AK367" s="145" t="s">
        <v>94</v>
      </c>
      <c r="AL367" s="120">
        <v>251.52</v>
      </c>
      <c r="AM367" s="120">
        <v>263.99</v>
      </c>
      <c r="AN367" s="120">
        <v>287.12</v>
      </c>
      <c r="AO367" s="120">
        <v>322.5</v>
      </c>
      <c r="AP367" s="120">
        <v>370.31</v>
      </c>
      <c r="AQ367" s="120">
        <v>0</v>
      </c>
      <c r="AR367" s="120">
        <v>281.4</v>
      </c>
    </row>
    <row r="368" spans="1:44">
      <c r="A368" s="23" t="str">
        <f>+CONCATENATE(B368,C368,D368,E368,F368)</f>
        <v>AMS481.25</v>
      </c>
      <c r="B368" s="24" t="s">
        <v>121</v>
      </c>
      <c r="C368" s="24" t="s">
        <v>10</v>
      </c>
      <c r="D368" s="24" t="s">
        <v>90</v>
      </c>
      <c r="E368" s="24">
        <v>48</v>
      </c>
      <c r="F368" s="25">
        <v>1.25</v>
      </c>
      <c r="G368" s="26">
        <v>320.19</v>
      </c>
      <c r="H368" s="26">
        <v>401.35</v>
      </c>
      <c r="I368" s="26">
        <v>481.18</v>
      </c>
      <c r="J368" s="26">
        <v>572.11</v>
      </c>
      <c r="K368" s="26">
        <v>675.21</v>
      </c>
      <c r="L368" s="26">
        <v>0</v>
      </c>
      <c r="M368" s="26">
        <v>432.58</v>
      </c>
      <c r="N368" s="30"/>
      <c r="AG368" s="102" t="str">
        <f>CONCATENATE(AH368,AI368,LEFT(AJ368,2),AK368)</f>
        <v>47MNSDeath+ADB+ATPD</v>
      </c>
      <c r="AH368" s="118">
        <v>47</v>
      </c>
      <c r="AI368" s="145" t="s">
        <v>10</v>
      </c>
      <c r="AJ368" s="145" t="s">
        <v>6</v>
      </c>
      <c r="AK368" s="145" t="s">
        <v>94</v>
      </c>
      <c r="AL368" s="120">
        <v>264.48</v>
      </c>
      <c r="AM368" s="120">
        <v>278.77</v>
      </c>
      <c r="AN368" s="120">
        <v>303.64</v>
      </c>
      <c r="AO368" s="120">
        <v>342.06</v>
      </c>
      <c r="AP368" s="120">
        <v>394.09</v>
      </c>
      <c r="AQ368" s="120">
        <v>0</v>
      </c>
      <c r="AR368" s="120">
        <v>291.89</v>
      </c>
    </row>
    <row r="369" spans="1:44">
      <c r="A369" s="23" t="str">
        <f>+CONCATENATE(B369,C369,D369,E369,F369)</f>
        <v>AMS491.25</v>
      </c>
      <c r="B369" s="24" t="s">
        <v>121</v>
      </c>
      <c r="C369" s="24" t="s">
        <v>10</v>
      </c>
      <c r="D369" s="24" t="s">
        <v>90</v>
      </c>
      <c r="E369" s="24">
        <v>49</v>
      </c>
      <c r="F369" s="25">
        <v>1.25</v>
      </c>
      <c r="G369" s="26">
        <v>355.1</v>
      </c>
      <c r="H369" s="26">
        <v>439.56</v>
      </c>
      <c r="I369" s="26">
        <v>523.3</v>
      </c>
      <c r="J369" s="26">
        <v>620.46</v>
      </c>
      <c r="K369" s="26">
        <v>729.96</v>
      </c>
      <c r="L369" s="26">
        <v>0</v>
      </c>
      <c r="M369" s="26">
        <v>455.53</v>
      </c>
      <c r="N369" s="30"/>
      <c r="AG369" s="102" t="str">
        <f>CONCATENATE(AH369,AI369,LEFT(AJ369,2),AK369)</f>
        <v>48MNSDeath+ADB+ATPD</v>
      </c>
      <c r="AH369" s="118">
        <v>48</v>
      </c>
      <c r="AI369" s="145" t="s">
        <v>10</v>
      </c>
      <c r="AJ369" s="145" t="s">
        <v>6</v>
      </c>
      <c r="AK369" s="145" t="s">
        <v>94</v>
      </c>
      <c r="AL369" s="120">
        <v>278.66</v>
      </c>
      <c r="AM369" s="120">
        <v>294.47</v>
      </c>
      <c r="AN369" s="120">
        <v>321.47</v>
      </c>
      <c r="AO369" s="120">
        <v>363.25</v>
      </c>
      <c r="AP369" s="120">
        <v>419.8</v>
      </c>
      <c r="AQ369" s="120">
        <v>0</v>
      </c>
      <c r="AR369" s="120">
        <v>303.21</v>
      </c>
    </row>
    <row r="370" spans="1:44">
      <c r="A370" s="23" t="str">
        <f>+CONCATENATE(B370,C370,D370,E370,F370)</f>
        <v>AMS501.25</v>
      </c>
      <c r="B370" s="24" t="s">
        <v>121</v>
      </c>
      <c r="C370" s="24" t="s">
        <v>10</v>
      </c>
      <c r="D370" s="24" t="s">
        <v>90</v>
      </c>
      <c r="E370" s="24">
        <v>50</v>
      </c>
      <c r="F370" s="25">
        <v>1.25</v>
      </c>
      <c r="G370" s="26">
        <v>392.12</v>
      </c>
      <c r="H370" s="26">
        <v>479.76</v>
      </c>
      <c r="I370" s="26">
        <v>568.12</v>
      </c>
      <c r="J370" s="26">
        <v>672.15</v>
      </c>
      <c r="K370" s="26">
        <v>788.25</v>
      </c>
      <c r="L370" s="26">
        <v>0</v>
      </c>
      <c r="M370" s="26">
        <v>479.76</v>
      </c>
      <c r="N370" s="30"/>
      <c r="AG370" s="102" t="str">
        <f>CONCATENATE(AH370,AI370,LEFT(AJ370,2),AK370)</f>
        <v>49MNSDeath+ADB+ATPD</v>
      </c>
      <c r="AH370" s="118">
        <v>49</v>
      </c>
      <c r="AI370" s="145" t="s">
        <v>10</v>
      </c>
      <c r="AJ370" s="145" t="s">
        <v>6</v>
      </c>
      <c r="AK370" s="145" t="s">
        <v>94</v>
      </c>
      <c r="AL370" s="120">
        <v>293.96</v>
      </c>
      <c r="AM370" s="120">
        <v>311.36</v>
      </c>
      <c r="AN370" s="120">
        <v>340.49</v>
      </c>
      <c r="AO370" s="120">
        <v>386.06</v>
      </c>
      <c r="AP370" s="120">
        <v>447.55</v>
      </c>
      <c r="AQ370" s="120">
        <v>0</v>
      </c>
      <c r="AR370" s="120">
        <v>315.52</v>
      </c>
    </row>
    <row r="371" spans="1:44">
      <c r="A371" s="23" t="str">
        <f>+CONCATENATE(B371,C371,D371,E371,F371)</f>
        <v>AMS511.25</v>
      </c>
      <c r="B371" s="24" t="s">
        <v>121</v>
      </c>
      <c r="C371" s="24" t="s">
        <v>10</v>
      </c>
      <c r="D371" s="24" t="s">
        <v>90</v>
      </c>
      <c r="E371" s="24">
        <v>51</v>
      </c>
      <c r="F371" s="25">
        <v>1.25</v>
      </c>
      <c r="G371" s="26">
        <v>430.87</v>
      </c>
      <c r="H371" s="26">
        <v>522.04</v>
      </c>
      <c r="I371" s="26">
        <v>615.85</v>
      </c>
      <c r="J371" s="26">
        <v>727.39</v>
      </c>
      <c r="K371" s="26">
        <v>0</v>
      </c>
      <c r="L371" s="26">
        <v>0</v>
      </c>
      <c r="M371" s="26">
        <v>504.58</v>
      </c>
      <c r="N371" s="30"/>
      <c r="AG371" s="102" t="str">
        <f>CONCATENATE(AH371,AI371,LEFT(AJ371,2),AK371)</f>
        <v>50MNSDeath+ADB+ATPD</v>
      </c>
      <c r="AH371" s="118">
        <v>50</v>
      </c>
      <c r="AI371" s="145" t="s">
        <v>10</v>
      </c>
      <c r="AJ371" s="145" t="s">
        <v>6</v>
      </c>
      <c r="AK371" s="145" t="s">
        <v>94</v>
      </c>
      <c r="AL371" s="120">
        <v>310.24</v>
      </c>
      <c r="AM371" s="120">
        <v>329.09</v>
      </c>
      <c r="AN371" s="120">
        <v>360.79</v>
      </c>
      <c r="AO371" s="120">
        <v>410.6</v>
      </c>
      <c r="AP371" s="120">
        <v>477.48</v>
      </c>
      <c r="AQ371" s="120">
        <v>0</v>
      </c>
      <c r="AR371" s="120">
        <v>329.09</v>
      </c>
    </row>
    <row r="372" spans="1:44">
      <c r="A372" s="23" t="str">
        <f>+CONCATENATE(B372,C372,D372,E372,F372)</f>
        <v>AMS521.25</v>
      </c>
      <c r="B372" s="24" t="s">
        <v>121</v>
      </c>
      <c r="C372" s="24" t="s">
        <v>10</v>
      </c>
      <c r="D372" s="24" t="s">
        <v>90</v>
      </c>
      <c r="E372" s="24">
        <v>52</v>
      </c>
      <c r="F372" s="25">
        <v>1.25</v>
      </c>
      <c r="G372" s="26">
        <v>471.23</v>
      </c>
      <c r="H372" s="26">
        <v>566.49</v>
      </c>
      <c r="I372" s="26">
        <v>666.74</v>
      </c>
      <c r="J372" s="26">
        <v>786.39</v>
      </c>
      <c r="K372" s="26">
        <v>0</v>
      </c>
      <c r="L372" s="26">
        <v>0</v>
      </c>
      <c r="M372" s="26">
        <v>527.96</v>
      </c>
      <c r="N372" s="30"/>
      <c r="AG372" s="102" t="str">
        <f>CONCATENATE(AH372,AI372,LEFT(AJ372,2),AK372)</f>
        <v>51MNSDeath+ADB+ATPD</v>
      </c>
      <c r="AH372" s="118">
        <v>51</v>
      </c>
      <c r="AI372" s="145" t="s">
        <v>10</v>
      </c>
      <c r="AJ372" s="145" t="s">
        <v>6</v>
      </c>
      <c r="AK372" s="145" t="s">
        <v>94</v>
      </c>
      <c r="AL372" s="120">
        <v>327.35</v>
      </c>
      <c r="AM372" s="120">
        <v>347.76</v>
      </c>
      <c r="AN372" s="120">
        <v>382.45</v>
      </c>
      <c r="AO372" s="120">
        <v>437.01</v>
      </c>
      <c r="AP372" s="120">
        <v>0</v>
      </c>
      <c r="AQ372" s="120"/>
      <c r="AR372" s="120">
        <v>343.28</v>
      </c>
    </row>
    <row r="373" spans="1:44">
      <c r="A373" s="23" t="str">
        <f>+CONCATENATE(B373,C373,D373,E373,F373)</f>
        <v>AMS531.25</v>
      </c>
      <c r="B373" s="24" t="s">
        <v>121</v>
      </c>
      <c r="C373" s="24" t="s">
        <v>10</v>
      </c>
      <c r="D373" s="24" t="s">
        <v>90</v>
      </c>
      <c r="E373" s="24">
        <v>53</v>
      </c>
      <c r="F373" s="25">
        <v>1.25</v>
      </c>
      <c r="G373" s="26">
        <v>513.11</v>
      </c>
      <c r="H373" s="26">
        <v>613.4</v>
      </c>
      <c r="I373" s="26">
        <v>721.09</v>
      </c>
      <c r="J373" s="26">
        <v>849.42</v>
      </c>
      <c r="K373" s="26">
        <v>0</v>
      </c>
      <c r="L373" s="26">
        <v>0</v>
      </c>
      <c r="M373" s="26">
        <v>551.8</v>
      </c>
      <c r="N373" s="30"/>
      <c r="AG373" s="102" t="str">
        <f>CONCATENATE(AH373,AI373,LEFT(AJ373,2),AK373)</f>
        <v>52MNSDeath+ADB+ATPD</v>
      </c>
      <c r="AH373" s="118">
        <v>52</v>
      </c>
      <c r="AI373" s="145" t="s">
        <v>10</v>
      </c>
      <c r="AJ373" s="145" t="s">
        <v>6</v>
      </c>
      <c r="AK373" s="145" t="s">
        <v>94</v>
      </c>
      <c r="AL373" s="120">
        <v>345.19</v>
      </c>
      <c r="AM373" s="120">
        <v>367.4</v>
      </c>
      <c r="AN373" s="120">
        <v>405.62</v>
      </c>
      <c r="AO373" s="120">
        <v>465.47</v>
      </c>
      <c r="AP373" s="120">
        <v>0</v>
      </c>
      <c r="AQ373" s="120"/>
      <c r="AR373" s="120">
        <v>356.21</v>
      </c>
    </row>
    <row r="374" spans="1:44">
      <c r="A374" s="23" t="str">
        <f>+CONCATENATE(B374,C374,D374,E374,F374)</f>
        <v>AMS541.25</v>
      </c>
      <c r="B374" s="24" t="s">
        <v>121</v>
      </c>
      <c r="C374" s="24" t="s">
        <v>10</v>
      </c>
      <c r="D374" s="24" t="s">
        <v>90</v>
      </c>
      <c r="E374" s="24">
        <v>54</v>
      </c>
      <c r="F374" s="25">
        <v>1.25</v>
      </c>
      <c r="G374" s="26">
        <v>556.64</v>
      </c>
      <c r="H374" s="26">
        <v>663.18</v>
      </c>
      <c r="I374" s="26">
        <v>779.32</v>
      </c>
      <c r="J374" s="26">
        <v>916.81</v>
      </c>
      <c r="K374" s="26">
        <v>0</v>
      </c>
      <c r="L374" s="26">
        <v>0</v>
      </c>
      <c r="M374" s="26">
        <v>576.43</v>
      </c>
      <c r="N374" s="30"/>
      <c r="AG374" s="102" t="str">
        <f>CONCATENATE(AH374,AI374,LEFT(AJ374,2),AK374)</f>
        <v>53MNSDeath+ADB+ATPD</v>
      </c>
      <c r="AH374" s="118">
        <v>53</v>
      </c>
      <c r="AI374" s="145" t="s">
        <v>10</v>
      </c>
      <c r="AJ374" s="145" t="s">
        <v>6</v>
      </c>
      <c r="AK374" s="145" t="s">
        <v>94</v>
      </c>
      <c r="AL374" s="120">
        <v>363.71</v>
      </c>
      <c r="AM374" s="120">
        <v>388.09</v>
      </c>
      <c r="AN374" s="120">
        <v>430.45</v>
      </c>
      <c r="AO374" s="120">
        <v>496.23</v>
      </c>
      <c r="AP374" s="120">
        <v>0</v>
      </c>
      <c r="AQ374" s="120"/>
      <c r="AR374" s="120">
        <v>370.16</v>
      </c>
    </row>
    <row r="375" spans="1:44">
      <c r="A375" s="23" t="str">
        <f>+CONCATENATE(B375,C375,D375,E375,F375)</f>
        <v>AMS551.25</v>
      </c>
      <c r="B375" s="24" t="s">
        <v>121</v>
      </c>
      <c r="C375" s="24" t="s">
        <v>10</v>
      </c>
      <c r="D375" s="24" t="s">
        <v>90</v>
      </c>
      <c r="E375" s="24">
        <v>55</v>
      </c>
      <c r="F375" s="25">
        <v>1.25</v>
      </c>
      <c r="G375" s="26">
        <v>601.67</v>
      </c>
      <c r="H375" s="26">
        <v>715.96</v>
      </c>
      <c r="I375" s="26">
        <v>841.9</v>
      </c>
      <c r="J375" s="26">
        <v>988.95</v>
      </c>
      <c r="K375" s="26">
        <v>0</v>
      </c>
      <c r="L375" s="26">
        <v>0</v>
      </c>
      <c r="M375" s="26">
        <v>601.67</v>
      </c>
      <c r="N375" s="30"/>
      <c r="AG375" s="102" t="str">
        <f>CONCATENATE(AH375,AI375,LEFT(AJ375,2),AK375)</f>
        <v>54MNSDeath+ADB+ATPD</v>
      </c>
      <c r="AH375" s="118">
        <v>54</v>
      </c>
      <c r="AI375" s="145" t="s">
        <v>10</v>
      </c>
      <c r="AJ375" s="145" t="s">
        <v>6</v>
      </c>
      <c r="AK375" s="145" t="s">
        <v>94</v>
      </c>
      <c r="AL375" s="120">
        <v>382.94</v>
      </c>
      <c r="AM375" s="120">
        <v>410.04</v>
      </c>
      <c r="AN375" s="120">
        <v>457.16</v>
      </c>
      <c r="AO375" s="120">
        <v>529.38</v>
      </c>
      <c r="AP375" s="120">
        <v>0</v>
      </c>
      <c r="AQ375" s="120"/>
      <c r="AR375" s="120">
        <v>385.54</v>
      </c>
    </row>
    <row r="376" spans="1:44">
      <c r="A376" s="23" t="str">
        <f>+CONCATENATE(B376,C376,D376,E376,F376)</f>
        <v>AMS561.25</v>
      </c>
      <c r="B376" s="24" t="s">
        <v>121</v>
      </c>
      <c r="C376" s="24" t="s">
        <v>10</v>
      </c>
      <c r="D376" s="24" t="s">
        <v>90</v>
      </c>
      <c r="E376" s="24">
        <v>56</v>
      </c>
      <c r="F376" s="25">
        <v>1.25</v>
      </c>
      <c r="G376" s="26">
        <v>649.72</v>
      </c>
      <c r="H376" s="26">
        <v>773.18</v>
      </c>
      <c r="I376" s="26">
        <v>909.39</v>
      </c>
      <c r="J376" s="26">
        <v>0</v>
      </c>
      <c r="K376" s="26">
        <v>0</v>
      </c>
      <c r="L376" s="26">
        <v>0</v>
      </c>
      <c r="M376" s="26"/>
      <c r="N376" s="30"/>
      <c r="AG376" s="102" t="str">
        <f>CONCATENATE(AH376,AI376,LEFT(AJ376,2),AK376)</f>
        <v>55MNSDeath+ADB+ATPD</v>
      </c>
      <c r="AH376" s="118">
        <v>55</v>
      </c>
      <c r="AI376" s="145" t="s">
        <v>10</v>
      </c>
      <c r="AJ376" s="145" t="s">
        <v>6</v>
      </c>
      <c r="AK376" s="145" t="s">
        <v>94</v>
      </c>
      <c r="AL376" s="120">
        <v>402.97</v>
      </c>
      <c r="AM376" s="120">
        <v>433.56</v>
      </c>
      <c r="AN376" s="120">
        <v>486</v>
      </c>
      <c r="AO376" s="120">
        <v>565.25</v>
      </c>
      <c r="AP376" s="120">
        <v>0</v>
      </c>
      <c r="AQ376" s="120"/>
      <c r="AR376" s="120">
        <v>402.97</v>
      </c>
    </row>
    <row r="377" spans="1:44">
      <c r="A377" s="23" t="str">
        <f>+CONCATENATE(B377,C377,D377,E377,F377)</f>
        <v>AMS571.25</v>
      </c>
      <c r="B377" s="24" t="s">
        <v>121</v>
      </c>
      <c r="C377" s="24" t="s">
        <v>10</v>
      </c>
      <c r="D377" s="24" t="s">
        <v>90</v>
      </c>
      <c r="E377" s="24">
        <v>57</v>
      </c>
      <c r="F377" s="25">
        <v>1.25</v>
      </c>
      <c r="G377" s="26">
        <v>700.89</v>
      </c>
      <c r="H377" s="26">
        <v>834.66</v>
      </c>
      <c r="I377" s="26">
        <v>982.36</v>
      </c>
      <c r="J377" s="26">
        <v>0</v>
      </c>
      <c r="K377" s="26">
        <v>0</v>
      </c>
      <c r="L377" s="26">
        <v>0</v>
      </c>
      <c r="M377" s="26"/>
      <c r="N377" s="30"/>
      <c r="AG377" s="102" t="str">
        <f>CONCATENATE(AH377,AI377,LEFT(AJ377,2),AK377)</f>
        <v>56MNSDeath+ADB+ATPD</v>
      </c>
      <c r="AH377" s="118">
        <v>56</v>
      </c>
      <c r="AI377" s="145" t="s">
        <v>10</v>
      </c>
      <c r="AJ377" s="145" t="s">
        <v>6</v>
      </c>
      <c r="AK377" s="145" t="s">
        <v>94</v>
      </c>
      <c r="AL377" s="120">
        <v>424.01</v>
      </c>
      <c r="AM377" s="120">
        <v>458.82</v>
      </c>
      <c r="AN377" s="120">
        <v>517.5</v>
      </c>
      <c r="AO377" s="120">
        <v>0</v>
      </c>
      <c r="AP377" s="120"/>
      <c r="AQ377" s="120"/>
      <c r="AR377" s="120">
        <v>0</v>
      </c>
    </row>
    <row r="378" spans="1:44">
      <c r="A378" s="23" t="str">
        <f>+CONCATENATE(B378,C378,D378,E378,F378)</f>
        <v>AMS581.25</v>
      </c>
      <c r="B378" s="24" t="s">
        <v>121</v>
      </c>
      <c r="C378" s="24" t="s">
        <v>10</v>
      </c>
      <c r="D378" s="24" t="s">
        <v>90</v>
      </c>
      <c r="E378" s="24">
        <v>58</v>
      </c>
      <c r="F378" s="25">
        <v>1.25</v>
      </c>
      <c r="G378" s="26">
        <v>755.96</v>
      </c>
      <c r="H378" s="26">
        <v>901.96</v>
      </c>
      <c r="I378" s="26">
        <v>1061.45</v>
      </c>
      <c r="J378" s="26">
        <v>0</v>
      </c>
      <c r="K378" s="26">
        <v>0</v>
      </c>
      <c r="L378" s="26">
        <v>0</v>
      </c>
      <c r="M378" s="26"/>
      <c r="N378" s="30"/>
      <c r="AG378" s="102" t="str">
        <f>CONCATENATE(AH378,AI378,LEFT(AJ378,2),AK378)</f>
        <v>57MNSDeath+ADB+ATPD</v>
      </c>
      <c r="AH378" s="118">
        <v>57</v>
      </c>
      <c r="AI378" s="145" t="s">
        <v>10</v>
      </c>
      <c r="AJ378" s="145" t="s">
        <v>6</v>
      </c>
      <c r="AK378" s="145" t="s">
        <v>94</v>
      </c>
      <c r="AL378" s="120">
        <v>446.34</v>
      </c>
      <c r="AM378" s="120">
        <v>486.13</v>
      </c>
      <c r="AN378" s="120">
        <v>551.74</v>
      </c>
      <c r="AO378" s="120">
        <v>0</v>
      </c>
      <c r="AP378" s="120"/>
      <c r="AQ378" s="120"/>
      <c r="AR378" s="120">
        <v>0</v>
      </c>
    </row>
    <row r="379" spans="1:44">
      <c r="A379" s="23" t="str">
        <f>+CONCATENATE(B379,C379,D379,E379,F379)</f>
        <v>AMS591.25</v>
      </c>
      <c r="B379" s="24" t="s">
        <v>121</v>
      </c>
      <c r="C379" s="24" t="s">
        <v>10</v>
      </c>
      <c r="D379" s="24" t="s">
        <v>90</v>
      </c>
      <c r="E379" s="24">
        <v>59</v>
      </c>
      <c r="F379" s="25">
        <v>1.25</v>
      </c>
      <c r="G379" s="26">
        <v>815.46</v>
      </c>
      <c r="H379" s="26">
        <v>974.68</v>
      </c>
      <c r="I379" s="26">
        <v>1147.32</v>
      </c>
      <c r="J379" s="26">
        <v>0</v>
      </c>
      <c r="K379" s="26">
        <v>0</v>
      </c>
      <c r="L379" s="26">
        <v>0</v>
      </c>
      <c r="M379" s="26"/>
      <c r="N379" s="30"/>
      <c r="AG379" s="102" t="str">
        <f>CONCATENATE(AH379,AI379,LEFT(AJ379,2),AK379)</f>
        <v>58MNSDeath+ADB+ATPD</v>
      </c>
      <c r="AH379" s="118">
        <v>58</v>
      </c>
      <c r="AI379" s="145" t="s">
        <v>10</v>
      </c>
      <c r="AJ379" s="145" t="s">
        <v>6</v>
      </c>
      <c r="AK379" s="145" t="s">
        <v>94</v>
      </c>
      <c r="AL379" s="120">
        <v>470.27</v>
      </c>
      <c r="AM379" s="120">
        <v>515.79</v>
      </c>
      <c r="AN379" s="120">
        <v>589.08</v>
      </c>
      <c r="AO379" s="120">
        <v>0</v>
      </c>
      <c r="AP379" s="120"/>
      <c r="AQ379" s="120"/>
      <c r="AR379" s="120">
        <v>0</v>
      </c>
    </row>
    <row r="380" spans="1:44">
      <c r="A380" s="23" t="str">
        <f>+CONCATENATE(B380,C380,D380,E380,F380)</f>
        <v>AMS601.25</v>
      </c>
      <c r="B380" s="24" t="s">
        <v>121</v>
      </c>
      <c r="C380" s="24" t="s">
        <v>10</v>
      </c>
      <c r="D380" s="24" t="s">
        <v>90</v>
      </c>
      <c r="E380" s="24">
        <v>60</v>
      </c>
      <c r="F380" s="25">
        <v>1.25</v>
      </c>
      <c r="G380" s="26">
        <v>880.47</v>
      </c>
      <c r="H380" s="26">
        <v>1054.48</v>
      </c>
      <c r="I380" s="26">
        <v>1240.61</v>
      </c>
      <c r="J380" s="26">
        <v>0</v>
      </c>
      <c r="K380" s="26">
        <v>0</v>
      </c>
      <c r="L380" s="26">
        <v>0</v>
      </c>
      <c r="M380" s="26"/>
      <c r="N380" s="30"/>
      <c r="AG380" s="102" t="str">
        <f>CONCATENATE(AH380,AI380,LEFT(AJ380,2),AK380)</f>
        <v>59MNSDeath+ADB+ATPD</v>
      </c>
      <c r="AH380" s="118">
        <v>59</v>
      </c>
      <c r="AI380" s="145" t="s">
        <v>10</v>
      </c>
      <c r="AJ380" s="145" t="s">
        <v>6</v>
      </c>
      <c r="AK380" s="145" t="s">
        <v>94</v>
      </c>
      <c r="AL380" s="120">
        <v>496.14</v>
      </c>
      <c r="AM380" s="120">
        <v>548.54</v>
      </c>
      <c r="AN380" s="120">
        <v>629.85</v>
      </c>
      <c r="AO380" s="120">
        <v>0</v>
      </c>
      <c r="AP380" s="120"/>
      <c r="AQ380" s="120"/>
      <c r="AR380" s="120">
        <v>0</v>
      </c>
    </row>
    <row r="381" spans="1:44">
      <c r="A381" s="23" t="str">
        <f>+CONCATENATE(B381,C381,D381,E381,F381)</f>
        <v>AMS611.25</v>
      </c>
      <c r="B381" s="24" t="s">
        <v>121</v>
      </c>
      <c r="C381" s="24" t="s">
        <v>10</v>
      </c>
      <c r="D381" s="24" t="s">
        <v>90</v>
      </c>
      <c r="E381" s="24">
        <v>61</v>
      </c>
      <c r="F381" s="25">
        <v>1.25</v>
      </c>
      <c r="G381" s="26">
        <v>951.84</v>
      </c>
      <c r="H381" s="26">
        <v>1141.93</v>
      </c>
      <c r="I381" s="26">
        <v>0</v>
      </c>
      <c r="J381" s="26">
        <v>0</v>
      </c>
      <c r="K381" s="26">
        <v>0</v>
      </c>
      <c r="L381" s="26">
        <v>0</v>
      </c>
      <c r="M381" s="26"/>
      <c r="N381" s="30"/>
      <c r="AG381" s="102" t="str">
        <f>CONCATENATE(AH381,AI381,LEFT(AJ381,2),AK381)</f>
        <v>60MNSDeath+ADB+ATPD</v>
      </c>
      <c r="AH381" s="118">
        <v>60</v>
      </c>
      <c r="AI381" s="145" t="s">
        <v>10</v>
      </c>
      <c r="AJ381" s="145" t="s">
        <v>6</v>
      </c>
      <c r="AK381" s="145" t="s">
        <v>94</v>
      </c>
      <c r="AL381" s="120">
        <v>524.4</v>
      </c>
      <c r="AM381" s="120">
        <v>584.45</v>
      </c>
      <c r="AN381" s="120">
        <v>674.57</v>
      </c>
      <c r="AO381" s="120">
        <v>0</v>
      </c>
      <c r="AP381" s="120"/>
      <c r="AQ381" s="120"/>
      <c r="AR381" s="120">
        <v>0</v>
      </c>
    </row>
    <row r="382" spans="1:44">
      <c r="A382" s="23" t="str">
        <f>+CONCATENATE(B382,C382,D382,E382,F382)</f>
        <v>AMS621.25</v>
      </c>
      <c r="B382" s="24" t="s">
        <v>121</v>
      </c>
      <c r="C382" s="24" t="s">
        <v>10</v>
      </c>
      <c r="D382" s="24" t="s">
        <v>90</v>
      </c>
      <c r="E382" s="24">
        <v>62</v>
      </c>
      <c r="F382" s="25">
        <v>1.25</v>
      </c>
      <c r="G382" s="26">
        <v>1030.41</v>
      </c>
      <c r="H382" s="26">
        <v>1237.79</v>
      </c>
      <c r="I382" s="26">
        <v>0</v>
      </c>
      <c r="J382" s="26">
        <v>0</v>
      </c>
      <c r="K382" s="26">
        <v>0</v>
      </c>
      <c r="L382" s="26">
        <v>0</v>
      </c>
      <c r="M382" s="26"/>
      <c r="N382" s="30"/>
      <c r="AG382" s="102" t="str">
        <f>CONCATENATE(AH382,AI382,LEFT(AJ382,2),AK382)</f>
        <v>61MNSDeath+ADB+ATPD</v>
      </c>
      <c r="AH382" s="118">
        <v>61</v>
      </c>
      <c r="AI382" s="145" t="s">
        <v>10</v>
      </c>
      <c r="AJ382" s="145" t="s">
        <v>6</v>
      </c>
      <c r="AK382" s="145" t="s">
        <v>94</v>
      </c>
      <c r="AL382" s="120">
        <v>555.42</v>
      </c>
      <c r="AM382" s="120">
        <v>623.86</v>
      </c>
      <c r="AN382" s="120">
        <v>0</v>
      </c>
      <c r="AO382" s="120"/>
      <c r="AP382" s="120"/>
      <c r="AQ382" s="120"/>
      <c r="AR382" s="120">
        <v>0</v>
      </c>
    </row>
    <row r="383" spans="1:44">
      <c r="A383" s="23" t="str">
        <f>+CONCATENATE(B383,C383,D383,E383,F383)</f>
        <v>AMS631.25</v>
      </c>
      <c r="B383" s="24" t="s">
        <v>121</v>
      </c>
      <c r="C383" s="24" t="s">
        <v>10</v>
      </c>
      <c r="D383" s="24" t="s">
        <v>90</v>
      </c>
      <c r="E383" s="24">
        <v>63</v>
      </c>
      <c r="F383" s="25">
        <v>1.25</v>
      </c>
      <c r="G383" s="26">
        <v>1116.99</v>
      </c>
      <c r="H383" s="26">
        <v>1342.79</v>
      </c>
      <c r="I383" s="26">
        <v>0</v>
      </c>
      <c r="J383" s="26">
        <v>0</v>
      </c>
      <c r="K383" s="26">
        <v>0</v>
      </c>
      <c r="L383" s="26">
        <v>0</v>
      </c>
      <c r="M383" s="26"/>
      <c r="N383" s="30"/>
      <c r="AG383" s="102" t="str">
        <f>CONCATENATE(AH383,AI383,LEFT(AJ383,2),AK383)</f>
        <v>62MNSDeath+ADB+ATPD</v>
      </c>
      <c r="AH383" s="118">
        <v>62</v>
      </c>
      <c r="AI383" s="145" t="s">
        <v>10</v>
      </c>
      <c r="AJ383" s="145" t="s">
        <v>6</v>
      </c>
      <c r="AK383" s="145" t="s">
        <v>94</v>
      </c>
      <c r="AL383" s="120">
        <v>589.61</v>
      </c>
      <c r="AM383" s="120">
        <v>667.15</v>
      </c>
      <c r="AN383" s="120">
        <v>0</v>
      </c>
      <c r="AO383" s="120"/>
      <c r="AP383" s="120"/>
      <c r="AQ383" s="120"/>
      <c r="AR383" s="120">
        <v>0</v>
      </c>
    </row>
    <row r="384" spans="1:44">
      <c r="A384" s="23" t="str">
        <f>+CONCATENATE(B384,C384,D384,E384,F384)</f>
        <v>AMS641.25</v>
      </c>
      <c r="B384" s="24" t="s">
        <v>121</v>
      </c>
      <c r="C384" s="24" t="s">
        <v>10</v>
      </c>
      <c r="D384" s="24" t="s">
        <v>90</v>
      </c>
      <c r="E384" s="24">
        <v>64</v>
      </c>
      <c r="F384" s="25">
        <v>1.25</v>
      </c>
      <c r="G384" s="26">
        <v>1212.4</v>
      </c>
      <c r="H384" s="26">
        <v>1457.69</v>
      </c>
      <c r="I384" s="26">
        <v>0</v>
      </c>
      <c r="J384" s="26">
        <v>0</v>
      </c>
      <c r="K384" s="26">
        <v>0</v>
      </c>
      <c r="L384" s="26">
        <v>0</v>
      </c>
      <c r="M384" s="26"/>
      <c r="N384" s="30"/>
      <c r="AG384" s="102" t="str">
        <f>CONCATENATE(AH384,AI384,LEFT(AJ384,2),AK384)</f>
        <v>63MNSDeath+ADB+ATPD</v>
      </c>
      <c r="AH384" s="118">
        <v>63</v>
      </c>
      <c r="AI384" s="145" t="s">
        <v>10</v>
      </c>
      <c r="AJ384" s="145" t="s">
        <v>6</v>
      </c>
      <c r="AK384" s="145" t="s">
        <v>94</v>
      </c>
      <c r="AL384" s="120">
        <v>627.69</v>
      </c>
      <c r="AM384" s="120">
        <v>714.66</v>
      </c>
      <c r="AN384" s="120">
        <v>0</v>
      </c>
      <c r="AO384" s="120"/>
      <c r="AP384" s="120"/>
      <c r="AQ384" s="120"/>
      <c r="AR384" s="120">
        <v>0</v>
      </c>
    </row>
    <row r="385" spans="1:44">
      <c r="A385" s="23" t="str">
        <f>+CONCATENATE(B385,C385,D385,E385,F385)</f>
        <v>AMS651.25</v>
      </c>
      <c r="B385" s="24" t="s">
        <v>121</v>
      </c>
      <c r="C385" s="24" t="s">
        <v>10</v>
      </c>
      <c r="D385" s="24" t="s">
        <v>90</v>
      </c>
      <c r="E385" s="24">
        <v>65</v>
      </c>
      <c r="F385" s="25">
        <v>1.25</v>
      </c>
      <c r="G385" s="26">
        <v>1317.54</v>
      </c>
      <c r="H385" s="26">
        <v>1583.24</v>
      </c>
      <c r="I385" s="26">
        <v>0</v>
      </c>
      <c r="J385" s="26">
        <v>0</v>
      </c>
      <c r="K385" s="26">
        <v>0</v>
      </c>
      <c r="L385" s="26">
        <v>0</v>
      </c>
      <c r="M385" s="26"/>
      <c r="N385" s="30"/>
      <c r="AG385" s="102" t="str">
        <f>CONCATENATE(AH385,AI385,LEFT(AJ385,2),AK385)</f>
        <v>64MNSDeath+ADB+ATPD</v>
      </c>
      <c r="AH385" s="118">
        <v>64</v>
      </c>
      <c r="AI385" s="145" t="s">
        <v>10</v>
      </c>
      <c r="AJ385" s="145" t="s">
        <v>6</v>
      </c>
      <c r="AK385" s="145" t="s">
        <v>94</v>
      </c>
      <c r="AL385" s="120">
        <v>669.51</v>
      </c>
      <c r="AM385" s="120">
        <v>766.57</v>
      </c>
      <c r="AN385" s="120">
        <v>0</v>
      </c>
      <c r="AO385" s="120"/>
      <c r="AP385" s="120"/>
      <c r="AQ385" s="120"/>
      <c r="AR385" s="120">
        <v>0</v>
      </c>
    </row>
    <row r="386" spans="1:44">
      <c r="A386" s="23" t="str">
        <f t="shared" ref="A386:A449" si="19">+CONCATENATE(B386,C386,D386,E386,F386)</f>
        <v>AMNS181.5</v>
      </c>
      <c r="B386" s="24" t="s">
        <v>121</v>
      </c>
      <c r="C386" s="24" t="s">
        <v>10</v>
      </c>
      <c r="D386" s="24" t="s">
        <v>6</v>
      </c>
      <c r="E386" s="24">
        <v>18</v>
      </c>
      <c r="F386" s="25">
        <v>1.5</v>
      </c>
      <c r="G386" s="26">
        <v>0</v>
      </c>
      <c r="H386" s="26">
        <v>39.83</v>
      </c>
      <c r="I386" s="26">
        <v>40.04</v>
      </c>
      <c r="J386" s="26">
        <v>40.49</v>
      </c>
      <c r="K386" s="26">
        <v>42.28</v>
      </c>
      <c r="L386" s="26">
        <v>48.67</v>
      </c>
      <c r="M386" s="26"/>
      <c r="N386" s="30"/>
      <c r="AG386" s="102" t="str">
        <f>CONCATENATE(AH386,AI386,LEFT(AJ386,2),AK386)</f>
        <v>65MNSDeath+ADB+ATPD</v>
      </c>
      <c r="AH386" s="118">
        <v>65</v>
      </c>
      <c r="AI386" s="145" t="s">
        <v>10</v>
      </c>
      <c r="AJ386" s="145" t="s">
        <v>6</v>
      </c>
      <c r="AK386" s="145" t="s">
        <v>94</v>
      </c>
      <c r="AL386" s="120">
        <v>715.54</v>
      </c>
      <c r="AM386" s="120">
        <v>823.99</v>
      </c>
      <c r="AN386" s="120">
        <v>0</v>
      </c>
      <c r="AO386" s="120"/>
      <c r="AP386" s="120"/>
      <c r="AQ386" s="120"/>
      <c r="AR386" s="120">
        <v>0</v>
      </c>
    </row>
    <row r="387" spans="1:44">
      <c r="A387" s="23" t="str">
        <f>+CONCATENATE(B387,C387,D387,E387,F387)</f>
        <v>AMNS191.5</v>
      </c>
      <c r="B387" s="24" t="s">
        <v>121</v>
      </c>
      <c r="C387" s="24" t="s">
        <v>10</v>
      </c>
      <c r="D387" s="24" t="s">
        <v>6</v>
      </c>
      <c r="E387" s="24">
        <v>19</v>
      </c>
      <c r="F387" s="25">
        <v>1.5</v>
      </c>
      <c r="G387" s="26">
        <v>0</v>
      </c>
      <c r="H387" s="26">
        <v>41.19</v>
      </c>
      <c r="I387" s="26">
        <v>41.34</v>
      </c>
      <c r="J387" s="26">
        <v>41.89</v>
      </c>
      <c r="K387" s="26">
        <v>44.26</v>
      </c>
      <c r="L387" s="26">
        <v>52.15</v>
      </c>
      <c r="M387" s="26"/>
      <c r="N387" s="30"/>
      <c r="AG387" s="102" t="str">
        <f>CONCATENATE(AH387,AI387,LEFT(AJ387,2),AK387)</f>
        <v>18MSDeath+ADB+ATPD</v>
      </c>
      <c r="AH387" s="118">
        <v>18</v>
      </c>
      <c r="AI387" s="145" t="s">
        <v>10</v>
      </c>
      <c r="AJ387" s="145" t="s">
        <v>90</v>
      </c>
      <c r="AK387" s="145" t="s">
        <v>94</v>
      </c>
      <c r="AL387" s="120">
        <v>0</v>
      </c>
      <c r="AM387" s="120">
        <v>172.18</v>
      </c>
      <c r="AN387" s="120">
        <v>172.19</v>
      </c>
      <c r="AO387" s="120">
        <v>172.2</v>
      </c>
      <c r="AP387" s="120">
        <v>172.21</v>
      </c>
      <c r="AQ387" s="120">
        <v>172.22</v>
      </c>
      <c r="AR387" s="120">
        <v>0</v>
      </c>
    </row>
    <row r="388" spans="1:44">
      <c r="A388" s="23" t="str">
        <f>+CONCATENATE(B388,C388,D388,E388,F388)</f>
        <v>AMNS201.5</v>
      </c>
      <c r="B388" s="24" t="s">
        <v>121</v>
      </c>
      <c r="C388" s="24" t="s">
        <v>10</v>
      </c>
      <c r="D388" s="24" t="s">
        <v>6</v>
      </c>
      <c r="E388" s="24">
        <v>20</v>
      </c>
      <c r="F388" s="25">
        <v>1.5</v>
      </c>
      <c r="G388" s="26">
        <v>0</v>
      </c>
      <c r="H388" s="26">
        <v>42.25</v>
      </c>
      <c r="I388" s="26">
        <v>42.42</v>
      </c>
      <c r="J388" s="26">
        <v>43.18</v>
      </c>
      <c r="K388" s="26">
        <v>46.4</v>
      </c>
      <c r="L388" s="26">
        <v>56.02</v>
      </c>
      <c r="M388" s="26"/>
      <c r="N388" s="30"/>
      <c r="AG388" s="102" t="str">
        <f t="shared" ref="AG388:AG451" si="20">CONCATENATE(AH388,AI388,LEFT(AJ388,2),AK388)</f>
        <v>19MSDeath+ADB+ATPD</v>
      </c>
      <c r="AH388" s="118">
        <v>19</v>
      </c>
      <c r="AI388" s="145" t="s">
        <v>10</v>
      </c>
      <c r="AJ388" s="145" t="s">
        <v>90</v>
      </c>
      <c r="AK388" s="145" t="s">
        <v>94</v>
      </c>
      <c r="AL388" s="120">
        <v>0</v>
      </c>
      <c r="AM388" s="120">
        <v>173.71</v>
      </c>
      <c r="AN388" s="120">
        <v>173.72</v>
      </c>
      <c r="AO388" s="120">
        <v>173.73</v>
      </c>
      <c r="AP388" s="120">
        <v>173.74</v>
      </c>
      <c r="AQ388" s="120">
        <v>174.57</v>
      </c>
      <c r="AR388" s="120">
        <v>0</v>
      </c>
    </row>
    <row r="389" spans="1:44">
      <c r="A389" s="23" t="str">
        <f>+CONCATENATE(B389,C389,D389,E389,F389)</f>
        <v>AMNS211.5</v>
      </c>
      <c r="B389" s="24" t="s">
        <v>121</v>
      </c>
      <c r="C389" s="24" t="s">
        <v>10</v>
      </c>
      <c r="D389" s="24" t="s">
        <v>6</v>
      </c>
      <c r="E389" s="24">
        <v>21</v>
      </c>
      <c r="F389" s="25">
        <v>1.5</v>
      </c>
      <c r="G389" s="26">
        <v>0</v>
      </c>
      <c r="H389" s="26">
        <v>43.12</v>
      </c>
      <c r="I389" s="26">
        <v>43.39</v>
      </c>
      <c r="J389" s="26">
        <v>44.39</v>
      </c>
      <c r="K389" s="26">
        <v>48.81</v>
      </c>
      <c r="L389" s="26">
        <v>60.41</v>
      </c>
      <c r="M389" s="26"/>
      <c r="N389" s="30"/>
      <c r="AG389" s="102" t="str">
        <f>CONCATENATE(AH389,AI389,LEFT(AJ389,2),AK389)</f>
        <v>20MSDeath+ADB+ATPD</v>
      </c>
      <c r="AH389" s="118">
        <v>20</v>
      </c>
      <c r="AI389" s="145" t="s">
        <v>10</v>
      </c>
      <c r="AJ389" s="145" t="s">
        <v>90</v>
      </c>
      <c r="AK389" s="145" t="s">
        <v>94</v>
      </c>
      <c r="AL389" s="120">
        <v>0</v>
      </c>
      <c r="AM389" s="120">
        <v>174.99</v>
      </c>
      <c r="AN389" s="120">
        <v>175</v>
      </c>
      <c r="AO389" s="120">
        <v>175.01</v>
      </c>
      <c r="AP389" s="120">
        <v>175.02</v>
      </c>
      <c r="AQ389" s="120">
        <v>178.06</v>
      </c>
      <c r="AR389" s="120">
        <v>0</v>
      </c>
    </row>
    <row r="390" spans="1:44">
      <c r="A390" s="23" t="str">
        <f>+CONCATENATE(B390,C390,D390,E390,F390)</f>
        <v>AMNS221.5</v>
      </c>
      <c r="B390" s="24" t="s">
        <v>121</v>
      </c>
      <c r="C390" s="24" t="s">
        <v>10</v>
      </c>
      <c r="D390" s="24" t="s">
        <v>6</v>
      </c>
      <c r="E390" s="24">
        <v>22</v>
      </c>
      <c r="F390" s="25">
        <v>1.5</v>
      </c>
      <c r="G390" s="26">
        <v>0</v>
      </c>
      <c r="H390" s="26">
        <v>43.91</v>
      </c>
      <c r="I390" s="26">
        <v>44.29</v>
      </c>
      <c r="J390" s="26">
        <v>45.71</v>
      </c>
      <c r="K390" s="26">
        <v>51.66</v>
      </c>
      <c r="L390" s="26">
        <v>65.3</v>
      </c>
      <c r="M390" s="26"/>
      <c r="N390" s="30"/>
      <c r="AG390" s="102" t="str">
        <f>CONCATENATE(AH390,AI390,LEFT(AJ390,2),AK390)</f>
        <v>21MSDeath+ADB+ATPD</v>
      </c>
      <c r="AH390" s="118">
        <v>21</v>
      </c>
      <c r="AI390" s="145" t="s">
        <v>10</v>
      </c>
      <c r="AJ390" s="145" t="s">
        <v>90</v>
      </c>
      <c r="AK390" s="145" t="s">
        <v>94</v>
      </c>
      <c r="AL390" s="120">
        <v>0</v>
      </c>
      <c r="AM390" s="120">
        <v>176.03</v>
      </c>
      <c r="AN390" s="120">
        <v>176.04</v>
      </c>
      <c r="AO390" s="120">
        <v>176.05</v>
      </c>
      <c r="AP390" s="120">
        <v>176.06</v>
      </c>
      <c r="AQ390" s="120">
        <v>182</v>
      </c>
      <c r="AR390" s="120">
        <v>0</v>
      </c>
    </row>
    <row r="391" spans="1:44">
      <c r="A391" s="23" t="str">
        <f>+CONCATENATE(B391,C391,D391,E391,F391)</f>
        <v>AMNS231.5</v>
      </c>
      <c r="B391" s="24" t="s">
        <v>121</v>
      </c>
      <c r="C391" s="24" t="s">
        <v>10</v>
      </c>
      <c r="D391" s="24" t="s">
        <v>6</v>
      </c>
      <c r="E391" s="24">
        <v>23</v>
      </c>
      <c r="F391" s="25">
        <v>1.5</v>
      </c>
      <c r="G391" s="26">
        <v>0</v>
      </c>
      <c r="H391" s="26">
        <v>44.56</v>
      </c>
      <c r="I391" s="26">
        <v>45.17</v>
      </c>
      <c r="J391" s="26">
        <v>47.22</v>
      </c>
      <c r="K391" s="26">
        <v>55.05</v>
      </c>
      <c r="L391" s="26">
        <v>70.72</v>
      </c>
      <c r="M391" s="26"/>
      <c r="N391" s="30"/>
      <c r="AG391" s="102" t="str">
        <f>CONCATENATE(AH391,AI391,LEFT(AJ391,2),AK391)</f>
        <v>22MSDeath+ADB+ATPD</v>
      </c>
      <c r="AH391" s="118">
        <v>22</v>
      </c>
      <c r="AI391" s="145" t="s">
        <v>10</v>
      </c>
      <c r="AJ391" s="145" t="s">
        <v>90</v>
      </c>
      <c r="AK391" s="145" t="s">
        <v>94</v>
      </c>
      <c r="AL391" s="120">
        <v>0</v>
      </c>
      <c r="AM391" s="120">
        <v>176.93</v>
      </c>
      <c r="AN391" s="120">
        <v>176.94</v>
      </c>
      <c r="AO391" s="120">
        <v>176.95</v>
      </c>
      <c r="AP391" s="120">
        <v>176.96</v>
      </c>
      <c r="AQ391" s="120">
        <v>186.55</v>
      </c>
      <c r="AR391" s="120">
        <v>0</v>
      </c>
    </row>
    <row r="392" spans="1:44">
      <c r="A392" s="23" t="str">
        <f>+CONCATENATE(B392,C392,D392,E392,F392)</f>
        <v>AMNS241.5</v>
      </c>
      <c r="B392" s="24" t="s">
        <v>121</v>
      </c>
      <c r="C392" s="24" t="s">
        <v>10</v>
      </c>
      <c r="D392" s="24" t="s">
        <v>6</v>
      </c>
      <c r="E392" s="24">
        <v>24</v>
      </c>
      <c r="F392" s="25">
        <v>1.5</v>
      </c>
      <c r="G392" s="26">
        <v>0</v>
      </c>
      <c r="H392" s="26">
        <v>45.26</v>
      </c>
      <c r="I392" s="26">
        <v>46.13</v>
      </c>
      <c r="J392" s="26">
        <v>49.07</v>
      </c>
      <c r="K392" s="26">
        <v>59.06</v>
      </c>
      <c r="L392" s="26">
        <v>76.76</v>
      </c>
      <c r="M392" s="26"/>
      <c r="N392" s="30"/>
      <c r="AG392" s="102" t="str">
        <f>CONCATENATE(AH392,AI392,LEFT(AJ392,2),AK392)</f>
        <v>23MSDeath+ADB+ATPD</v>
      </c>
      <c r="AH392" s="118">
        <v>23</v>
      </c>
      <c r="AI392" s="145" t="s">
        <v>10</v>
      </c>
      <c r="AJ392" s="145" t="s">
        <v>90</v>
      </c>
      <c r="AK392" s="145" t="s">
        <v>94</v>
      </c>
      <c r="AL392" s="120">
        <v>0</v>
      </c>
      <c r="AM392" s="120">
        <v>177.75</v>
      </c>
      <c r="AN392" s="120">
        <v>177.76</v>
      </c>
      <c r="AO392" s="120">
        <v>177.77</v>
      </c>
      <c r="AP392" s="120">
        <v>178.95</v>
      </c>
      <c r="AQ392" s="120">
        <v>191.8</v>
      </c>
      <c r="AR392" s="120">
        <v>0</v>
      </c>
    </row>
    <row r="393" spans="1:44">
      <c r="A393" s="23" t="str">
        <f>+CONCATENATE(B393,C393,D393,E393,F393)</f>
        <v>AMNS251.5</v>
      </c>
      <c r="B393" s="24" t="s">
        <v>121</v>
      </c>
      <c r="C393" s="24" t="s">
        <v>10</v>
      </c>
      <c r="D393" s="24" t="s">
        <v>6</v>
      </c>
      <c r="E393" s="24">
        <v>25</v>
      </c>
      <c r="F393" s="25">
        <v>1.5</v>
      </c>
      <c r="G393" s="26">
        <v>0</v>
      </c>
      <c r="H393" s="26">
        <v>46.05</v>
      </c>
      <c r="I393" s="26">
        <v>47.23</v>
      </c>
      <c r="J393" s="26">
        <v>51.52</v>
      </c>
      <c r="K393" s="26">
        <v>63.72</v>
      </c>
      <c r="L393" s="26">
        <v>83.38</v>
      </c>
      <c r="M393" s="26"/>
      <c r="N393" s="30"/>
      <c r="AE393" s="21">
        <f>MATCH('Premium Calculation'!C14,'Product Data and Calc'!$Y$2:$AE$2,0)</f>
        <v>7</v>
      </c>
      <c r="AG393" s="102" t="str">
        <f>CONCATENATE(AH393,AI393,LEFT(AJ393,2),AK393)</f>
        <v>24MSDeath+ADB+ATPD</v>
      </c>
      <c r="AH393" s="118">
        <v>24</v>
      </c>
      <c r="AI393" s="145" t="s">
        <v>10</v>
      </c>
      <c r="AJ393" s="145" t="s">
        <v>90</v>
      </c>
      <c r="AK393" s="145" t="s">
        <v>94</v>
      </c>
      <c r="AL393" s="120">
        <v>0</v>
      </c>
      <c r="AM393" s="120">
        <v>178.59</v>
      </c>
      <c r="AN393" s="120">
        <v>178.6</v>
      </c>
      <c r="AO393" s="120">
        <v>178.61</v>
      </c>
      <c r="AP393" s="120">
        <v>182.31</v>
      </c>
      <c r="AQ393" s="120">
        <v>197.83</v>
      </c>
      <c r="AR393" s="120">
        <v>0</v>
      </c>
    </row>
    <row r="394" spans="1:44">
      <c r="A394" s="23" t="str">
        <f>+CONCATENATE(B394,C394,D394,E394,F394)</f>
        <v>AMNS261.5</v>
      </c>
      <c r="B394" s="24" t="s">
        <v>121</v>
      </c>
      <c r="C394" s="24" t="s">
        <v>10</v>
      </c>
      <c r="D394" s="24" t="s">
        <v>6</v>
      </c>
      <c r="E394" s="24">
        <v>26</v>
      </c>
      <c r="F394" s="25">
        <v>1.5</v>
      </c>
      <c r="G394" s="26">
        <v>0</v>
      </c>
      <c r="H394" s="26">
        <v>46.98</v>
      </c>
      <c r="I394" s="26">
        <v>48.58</v>
      </c>
      <c r="J394" s="26">
        <v>54.53</v>
      </c>
      <c r="K394" s="26">
        <v>69.23</v>
      </c>
      <c r="L394" s="26">
        <v>90.68</v>
      </c>
      <c r="M394" s="26"/>
      <c r="N394" s="30"/>
      <c r="AG394" s="102" t="str">
        <f>CONCATENATE(AH394,AI394,LEFT(AJ394,2),AK394)</f>
        <v>25MSDeath+ADB+ATPD</v>
      </c>
      <c r="AH394" s="118">
        <v>25</v>
      </c>
      <c r="AI394" s="145" t="s">
        <v>10</v>
      </c>
      <c r="AJ394" s="145" t="s">
        <v>90</v>
      </c>
      <c r="AK394" s="145" t="s">
        <v>94</v>
      </c>
      <c r="AL394" s="120">
        <v>0</v>
      </c>
      <c r="AM394" s="120">
        <v>179.53</v>
      </c>
      <c r="AN394" s="120">
        <v>179.54</v>
      </c>
      <c r="AO394" s="120">
        <v>179.55</v>
      </c>
      <c r="AP394" s="120">
        <v>186.54</v>
      </c>
      <c r="AQ394" s="120">
        <v>204.71</v>
      </c>
      <c r="AR394" s="120">
        <v>0</v>
      </c>
    </row>
    <row r="395" spans="1:44">
      <c r="A395" s="23" t="str">
        <f>+CONCATENATE(B395,C395,D395,E395,F395)</f>
        <v>AMNS271.5</v>
      </c>
      <c r="B395" s="24" t="s">
        <v>121</v>
      </c>
      <c r="C395" s="24" t="s">
        <v>10</v>
      </c>
      <c r="D395" s="24" t="s">
        <v>6</v>
      </c>
      <c r="E395" s="24">
        <v>27</v>
      </c>
      <c r="F395" s="25">
        <v>1.5</v>
      </c>
      <c r="G395" s="26">
        <v>0</v>
      </c>
      <c r="H395" s="26">
        <v>48.12</v>
      </c>
      <c r="I395" s="26">
        <v>50.29</v>
      </c>
      <c r="J395" s="26">
        <v>58.25</v>
      </c>
      <c r="K395" s="26">
        <v>75.41</v>
      </c>
      <c r="L395" s="26">
        <v>98.51</v>
      </c>
      <c r="M395" s="26"/>
      <c r="N395" s="30"/>
      <c r="AG395" s="102" t="str">
        <f>CONCATENATE(AH395,AI395,LEFT(AJ395,2),AK395)</f>
        <v>26MSDeath+ADB+ATPD</v>
      </c>
      <c r="AH395" s="118">
        <v>26</v>
      </c>
      <c r="AI395" s="145" t="s">
        <v>10</v>
      </c>
      <c r="AJ395" s="145" t="s">
        <v>90</v>
      </c>
      <c r="AK395" s="145" t="s">
        <v>94</v>
      </c>
      <c r="AL395" s="120">
        <v>0</v>
      </c>
      <c r="AM395" s="120">
        <v>180.65</v>
      </c>
      <c r="AN395" s="120">
        <v>180.66</v>
      </c>
      <c r="AO395" s="120">
        <v>180.72</v>
      </c>
      <c r="AP395" s="120">
        <v>191.61</v>
      </c>
      <c r="AQ395" s="120">
        <v>212.55</v>
      </c>
      <c r="AR395" s="120">
        <v>0</v>
      </c>
    </row>
    <row r="396" spans="1:44">
      <c r="A396" s="23" t="str">
        <f>+CONCATENATE(B396,C396,D396,E396,F396)</f>
        <v>AMNS281.5</v>
      </c>
      <c r="B396" s="24" t="s">
        <v>121</v>
      </c>
      <c r="C396" s="24" t="s">
        <v>10</v>
      </c>
      <c r="D396" s="24" t="s">
        <v>6</v>
      </c>
      <c r="E396" s="24">
        <v>28</v>
      </c>
      <c r="F396" s="25">
        <v>1.5</v>
      </c>
      <c r="G396" s="26">
        <v>0</v>
      </c>
      <c r="H396" s="26">
        <v>49.52</v>
      </c>
      <c r="I396" s="26">
        <v>52.52</v>
      </c>
      <c r="J396" s="26">
        <v>62.8</v>
      </c>
      <c r="K396" s="26">
        <v>82.31</v>
      </c>
      <c r="L396" s="26">
        <v>107.23</v>
      </c>
      <c r="M396" s="26"/>
      <c r="N396" s="30"/>
      <c r="AG396" s="102" t="str">
        <f>CONCATENATE(AH396,AI396,LEFT(AJ396,2),AK396)</f>
        <v>27MSDeath+ADB+ATPD</v>
      </c>
      <c r="AH396" s="118">
        <v>27</v>
      </c>
      <c r="AI396" s="145" t="s">
        <v>10</v>
      </c>
      <c r="AJ396" s="145" t="s">
        <v>90</v>
      </c>
      <c r="AK396" s="145" t="s">
        <v>94</v>
      </c>
      <c r="AL396" s="120">
        <v>0</v>
      </c>
      <c r="AM396" s="120">
        <v>182.02</v>
      </c>
      <c r="AN396" s="120">
        <v>182.03</v>
      </c>
      <c r="AO396" s="120">
        <v>183.98</v>
      </c>
      <c r="AP396" s="120">
        <v>197.64</v>
      </c>
      <c r="AQ396" s="120">
        <v>221.24</v>
      </c>
      <c r="AR396" s="120">
        <v>0</v>
      </c>
    </row>
    <row r="397" spans="1:44">
      <c r="A397" s="23" t="str">
        <f>+CONCATENATE(B397,C397,D397,E397,F397)</f>
        <v>AMNS291.5</v>
      </c>
      <c r="B397" s="24" t="s">
        <v>121</v>
      </c>
      <c r="C397" s="24" t="s">
        <v>10</v>
      </c>
      <c r="D397" s="24" t="s">
        <v>6</v>
      </c>
      <c r="E397" s="24">
        <v>29</v>
      </c>
      <c r="F397" s="25">
        <v>1.5</v>
      </c>
      <c r="G397" s="26">
        <v>0</v>
      </c>
      <c r="H397" s="26">
        <v>51.24</v>
      </c>
      <c r="I397" s="26">
        <v>55.32</v>
      </c>
      <c r="J397" s="26">
        <v>68.19</v>
      </c>
      <c r="K397" s="26">
        <v>90.12</v>
      </c>
      <c r="L397" s="26">
        <v>116.67</v>
      </c>
      <c r="M397" s="26"/>
      <c r="N397" s="30"/>
      <c r="AG397" s="102" t="str">
        <f>CONCATENATE(AH397,AI397,LEFT(AJ397,2),AK397)</f>
        <v>28MSDeath+ADB+ATPD</v>
      </c>
      <c r="AH397" s="118">
        <v>28</v>
      </c>
      <c r="AI397" s="145" t="s">
        <v>10</v>
      </c>
      <c r="AJ397" s="145" t="s">
        <v>90</v>
      </c>
      <c r="AK397" s="145" t="s">
        <v>94</v>
      </c>
      <c r="AL397" s="120">
        <v>0</v>
      </c>
      <c r="AM397" s="120">
        <v>183.72</v>
      </c>
      <c r="AN397" s="120">
        <v>183.73</v>
      </c>
      <c r="AO397" s="120">
        <v>188.12</v>
      </c>
      <c r="AP397" s="120">
        <v>204.8</v>
      </c>
      <c r="AQ397" s="120">
        <v>231.07</v>
      </c>
      <c r="AR397" s="120">
        <v>0</v>
      </c>
    </row>
    <row r="398" spans="1:44">
      <c r="A398" s="23" t="str">
        <f>+CONCATENATE(B398,C398,D398,E398,F398)</f>
        <v>AMNS301.5</v>
      </c>
      <c r="B398" s="24" t="s">
        <v>121</v>
      </c>
      <c r="C398" s="24" t="s">
        <v>10</v>
      </c>
      <c r="D398" s="24" t="s">
        <v>6</v>
      </c>
      <c r="E398" s="24">
        <v>30</v>
      </c>
      <c r="F398" s="25">
        <v>1.5</v>
      </c>
      <c r="G398" s="26">
        <v>0</v>
      </c>
      <c r="H398" s="26">
        <v>53.34</v>
      </c>
      <c r="I398" s="26">
        <v>58.85</v>
      </c>
      <c r="J398" s="26">
        <v>74.45</v>
      </c>
      <c r="K398" s="26">
        <v>98.69</v>
      </c>
      <c r="L398" s="26">
        <v>126.92</v>
      </c>
      <c r="M398" s="26">
        <v>126.92</v>
      </c>
      <c r="N398" s="30"/>
      <c r="AG398" s="102" t="str">
        <f>CONCATENATE(AH398,AI398,LEFT(AJ398,2),AK398)</f>
        <v>29MSDeath+ADB+ATPD</v>
      </c>
      <c r="AH398" s="118">
        <v>29</v>
      </c>
      <c r="AI398" s="145" t="s">
        <v>10</v>
      </c>
      <c r="AJ398" s="145" t="s">
        <v>90</v>
      </c>
      <c r="AK398" s="145" t="s">
        <v>94</v>
      </c>
      <c r="AL398" s="120">
        <v>0</v>
      </c>
      <c r="AM398" s="120">
        <v>185.8</v>
      </c>
      <c r="AN398" s="120">
        <v>185.81</v>
      </c>
      <c r="AO398" s="120">
        <v>193.19</v>
      </c>
      <c r="AP398" s="120">
        <v>212.95</v>
      </c>
      <c r="AQ398" s="120">
        <v>241.87</v>
      </c>
      <c r="AR398" s="120">
        <v>0</v>
      </c>
    </row>
    <row r="399" spans="1:44">
      <c r="A399" s="23" t="str">
        <f>+CONCATENATE(B399,C399,D399,E399,F399)</f>
        <v>AMNS311.5</v>
      </c>
      <c r="B399" s="24" t="s">
        <v>121</v>
      </c>
      <c r="C399" s="24" t="s">
        <v>10</v>
      </c>
      <c r="D399" s="24" t="s">
        <v>6</v>
      </c>
      <c r="E399" s="24">
        <v>31</v>
      </c>
      <c r="F399" s="25">
        <v>1.5</v>
      </c>
      <c r="G399" s="26">
        <v>0</v>
      </c>
      <c r="H399" s="26">
        <v>55.94</v>
      </c>
      <c r="I399" s="26">
        <v>63.2</v>
      </c>
      <c r="J399" s="26">
        <v>81.72</v>
      </c>
      <c r="K399" s="26">
        <v>107.95</v>
      </c>
      <c r="L399" s="26">
        <v>137.97</v>
      </c>
      <c r="M399" s="26">
        <v>131.8</v>
      </c>
      <c r="N399" s="30"/>
      <c r="AG399" s="102" t="str">
        <f>CONCATENATE(AH399,AI399,LEFT(AJ399,2),AK399)</f>
        <v>30MSDeath+ADB+ATPD</v>
      </c>
      <c r="AH399" s="118">
        <v>30</v>
      </c>
      <c r="AI399" s="145" t="s">
        <v>10</v>
      </c>
      <c r="AJ399" s="145" t="s">
        <v>90</v>
      </c>
      <c r="AK399" s="145" t="s">
        <v>94</v>
      </c>
      <c r="AL399" s="120">
        <v>0</v>
      </c>
      <c r="AM399" s="120">
        <v>188.33</v>
      </c>
      <c r="AN399" s="120">
        <v>188.66</v>
      </c>
      <c r="AO399" s="120">
        <v>199.33</v>
      </c>
      <c r="AP399" s="120">
        <v>222.29</v>
      </c>
      <c r="AQ399" s="120">
        <v>253.71</v>
      </c>
      <c r="AR399" s="120">
        <v>253.71</v>
      </c>
    </row>
    <row r="400" spans="1:44">
      <c r="A400" s="23" t="str">
        <f>+CONCATENATE(B400,C400,D400,E400,F400)</f>
        <v>AMNS321.5</v>
      </c>
      <c r="B400" s="24" t="s">
        <v>121</v>
      </c>
      <c r="C400" s="24" t="s">
        <v>10</v>
      </c>
      <c r="D400" s="24" t="s">
        <v>6</v>
      </c>
      <c r="E400" s="24">
        <v>32</v>
      </c>
      <c r="F400" s="25">
        <v>1.5</v>
      </c>
      <c r="G400" s="26">
        <v>0</v>
      </c>
      <c r="H400" s="26">
        <v>58.97</v>
      </c>
      <c r="I400" s="26">
        <v>68.43</v>
      </c>
      <c r="J400" s="26">
        <v>89.8</v>
      </c>
      <c r="K400" s="26">
        <v>118.31</v>
      </c>
      <c r="L400" s="26">
        <v>150.03</v>
      </c>
      <c r="M400" s="26">
        <v>137.02</v>
      </c>
      <c r="N400" s="30"/>
      <c r="AG400" s="102" t="str">
        <f>CONCATENATE(AH400,AI400,LEFT(AJ400,2),AK400)</f>
        <v>31MSDeath+ADB+ATPD</v>
      </c>
      <c r="AH400" s="118">
        <v>31</v>
      </c>
      <c r="AI400" s="145" t="s">
        <v>10</v>
      </c>
      <c r="AJ400" s="145" t="s">
        <v>90</v>
      </c>
      <c r="AK400" s="145" t="s">
        <v>94</v>
      </c>
      <c r="AL400" s="120">
        <v>0</v>
      </c>
      <c r="AM400" s="120">
        <v>191.36</v>
      </c>
      <c r="AN400" s="120">
        <v>192.99</v>
      </c>
      <c r="AO400" s="120">
        <v>206.6</v>
      </c>
      <c r="AP400" s="120">
        <v>232.74</v>
      </c>
      <c r="AQ400" s="120">
        <v>266.85</v>
      </c>
      <c r="AR400" s="120">
        <v>259.48</v>
      </c>
    </row>
    <row r="401" spans="1:44">
      <c r="A401" s="23" t="str">
        <f>+CONCATENATE(B401,C401,D401,E401,F401)</f>
        <v>AMNS331.5</v>
      </c>
      <c r="B401" s="24" t="s">
        <v>121</v>
      </c>
      <c r="C401" s="24" t="s">
        <v>10</v>
      </c>
      <c r="D401" s="24" t="s">
        <v>6</v>
      </c>
      <c r="E401" s="24">
        <v>33</v>
      </c>
      <c r="F401" s="25">
        <v>1.5</v>
      </c>
      <c r="G401" s="26">
        <v>0</v>
      </c>
      <c r="H401" s="26">
        <v>62.59</v>
      </c>
      <c r="I401" s="26">
        <v>74.72</v>
      </c>
      <c r="J401" s="26">
        <v>99.06</v>
      </c>
      <c r="K401" s="26">
        <v>129.59</v>
      </c>
      <c r="L401" s="26">
        <v>162.95</v>
      </c>
      <c r="M401" s="26">
        <v>142.58</v>
      </c>
      <c r="N401" s="30"/>
      <c r="AG401" s="102" t="str">
        <f>CONCATENATE(AH401,AI401,LEFT(AJ401,2),AK401)</f>
        <v>32MSDeath+ADB+ATPD</v>
      </c>
      <c r="AH401" s="118">
        <v>32</v>
      </c>
      <c r="AI401" s="145" t="s">
        <v>10</v>
      </c>
      <c r="AJ401" s="145" t="s">
        <v>90</v>
      </c>
      <c r="AK401" s="145" t="s">
        <v>94</v>
      </c>
      <c r="AL401" s="120">
        <v>0</v>
      </c>
      <c r="AM401" s="120">
        <v>194.97</v>
      </c>
      <c r="AN401" s="120">
        <v>198.22</v>
      </c>
      <c r="AO401" s="120">
        <v>215.23</v>
      </c>
      <c r="AP401" s="120">
        <v>244.48</v>
      </c>
      <c r="AQ401" s="120">
        <v>281.25</v>
      </c>
      <c r="AR401" s="120">
        <v>265.69</v>
      </c>
    </row>
    <row r="402" spans="1:44">
      <c r="A402" s="23" t="str">
        <f>+CONCATENATE(B402,C402,D402,E402,F402)</f>
        <v>AMNS341.5</v>
      </c>
      <c r="B402" s="24" t="s">
        <v>121</v>
      </c>
      <c r="C402" s="24" t="s">
        <v>10</v>
      </c>
      <c r="D402" s="24" t="s">
        <v>6</v>
      </c>
      <c r="E402" s="24">
        <v>34</v>
      </c>
      <c r="F402" s="25">
        <v>1.5</v>
      </c>
      <c r="G402" s="26">
        <v>0</v>
      </c>
      <c r="H402" s="26">
        <v>66.87</v>
      </c>
      <c r="I402" s="26">
        <v>82.06</v>
      </c>
      <c r="J402" s="26">
        <v>109.22</v>
      </c>
      <c r="K402" s="26">
        <v>141.71</v>
      </c>
      <c r="L402" s="26">
        <v>177.01</v>
      </c>
      <c r="M402" s="26">
        <v>148.54</v>
      </c>
      <c r="N402" s="30"/>
      <c r="AG402" s="102" t="str">
        <f>CONCATENATE(AH402,AI402,LEFT(AJ402,2),AK402)</f>
        <v>33MSDeath+ADB+ATPD</v>
      </c>
      <c r="AH402" s="118">
        <v>33</v>
      </c>
      <c r="AI402" s="145" t="s">
        <v>10</v>
      </c>
      <c r="AJ402" s="145" t="s">
        <v>90</v>
      </c>
      <c r="AK402" s="145" t="s">
        <v>94</v>
      </c>
      <c r="AL402" s="120">
        <v>0</v>
      </c>
      <c r="AM402" s="120">
        <v>199.24</v>
      </c>
      <c r="AN402" s="120">
        <v>204.54</v>
      </c>
      <c r="AO402" s="120">
        <v>225.08</v>
      </c>
      <c r="AP402" s="120">
        <v>257.38</v>
      </c>
      <c r="AQ402" s="120">
        <v>296.96</v>
      </c>
      <c r="AR402" s="120">
        <v>272.36</v>
      </c>
    </row>
    <row r="403" spans="1:44">
      <c r="A403" s="23" t="str">
        <f>+CONCATENATE(B403,C403,D403,E403,F403)</f>
        <v>AMNS351.5</v>
      </c>
      <c r="B403" s="24" t="s">
        <v>121</v>
      </c>
      <c r="C403" s="24" t="s">
        <v>10</v>
      </c>
      <c r="D403" s="24" t="s">
        <v>6</v>
      </c>
      <c r="E403" s="24">
        <v>35</v>
      </c>
      <c r="F403" s="25">
        <v>1.5</v>
      </c>
      <c r="G403" s="26">
        <v>0</v>
      </c>
      <c r="H403" s="26">
        <v>71.97</v>
      </c>
      <c r="I403" s="26">
        <v>90.54</v>
      </c>
      <c r="J403" s="26">
        <v>120.33</v>
      </c>
      <c r="K403" s="26">
        <v>154.88</v>
      </c>
      <c r="L403" s="26">
        <v>192.3</v>
      </c>
      <c r="M403" s="26">
        <v>154.88</v>
      </c>
      <c r="N403" s="30"/>
      <c r="AG403" s="102" t="str">
        <f>CONCATENATE(AH403,AI403,LEFT(AJ403,2),AK403)</f>
        <v>34MSDeath+ADB+ATPD</v>
      </c>
      <c r="AH403" s="118">
        <v>34</v>
      </c>
      <c r="AI403" s="145" t="s">
        <v>10</v>
      </c>
      <c r="AJ403" s="145" t="s">
        <v>90</v>
      </c>
      <c r="AK403" s="145" t="s">
        <v>94</v>
      </c>
      <c r="AL403" s="120">
        <v>0</v>
      </c>
      <c r="AM403" s="120">
        <v>204.21</v>
      </c>
      <c r="AN403" s="120">
        <v>212.07</v>
      </c>
      <c r="AO403" s="120">
        <v>236.32</v>
      </c>
      <c r="AP403" s="120">
        <v>271.48</v>
      </c>
      <c r="AQ403" s="120">
        <v>314.1</v>
      </c>
      <c r="AR403" s="120">
        <v>279.5</v>
      </c>
    </row>
    <row r="404" spans="1:44">
      <c r="A404" s="23" t="str">
        <f>+CONCATENATE(B404,C404,D404,E404,F404)</f>
        <v>AMNS361.5</v>
      </c>
      <c r="B404" s="24" t="s">
        <v>121</v>
      </c>
      <c r="C404" s="24" t="s">
        <v>10</v>
      </c>
      <c r="D404" s="24" t="s">
        <v>6</v>
      </c>
      <c r="E404" s="24">
        <v>36</v>
      </c>
      <c r="F404" s="25">
        <v>1.5</v>
      </c>
      <c r="G404" s="26">
        <v>0</v>
      </c>
      <c r="H404" s="26">
        <v>78.04</v>
      </c>
      <c r="I404" s="26">
        <v>100.18</v>
      </c>
      <c r="J404" s="26">
        <v>132.65</v>
      </c>
      <c r="K404" s="26">
        <v>169.14</v>
      </c>
      <c r="L404" s="26">
        <v>208.93</v>
      </c>
      <c r="M404" s="26">
        <v>161.65</v>
      </c>
      <c r="N404" s="30"/>
      <c r="AG404" s="102" t="str">
        <f>CONCATENATE(AH404,AI404,LEFT(AJ404,2),AK404)</f>
        <v>35MSDeath+ADB+ATPD</v>
      </c>
      <c r="AH404" s="118">
        <v>35</v>
      </c>
      <c r="AI404" s="145" t="s">
        <v>10</v>
      </c>
      <c r="AJ404" s="145" t="s">
        <v>90</v>
      </c>
      <c r="AK404" s="145" t="s">
        <v>94</v>
      </c>
      <c r="AL404" s="120">
        <v>0</v>
      </c>
      <c r="AM404" s="120">
        <v>210.13</v>
      </c>
      <c r="AN404" s="120">
        <v>220.98</v>
      </c>
      <c r="AO404" s="120">
        <v>248.89</v>
      </c>
      <c r="AP404" s="120">
        <v>287.12</v>
      </c>
      <c r="AQ404" s="120">
        <v>332.79</v>
      </c>
      <c r="AR404" s="120">
        <v>287.12</v>
      </c>
    </row>
    <row r="405" spans="1:44">
      <c r="A405" s="23" t="str">
        <f>+CONCATENATE(B405,C405,D405,E405,F405)</f>
        <v>AMNS371.5</v>
      </c>
      <c r="B405" s="24" t="s">
        <v>121</v>
      </c>
      <c r="C405" s="24" t="s">
        <v>10</v>
      </c>
      <c r="D405" s="24" t="s">
        <v>6</v>
      </c>
      <c r="E405" s="24">
        <v>37</v>
      </c>
      <c r="F405" s="25">
        <v>1.5</v>
      </c>
      <c r="G405" s="26">
        <v>0</v>
      </c>
      <c r="H405" s="26">
        <v>85.27</v>
      </c>
      <c r="I405" s="26">
        <v>111.06</v>
      </c>
      <c r="J405" s="26">
        <v>146.17</v>
      </c>
      <c r="K405" s="26">
        <v>184.47</v>
      </c>
      <c r="L405" s="26">
        <v>226.81</v>
      </c>
      <c r="M405" s="26">
        <v>168.87</v>
      </c>
      <c r="N405" s="30"/>
      <c r="AG405" s="102" t="str">
        <f>CONCATENATE(AH405,AI405,LEFT(AJ405,2),AK405)</f>
        <v>36MSDeath+ADB+ATPD</v>
      </c>
      <c r="AH405" s="118">
        <v>36</v>
      </c>
      <c r="AI405" s="145" t="s">
        <v>10</v>
      </c>
      <c r="AJ405" s="145" t="s">
        <v>90</v>
      </c>
      <c r="AK405" s="145" t="s">
        <v>94</v>
      </c>
      <c r="AL405" s="120">
        <v>0</v>
      </c>
      <c r="AM405" s="120">
        <v>216.97</v>
      </c>
      <c r="AN405" s="120">
        <v>231.36</v>
      </c>
      <c r="AO405" s="120">
        <v>263</v>
      </c>
      <c r="AP405" s="120">
        <v>304.17</v>
      </c>
      <c r="AQ405" s="120">
        <v>353.21</v>
      </c>
      <c r="AR405" s="120">
        <v>295.35</v>
      </c>
    </row>
    <row r="406" spans="1:44">
      <c r="A406" s="23" t="str">
        <f>+CONCATENATE(B406,C406,D406,E406,F406)</f>
        <v>AMNS381.5</v>
      </c>
      <c r="B406" s="24" t="s">
        <v>121</v>
      </c>
      <c r="C406" s="24" t="s">
        <v>10</v>
      </c>
      <c r="D406" s="24" t="s">
        <v>6</v>
      </c>
      <c r="E406" s="24">
        <v>38</v>
      </c>
      <c r="F406" s="25">
        <v>1.5</v>
      </c>
      <c r="G406" s="26">
        <v>0</v>
      </c>
      <c r="H406" s="26">
        <v>93.79</v>
      </c>
      <c r="I406" s="26">
        <v>123.28</v>
      </c>
      <c r="J406" s="26">
        <v>160.7</v>
      </c>
      <c r="K406" s="26">
        <v>201.1</v>
      </c>
      <c r="L406" s="26">
        <v>246.24</v>
      </c>
      <c r="M406" s="26">
        <v>176.57</v>
      </c>
      <c r="N406" s="30"/>
      <c r="AG406" s="102" t="str">
        <f>CONCATENATE(AH406,AI406,LEFT(AJ406,2),AK406)</f>
        <v>37MSDeath+ADB+ATPD</v>
      </c>
      <c r="AH406" s="118">
        <v>37</v>
      </c>
      <c r="AI406" s="145" t="s">
        <v>10</v>
      </c>
      <c r="AJ406" s="145" t="s">
        <v>90</v>
      </c>
      <c r="AK406" s="145" t="s">
        <v>94</v>
      </c>
      <c r="AL406" s="120">
        <v>0</v>
      </c>
      <c r="AM406" s="120">
        <v>224.97</v>
      </c>
      <c r="AN406" s="120">
        <v>243.2</v>
      </c>
      <c r="AO406" s="120">
        <v>278.49</v>
      </c>
      <c r="AP406" s="120">
        <v>322.71</v>
      </c>
      <c r="AQ406" s="120">
        <v>375.41</v>
      </c>
      <c r="AR406" s="120">
        <v>304.12</v>
      </c>
    </row>
    <row r="407" spans="1:44">
      <c r="A407" s="23" t="str">
        <f>+CONCATENATE(B407,C407,D407,E407,F407)</f>
        <v>AMNS391.5</v>
      </c>
      <c r="B407" s="24" t="s">
        <v>121</v>
      </c>
      <c r="C407" s="24" t="s">
        <v>10</v>
      </c>
      <c r="D407" s="24" t="s">
        <v>6</v>
      </c>
      <c r="E407" s="24">
        <v>39</v>
      </c>
      <c r="F407" s="25">
        <v>1.5</v>
      </c>
      <c r="G407" s="26">
        <v>0</v>
      </c>
      <c r="H407" s="26">
        <v>103.73</v>
      </c>
      <c r="I407" s="26">
        <v>136.71</v>
      </c>
      <c r="J407" s="26">
        <v>176.45</v>
      </c>
      <c r="K407" s="26">
        <v>219.16</v>
      </c>
      <c r="L407" s="26">
        <v>267.33</v>
      </c>
      <c r="M407" s="26">
        <v>184.78</v>
      </c>
      <c r="N407" s="30"/>
      <c r="AG407" s="102" t="str">
        <f>CONCATENATE(AH407,AI407,LEFT(AJ407,2),AK407)</f>
        <v>38MSDeath+ADB+ATPD</v>
      </c>
      <c r="AH407" s="118">
        <v>38</v>
      </c>
      <c r="AI407" s="145" t="s">
        <v>10</v>
      </c>
      <c r="AJ407" s="145" t="s">
        <v>90</v>
      </c>
      <c r="AK407" s="145" t="s">
        <v>94</v>
      </c>
      <c r="AL407" s="120">
        <v>0</v>
      </c>
      <c r="AM407" s="120">
        <v>234.33</v>
      </c>
      <c r="AN407" s="120">
        <v>256.81</v>
      </c>
      <c r="AO407" s="120">
        <v>295.41</v>
      </c>
      <c r="AP407" s="120">
        <v>342.86</v>
      </c>
      <c r="AQ407" s="120">
        <v>399.59</v>
      </c>
      <c r="AR407" s="120">
        <v>313.51</v>
      </c>
    </row>
    <row r="408" spans="1:44">
      <c r="A408" s="23" t="str">
        <f>+CONCATENATE(B408,C408,D408,E408,F408)</f>
        <v>AMNS401.5</v>
      </c>
      <c r="B408" s="24" t="s">
        <v>121</v>
      </c>
      <c r="C408" s="24" t="s">
        <v>10</v>
      </c>
      <c r="D408" s="24" t="s">
        <v>6</v>
      </c>
      <c r="E408" s="24">
        <v>40</v>
      </c>
      <c r="F408" s="25">
        <v>1.5</v>
      </c>
      <c r="G408" s="26">
        <v>92.39</v>
      </c>
      <c r="H408" s="26">
        <v>115.12</v>
      </c>
      <c r="I408" s="26">
        <v>151.39</v>
      </c>
      <c r="J408" s="26">
        <v>193.53</v>
      </c>
      <c r="K408" s="26">
        <v>238.76</v>
      </c>
      <c r="L408" s="26">
        <v>290.22</v>
      </c>
      <c r="M408" s="26">
        <v>193.53</v>
      </c>
      <c r="N408" s="30"/>
      <c r="AG408" s="102" t="str">
        <f>CONCATENATE(AH408,AI408,LEFT(AJ408,2),AK408)</f>
        <v>39MSDeath+ADB+ATPD</v>
      </c>
      <c r="AH408" s="118">
        <v>39</v>
      </c>
      <c r="AI408" s="145" t="s">
        <v>10</v>
      </c>
      <c r="AJ408" s="145" t="s">
        <v>90</v>
      </c>
      <c r="AK408" s="145" t="s">
        <v>94</v>
      </c>
      <c r="AL408" s="120">
        <v>0</v>
      </c>
      <c r="AM408" s="120">
        <v>245.23</v>
      </c>
      <c r="AN408" s="120">
        <v>271.99</v>
      </c>
      <c r="AO408" s="120">
        <v>313.99</v>
      </c>
      <c r="AP408" s="120">
        <v>364.83</v>
      </c>
      <c r="AQ408" s="120">
        <v>425.91</v>
      </c>
      <c r="AR408" s="120">
        <v>323.56</v>
      </c>
    </row>
    <row r="409" spans="1:44">
      <c r="A409" s="23" t="str">
        <f>+CONCATENATE(B409,C409,D409,E409,F409)</f>
        <v>AMNS411.5</v>
      </c>
      <c r="B409" s="24" t="s">
        <v>121</v>
      </c>
      <c r="C409" s="24" t="s">
        <v>10</v>
      </c>
      <c r="D409" s="24" t="s">
        <v>6</v>
      </c>
      <c r="E409" s="24">
        <v>41</v>
      </c>
      <c r="F409" s="25">
        <v>1.5</v>
      </c>
      <c r="G409" s="26">
        <v>101.26</v>
      </c>
      <c r="H409" s="26">
        <v>128.22</v>
      </c>
      <c r="I409" s="26">
        <v>167.66</v>
      </c>
      <c r="J409" s="26">
        <v>211.82</v>
      </c>
      <c r="K409" s="26">
        <v>259.83</v>
      </c>
      <c r="L409" s="26">
        <v>315.01</v>
      </c>
      <c r="M409" s="26">
        <v>202.86</v>
      </c>
      <c r="N409" s="30"/>
      <c r="AG409" s="102" t="str">
        <f>CONCATENATE(AH409,AI409,LEFT(AJ409,2),AK409)</f>
        <v>40MSDeath+ADB+ATPD</v>
      </c>
      <c r="AH409" s="118">
        <v>40</v>
      </c>
      <c r="AI409" s="145" t="s">
        <v>10</v>
      </c>
      <c r="AJ409" s="145" t="s">
        <v>90</v>
      </c>
      <c r="AK409" s="145" t="s">
        <v>94</v>
      </c>
      <c r="AL409" s="120">
        <v>244.87</v>
      </c>
      <c r="AM409" s="120">
        <v>257.88</v>
      </c>
      <c r="AN409" s="120">
        <v>289.01</v>
      </c>
      <c r="AO409" s="120">
        <v>334.29</v>
      </c>
      <c r="AP409" s="120">
        <v>388.65</v>
      </c>
      <c r="AQ409" s="120">
        <v>454.56</v>
      </c>
      <c r="AR409" s="120">
        <v>334.29</v>
      </c>
    </row>
    <row r="410" spans="1:44">
      <c r="A410" s="23" t="str">
        <f>+CONCATENATE(B410,C410,D410,E410,F410)</f>
        <v>AMNS421.5</v>
      </c>
      <c r="B410" s="24" t="s">
        <v>121</v>
      </c>
      <c r="C410" s="24" t="s">
        <v>10</v>
      </c>
      <c r="D410" s="24" t="s">
        <v>6</v>
      </c>
      <c r="E410" s="24">
        <v>42</v>
      </c>
      <c r="F410" s="25">
        <v>1.5</v>
      </c>
      <c r="G410" s="26">
        <v>111.5</v>
      </c>
      <c r="H410" s="26">
        <v>142.82</v>
      </c>
      <c r="I410" s="26">
        <v>185.37</v>
      </c>
      <c r="J410" s="26">
        <v>231.61</v>
      </c>
      <c r="K410" s="26">
        <v>282.68</v>
      </c>
      <c r="L410" s="26">
        <v>341.85</v>
      </c>
      <c r="M410" s="26">
        <v>212.84</v>
      </c>
      <c r="N410" s="30"/>
      <c r="AG410" s="102" t="str">
        <f>CONCATENATE(AH410,AI410,LEFT(AJ410,2),AK410)</f>
        <v>41MSDeath+ADB+ATPD</v>
      </c>
      <c r="AH410" s="118">
        <v>41</v>
      </c>
      <c r="AI410" s="145" t="s">
        <v>10</v>
      </c>
      <c r="AJ410" s="145" t="s">
        <v>90</v>
      </c>
      <c r="AK410" s="145" t="s">
        <v>94</v>
      </c>
      <c r="AL410" s="120">
        <v>255.52</v>
      </c>
      <c r="AM410" s="120">
        <v>272.49</v>
      </c>
      <c r="AN410" s="120">
        <v>307.81</v>
      </c>
      <c r="AO410" s="120">
        <v>356.36</v>
      </c>
      <c r="AP410" s="120">
        <v>414.54</v>
      </c>
      <c r="AQ410" s="120">
        <v>485.71</v>
      </c>
      <c r="AR410" s="120">
        <v>345.89</v>
      </c>
    </row>
    <row r="411" spans="1:44">
      <c r="A411" s="23" t="str">
        <f>+CONCATENATE(B411,C411,D411,E411,F411)</f>
        <v>AMNS431.5</v>
      </c>
      <c r="B411" s="24" t="s">
        <v>121</v>
      </c>
      <c r="C411" s="24" t="s">
        <v>10</v>
      </c>
      <c r="D411" s="24" t="s">
        <v>6</v>
      </c>
      <c r="E411" s="24">
        <v>43</v>
      </c>
      <c r="F411" s="25">
        <v>1.5</v>
      </c>
      <c r="G411" s="26">
        <v>123.31</v>
      </c>
      <c r="H411" s="26">
        <v>159.36</v>
      </c>
      <c r="I411" s="26">
        <v>204.38</v>
      </c>
      <c r="J411" s="26">
        <v>253</v>
      </c>
      <c r="K411" s="26">
        <v>307.45</v>
      </c>
      <c r="L411" s="26">
        <v>370.86</v>
      </c>
      <c r="M411" s="26">
        <v>223.5</v>
      </c>
      <c r="N411" s="30"/>
      <c r="AG411" s="102" t="str">
        <f>CONCATENATE(AH411,AI411,LEFT(AJ411,2),AK411)</f>
        <v>42MSDeath+ADB+ATPD</v>
      </c>
      <c r="AH411" s="118">
        <v>42</v>
      </c>
      <c r="AI411" s="145" t="s">
        <v>10</v>
      </c>
      <c r="AJ411" s="145" t="s">
        <v>90</v>
      </c>
      <c r="AK411" s="145" t="s">
        <v>94</v>
      </c>
      <c r="AL411" s="120">
        <v>267.84</v>
      </c>
      <c r="AM411" s="120">
        <v>289.2</v>
      </c>
      <c r="AN411" s="120">
        <v>328.35</v>
      </c>
      <c r="AO411" s="120">
        <v>380.21</v>
      </c>
      <c r="AP411" s="120">
        <v>442.68</v>
      </c>
      <c r="AQ411" s="120">
        <v>519.55</v>
      </c>
      <c r="AR411" s="120">
        <v>358.28</v>
      </c>
    </row>
    <row r="412" spans="1:44">
      <c r="A412" s="23" t="str">
        <f>+CONCATENATE(B412,C412,D412,E412,F412)</f>
        <v>AMNS441.5</v>
      </c>
      <c r="B412" s="24" t="s">
        <v>121</v>
      </c>
      <c r="C412" s="24" t="s">
        <v>10</v>
      </c>
      <c r="D412" s="24" t="s">
        <v>6</v>
      </c>
      <c r="E412" s="24">
        <v>44</v>
      </c>
      <c r="F412" s="25">
        <v>1.5</v>
      </c>
      <c r="G412" s="26">
        <v>136.97</v>
      </c>
      <c r="H412" s="26">
        <v>177.43</v>
      </c>
      <c r="I412" s="26">
        <v>224.89</v>
      </c>
      <c r="J412" s="26">
        <v>276.1</v>
      </c>
      <c r="K412" s="26">
        <v>334.27</v>
      </c>
      <c r="L412" s="26">
        <v>402.16</v>
      </c>
      <c r="M412" s="26">
        <v>234.87</v>
      </c>
      <c r="N412" s="30"/>
      <c r="AG412" s="102" t="str">
        <f>CONCATENATE(AH412,AI412,LEFT(AJ412,2),AK412)</f>
        <v>43MSDeath+ADB+ATPD</v>
      </c>
      <c r="AH412" s="118">
        <v>43</v>
      </c>
      <c r="AI412" s="145" t="s">
        <v>10</v>
      </c>
      <c r="AJ412" s="145" t="s">
        <v>90</v>
      </c>
      <c r="AK412" s="145" t="s">
        <v>94</v>
      </c>
      <c r="AL412" s="120">
        <v>282.07</v>
      </c>
      <c r="AM412" s="120">
        <v>307.93</v>
      </c>
      <c r="AN412" s="120">
        <v>350.66</v>
      </c>
      <c r="AO412" s="120">
        <v>406.03</v>
      </c>
      <c r="AP412" s="120">
        <v>473.24</v>
      </c>
      <c r="AQ412" s="120">
        <v>556.27</v>
      </c>
      <c r="AR412" s="120">
        <v>371.56</v>
      </c>
    </row>
    <row r="413" spans="1:44">
      <c r="A413" s="23" t="str">
        <f>+CONCATENATE(B413,C413,D413,E413,F413)</f>
        <v>AMNS451.5</v>
      </c>
      <c r="B413" s="24" t="s">
        <v>121</v>
      </c>
      <c r="C413" s="24" t="s">
        <v>10</v>
      </c>
      <c r="D413" s="24" t="s">
        <v>6</v>
      </c>
      <c r="E413" s="24">
        <v>45</v>
      </c>
      <c r="F413" s="25">
        <v>1.5</v>
      </c>
      <c r="G413" s="26">
        <v>152.75</v>
      </c>
      <c r="H413" s="26">
        <v>197.22</v>
      </c>
      <c r="I413" s="26">
        <v>246.93</v>
      </c>
      <c r="J413" s="26">
        <v>301.04</v>
      </c>
      <c r="K413" s="26">
        <v>363.26</v>
      </c>
      <c r="L413" s="26">
        <v>435.85</v>
      </c>
      <c r="M413" s="26">
        <v>246.93</v>
      </c>
      <c r="N413" s="30"/>
      <c r="AG413" s="102" t="str">
        <f>CONCATENATE(AH413,AI413,LEFT(AJ413,2),AK413)</f>
        <v>44MSDeath+ADB+ATPD</v>
      </c>
      <c r="AH413" s="118">
        <v>44</v>
      </c>
      <c r="AI413" s="145" t="s">
        <v>10</v>
      </c>
      <c r="AJ413" s="145" t="s">
        <v>90</v>
      </c>
      <c r="AK413" s="145" t="s">
        <v>94</v>
      </c>
      <c r="AL413" s="120">
        <v>298.4</v>
      </c>
      <c r="AM413" s="120">
        <v>328.87</v>
      </c>
      <c r="AN413" s="120">
        <v>374.75</v>
      </c>
      <c r="AO413" s="120">
        <v>433.94</v>
      </c>
      <c r="AP413" s="120">
        <v>506.39</v>
      </c>
      <c r="AQ413" s="120">
        <v>596.07</v>
      </c>
      <c r="AR413" s="120">
        <v>385.8</v>
      </c>
    </row>
    <row r="414" spans="1:44">
      <c r="A414" s="23" t="str">
        <f>+CONCATENATE(B414,C414,D414,E414,F414)</f>
        <v>AMNS461.5</v>
      </c>
      <c r="B414" s="24" t="s">
        <v>121</v>
      </c>
      <c r="C414" s="24" t="s">
        <v>10</v>
      </c>
      <c r="D414" s="24" t="s">
        <v>6</v>
      </c>
      <c r="E414" s="24">
        <v>46</v>
      </c>
      <c r="F414" s="25">
        <v>1.5</v>
      </c>
      <c r="G414" s="26">
        <v>170.33</v>
      </c>
      <c r="H414" s="26">
        <v>218.49</v>
      </c>
      <c r="I414" s="26">
        <v>270.41</v>
      </c>
      <c r="J414" s="26">
        <v>327.74</v>
      </c>
      <c r="K414" s="26">
        <v>394.57</v>
      </c>
      <c r="L414" s="26">
        <v>0</v>
      </c>
      <c r="M414" s="26">
        <v>259.72</v>
      </c>
      <c r="N414" s="30"/>
      <c r="AG414" s="102" t="str">
        <f>CONCATENATE(AH414,AI414,LEFT(AJ414,2),AK414)</f>
        <v>45MSDeath+ADB+ATPD</v>
      </c>
      <c r="AH414" s="118">
        <v>45</v>
      </c>
      <c r="AI414" s="145" t="s">
        <v>10</v>
      </c>
      <c r="AJ414" s="145" t="s">
        <v>90</v>
      </c>
      <c r="AK414" s="145" t="s">
        <v>94</v>
      </c>
      <c r="AL414" s="120">
        <v>316.99</v>
      </c>
      <c r="AM414" s="120">
        <v>351.84</v>
      </c>
      <c r="AN414" s="120">
        <v>401.06</v>
      </c>
      <c r="AO414" s="120">
        <v>464.1</v>
      </c>
      <c r="AP414" s="120">
        <v>542.33</v>
      </c>
      <c r="AQ414" s="120">
        <v>639.15</v>
      </c>
      <c r="AR414" s="120">
        <v>401.06</v>
      </c>
    </row>
    <row r="415" spans="1:44">
      <c r="A415" s="23" t="str">
        <f>+CONCATENATE(B415,C415,D415,E415,F415)</f>
        <v>AMNS471.5</v>
      </c>
      <c r="B415" s="24" t="s">
        <v>121</v>
      </c>
      <c r="C415" s="24" t="s">
        <v>10</v>
      </c>
      <c r="D415" s="24" t="s">
        <v>6</v>
      </c>
      <c r="E415" s="24">
        <v>47</v>
      </c>
      <c r="F415" s="25">
        <v>1.5</v>
      </c>
      <c r="G415" s="26">
        <v>190</v>
      </c>
      <c r="H415" s="26">
        <v>241.25</v>
      </c>
      <c r="I415" s="26">
        <v>295.47</v>
      </c>
      <c r="J415" s="26">
        <v>356.49</v>
      </c>
      <c r="K415" s="26">
        <v>428.29</v>
      </c>
      <c r="L415" s="26">
        <v>0</v>
      </c>
      <c r="M415" s="26">
        <v>273.17</v>
      </c>
      <c r="N415" s="30"/>
      <c r="AG415" s="102" t="str">
        <f>CONCATENATE(AH415,AI415,LEFT(AJ415,2),AK415)</f>
        <v>46MSDeath+ADB+ATPD</v>
      </c>
      <c r="AH415" s="118">
        <v>46</v>
      </c>
      <c r="AI415" s="145" t="s">
        <v>10</v>
      </c>
      <c r="AJ415" s="145" t="s">
        <v>90</v>
      </c>
      <c r="AK415" s="145" t="s">
        <v>94</v>
      </c>
      <c r="AL415" s="120">
        <v>337.91</v>
      </c>
      <c r="AM415" s="120">
        <v>376.76</v>
      </c>
      <c r="AN415" s="120">
        <v>429.21</v>
      </c>
      <c r="AO415" s="120">
        <v>496.65</v>
      </c>
      <c r="AP415" s="120">
        <v>581.23</v>
      </c>
      <c r="AQ415" s="120">
        <v>0</v>
      </c>
      <c r="AR415" s="120">
        <v>417.35</v>
      </c>
    </row>
    <row r="416" spans="1:44">
      <c r="A416" s="23" t="str">
        <f>+CONCATENATE(B416,C416,D416,E416,F416)</f>
        <v>AMNS481.5</v>
      </c>
      <c r="B416" s="24" t="s">
        <v>121</v>
      </c>
      <c r="C416" s="24" t="s">
        <v>10</v>
      </c>
      <c r="D416" s="24" t="s">
        <v>6</v>
      </c>
      <c r="E416" s="24">
        <v>48</v>
      </c>
      <c r="F416" s="25">
        <v>1.5</v>
      </c>
      <c r="G416" s="26">
        <v>211.51</v>
      </c>
      <c r="H416" s="26">
        <v>265.42</v>
      </c>
      <c r="I416" s="26">
        <v>322.21</v>
      </c>
      <c r="J416" s="26">
        <v>387.39</v>
      </c>
      <c r="K416" s="26">
        <v>464.55</v>
      </c>
      <c r="L416" s="26">
        <v>0</v>
      </c>
      <c r="M416" s="26">
        <v>287.38</v>
      </c>
      <c r="N416" s="30"/>
      <c r="AG416" s="102" t="str">
        <f>CONCATENATE(AH416,AI416,LEFT(AJ416,2),AK416)</f>
        <v>47MSDeath+ADB+ATPD</v>
      </c>
      <c r="AH416" s="118">
        <v>47</v>
      </c>
      <c r="AI416" s="145" t="s">
        <v>10</v>
      </c>
      <c r="AJ416" s="145" t="s">
        <v>90</v>
      </c>
      <c r="AK416" s="145" t="s">
        <v>94</v>
      </c>
      <c r="AL416" s="120">
        <v>361.2</v>
      </c>
      <c r="AM416" s="120">
        <v>403.81</v>
      </c>
      <c r="AN416" s="120">
        <v>459.33</v>
      </c>
      <c r="AO416" s="120">
        <v>531.75</v>
      </c>
      <c r="AP416" s="120">
        <v>623.28</v>
      </c>
      <c r="AQ416" s="120">
        <v>0</v>
      </c>
      <c r="AR416" s="120">
        <v>434.78</v>
      </c>
    </row>
    <row r="417" spans="1:44">
      <c r="A417" s="23" t="str">
        <f>+CONCATENATE(B417,C417,D417,E417,F417)</f>
        <v>AMNS491.5</v>
      </c>
      <c r="B417" s="24" t="s">
        <v>121</v>
      </c>
      <c r="C417" s="24" t="s">
        <v>10</v>
      </c>
      <c r="D417" s="24" t="s">
        <v>6</v>
      </c>
      <c r="E417" s="24">
        <v>49</v>
      </c>
      <c r="F417" s="25">
        <v>1.5</v>
      </c>
      <c r="G417" s="26">
        <v>234.65</v>
      </c>
      <c r="H417" s="26">
        <v>290.99</v>
      </c>
      <c r="I417" s="26">
        <v>350.71</v>
      </c>
      <c r="J417" s="26">
        <v>420.58</v>
      </c>
      <c r="K417" s="26">
        <v>503.46</v>
      </c>
      <c r="L417" s="26">
        <v>0</v>
      </c>
      <c r="M417" s="26">
        <v>302.37</v>
      </c>
      <c r="N417" s="30"/>
      <c r="AG417" s="102" t="str">
        <f>CONCATENATE(AH417,AI417,LEFT(AJ417,2),AK417)</f>
        <v>48MSDeath+ADB+ATPD</v>
      </c>
      <c r="AH417" s="118">
        <v>48</v>
      </c>
      <c r="AI417" s="145" t="s">
        <v>10</v>
      </c>
      <c r="AJ417" s="145" t="s">
        <v>90</v>
      </c>
      <c r="AK417" s="145" t="s">
        <v>94</v>
      </c>
      <c r="AL417" s="120">
        <v>386.69</v>
      </c>
      <c r="AM417" s="120">
        <v>432.65</v>
      </c>
      <c r="AN417" s="120">
        <v>491.51</v>
      </c>
      <c r="AO417" s="120">
        <v>569.54</v>
      </c>
      <c r="AP417" s="120">
        <v>668.64</v>
      </c>
      <c r="AQ417" s="120">
        <v>0</v>
      </c>
      <c r="AR417" s="120">
        <v>453.7</v>
      </c>
    </row>
    <row r="418" spans="1:44">
      <c r="A418" s="23" t="str">
        <f>+CONCATENATE(B418,C418,D418,E418,F418)</f>
        <v>AMNS501.5</v>
      </c>
      <c r="B418" s="24" t="s">
        <v>121</v>
      </c>
      <c r="C418" s="24" t="s">
        <v>10</v>
      </c>
      <c r="D418" s="24" t="s">
        <v>6</v>
      </c>
      <c r="E418" s="24">
        <v>50</v>
      </c>
      <c r="F418" s="25">
        <v>1.5</v>
      </c>
      <c r="G418" s="26">
        <v>259.2</v>
      </c>
      <c r="H418" s="26">
        <v>317.92</v>
      </c>
      <c r="I418" s="26">
        <v>381.07</v>
      </c>
      <c r="J418" s="26">
        <v>456.18</v>
      </c>
      <c r="K418" s="26">
        <v>545.13</v>
      </c>
      <c r="L418" s="26">
        <v>0</v>
      </c>
      <c r="M418" s="26">
        <v>317.92</v>
      </c>
      <c r="N418" s="30"/>
      <c r="AG418" s="102" t="str">
        <f>CONCATENATE(AH418,AI418,LEFT(AJ418,2),AK418)</f>
        <v>49MSDeath+ADB+ATPD</v>
      </c>
      <c r="AH418" s="118">
        <v>49</v>
      </c>
      <c r="AI418" s="145" t="s">
        <v>10</v>
      </c>
      <c r="AJ418" s="145" t="s">
        <v>90</v>
      </c>
      <c r="AK418" s="145" t="s">
        <v>94</v>
      </c>
      <c r="AL418" s="120">
        <v>414.49</v>
      </c>
      <c r="AM418" s="120">
        <v>463.17</v>
      </c>
      <c r="AN418" s="120">
        <v>525.72</v>
      </c>
      <c r="AO418" s="120">
        <v>610.2</v>
      </c>
      <c r="AP418" s="120">
        <v>717.53</v>
      </c>
      <c r="AQ418" s="120">
        <v>0</v>
      </c>
      <c r="AR418" s="120">
        <v>473.82</v>
      </c>
    </row>
    <row r="419" spans="1:44">
      <c r="A419" s="23" t="str">
        <f>+CONCATENATE(B419,C419,D419,E419,F419)</f>
        <v>AMNS511.5</v>
      </c>
      <c r="B419" s="24" t="s">
        <v>121</v>
      </c>
      <c r="C419" s="24" t="s">
        <v>10</v>
      </c>
      <c r="D419" s="24" t="s">
        <v>6</v>
      </c>
      <c r="E419" s="24">
        <v>51</v>
      </c>
      <c r="F419" s="25">
        <v>1.5</v>
      </c>
      <c r="G419" s="26">
        <v>284.97</v>
      </c>
      <c r="H419" s="26">
        <v>346.3</v>
      </c>
      <c r="I419" s="26">
        <v>413.45</v>
      </c>
      <c r="J419" s="26">
        <v>494.34</v>
      </c>
      <c r="K419" s="26">
        <v>0</v>
      </c>
      <c r="L419" s="26">
        <v>0</v>
      </c>
      <c r="M419" s="26">
        <v>334.44</v>
      </c>
      <c r="N419" s="30"/>
      <c r="AG419" s="102" t="str">
        <f>CONCATENATE(AH419,AI419,LEFT(AJ419,2),AK419)</f>
        <v>50MSDeath+ADB+ATPD</v>
      </c>
      <c r="AH419" s="118">
        <v>50</v>
      </c>
      <c r="AI419" s="145" t="s">
        <v>10</v>
      </c>
      <c r="AJ419" s="145" t="s">
        <v>90</v>
      </c>
      <c r="AK419" s="145" t="s">
        <v>94</v>
      </c>
      <c r="AL419" s="120">
        <v>443.83</v>
      </c>
      <c r="AM419" s="120">
        <v>495.34</v>
      </c>
      <c r="AN419" s="120">
        <v>562.31</v>
      </c>
      <c r="AO419" s="120">
        <v>653.9</v>
      </c>
      <c r="AP419" s="120">
        <v>770.13</v>
      </c>
      <c r="AQ419" s="120">
        <v>0</v>
      </c>
      <c r="AR419" s="120">
        <v>495.34</v>
      </c>
    </row>
    <row r="420" spans="1:44">
      <c r="A420" s="23" t="str">
        <f>+CONCATENATE(B420,C420,D420,E420,F420)</f>
        <v>AMNS521.5</v>
      </c>
      <c r="B420" s="24" t="s">
        <v>121</v>
      </c>
      <c r="C420" s="24" t="s">
        <v>10</v>
      </c>
      <c r="D420" s="24" t="s">
        <v>6</v>
      </c>
      <c r="E420" s="24">
        <v>52</v>
      </c>
      <c r="F420" s="25">
        <v>1.5</v>
      </c>
      <c r="G420" s="26">
        <v>311.83</v>
      </c>
      <c r="H420" s="26">
        <v>376.1</v>
      </c>
      <c r="I420" s="26">
        <v>448.02</v>
      </c>
      <c r="J420" s="26">
        <v>535.27</v>
      </c>
      <c r="K420" s="26">
        <v>0</v>
      </c>
      <c r="L420" s="26">
        <v>0</v>
      </c>
      <c r="M420" s="26">
        <v>349.45</v>
      </c>
      <c r="N420" s="30"/>
      <c r="AG420" s="102" t="str">
        <f>CONCATENATE(AH420,AI420,LEFT(AJ420,2),AK420)</f>
        <v>51MSDeath+ADB+ATPD</v>
      </c>
      <c r="AH420" s="118">
        <v>51</v>
      </c>
      <c r="AI420" s="145" t="s">
        <v>10</v>
      </c>
      <c r="AJ420" s="145" t="s">
        <v>90</v>
      </c>
      <c r="AK420" s="145" t="s">
        <v>94</v>
      </c>
      <c r="AL420" s="120">
        <v>474.65</v>
      </c>
      <c r="AM420" s="120">
        <v>529.18</v>
      </c>
      <c r="AN420" s="120">
        <v>601.35</v>
      </c>
      <c r="AO420" s="120">
        <v>700.89</v>
      </c>
      <c r="AP420" s="120">
        <v>0</v>
      </c>
      <c r="AQ420" s="120"/>
      <c r="AR420" s="120">
        <v>517.7</v>
      </c>
    </row>
    <row r="421" spans="1:44">
      <c r="A421" s="23" t="str">
        <f>+CONCATENATE(B421,C421,D421,E421,F421)</f>
        <v>AMNS531.5</v>
      </c>
      <c r="B421" s="24" t="s">
        <v>121</v>
      </c>
      <c r="C421" s="24" t="s">
        <v>10</v>
      </c>
      <c r="D421" s="24" t="s">
        <v>6</v>
      </c>
      <c r="E421" s="24">
        <v>53</v>
      </c>
      <c r="F421" s="25">
        <v>1.5</v>
      </c>
      <c r="G421" s="26">
        <v>339.72</v>
      </c>
      <c r="H421" s="26">
        <v>407.57</v>
      </c>
      <c r="I421" s="26">
        <v>485.05</v>
      </c>
      <c r="J421" s="26">
        <v>579.2</v>
      </c>
      <c r="K421" s="26">
        <v>0</v>
      </c>
      <c r="L421" s="26">
        <v>0</v>
      </c>
      <c r="M421" s="26">
        <v>365.14</v>
      </c>
      <c r="N421" s="30"/>
      <c r="AG421" s="102" t="str">
        <f>CONCATENATE(AH421,AI421,LEFT(AJ421,2),AK421)</f>
        <v>52MSDeath+ADB+ATPD</v>
      </c>
      <c r="AH421" s="118">
        <v>52</v>
      </c>
      <c r="AI421" s="145" t="s">
        <v>10</v>
      </c>
      <c r="AJ421" s="145" t="s">
        <v>90</v>
      </c>
      <c r="AK421" s="145" t="s">
        <v>94</v>
      </c>
      <c r="AL421" s="120">
        <v>506.81</v>
      </c>
      <c r="AM421" s="120">
        <v>564.79</v>
      </c>
      <c r="AN421" s="120">
        <v>643.09</v>
      </c>
      <c r="AO421" s="120">
        <v>751.42</v>
      </c>
      <c r="AP421" s="120">
        <v>0</v>
      </c>
      <c r="AQ421" s="120"/>
      <c r="AR421" s="120">
        <v>538.36</v>
      </c>
    </row>
    <row r="422" spans="1:44">
      <c r="A422" s="23" t="str">
        <f>+CONCATENATE(B422,C422,D422,E422,F422)</f>
        <v>AMNS541.5</v>
      </c>
      <c r="B422" s="24" t="s">
        <v>121</v>
      </c>
      <c r="C422" s="24" t="s">
        <v>10</v>
      </c>
      <c r="D422" s="24" t="s">
        <v>6</v>
      </c>
      <c r="E422" s="24">
        <v>54</v>
      </c>
      <c r="F422" s="25">
        <v>1.5</v>
      </c>
      <c r="G422" s="26">
        <v>368.75</v>
      </c>
      <c r="H422" s="26">
        <v>440.78</v>
      </c>
      <c r="I422" s="26">
        <v>524.67</v>
      </c>
      <c r="J422" s="26">
        <v>626.39</v>
      </c>
      <c r="K422" s="26">
        <v>0</v>
      </c>
      <c r="L422" s="26">
        <v>0</v>
      </c>
      <c r="M422" s="26">
        <v>381.41</v>
      </c>
      <c r="N422" s="30"/>
      <c r="AG422" s="102" t="str">
        <f>CONCATENATE(AH422,AI422,LEFT(AJ422,2),AK422)</f>
        <v>53MSDeath+ADB+ATPD</v>
      </c>
      <c r="AH422" s="118">
        <v>53</v>
      </c>
      <c r="AI422" s="145" t="s">
        <v>10</v>
      </c>
      <c r="AJ422" s="145" t="s">
        <v>90</v>
      </c>
      <c r="AK422" s="145" t="s">
        <v>94</v>
      </c>
      <c r="AL422" s="120">
        <v>540.17</v>
      </c>
      <c r="AM422" s="120">
        <v>602.37</v>
      </c>
      <c r="AN422" s="120">
        <v>687.82</v>
      </c>
      <c r="AO422" s="120">
        <v>805.83</v>
      </c>
      <c r="AP422" s="120">
        <v>0</v>
      </c>
      <c r="AQ422" s="120"/>
      <c r="AR422" s="120">
        <v>560.36</v>
      </c>
    </row>
    <row r="423" spans="1:44">
      <c r="A423" s="23" t="str">
        <f>+CONCATENATE(B423,C423,D423,E423,F423)</f>
        <v>AMNS551.5</v>
      </c>
      <c r="B423" s="24" t="s">
        <v>121</v>
      </c>
      <c r="C423" s="24" t="s">
        <v>10</v>
      </c>
      <c r="D423" s="24" t="s">
        <v>6</v>
      </c>
      <c r="E423" s="24">
        <v>55</v>
      </c>
      <c r="F423" s="25">
        <v>1.5</v>
      </c>
      <c r="G423" s="26">
        <v>399.1</v>
      </c>
      <c r="H423" s="26">
        <v>476.51</v>
      </c>
      <c r="I423" s="26">
        <v>567.3</v>
      </c>
      <c r="J423" s="26">
        <v>677.17</v>
      </c>
      <c r="K423" s="26">
        <v>0</v>
      </c>
      <c r="L423" s="26">
        <v>0</v>
      </c>
      <c r="M423" s="26">
        <v>399.1</v>
      </c>
      <c r="N423" s="30"/>
      <c r="AG423" s="102" t="str">
        <f>CONCATENATE(AH423,AI423,LEFT(AJ423,2),AK423)</f>
        <v>54MSDeath+ADB+ATPD</v>
      </c>
      <c r="AH423" s="118">
        <v>54</v>
      </c>
      <c r="AI423" s="145" t="s">
        <v>10</v>
      </c>
      <c r="AJ423" s="145" t="s">
        <v>90</v>
      </c>
      <c r="AK423" s="145" t="s">
        <v>94</v>
      </c>
      <c r="AL423" s="120">
        <v>574.81</v>
      </c>
      <c r="AM423" s="120">
        <v>642.23</v>
      </c>
      <c r="AN423" s="120">
        <v>735.93</v>
      </c>
      <c r="AO423" s="120">
        <v>864.5</v>
      </c>
      <c r="AP423" s="120">
        <v>0</v>
      </c>
      <c r="AQ423" s="120"/>
      <c r="AR423" s="120">
        <v>584.25</v>
      </c>
    </row>
    <row r="424" spans="1:44">
      <c r="A424" s="23" t="str">
        <f>+CONCATENATE(B424,C424,D424,E424,F424)</f>
        <v>AMNS561.5</v>
      </c>
      <c r="B424" s="24" t="s">
        <v>121</v>
      </c>
      <c r="C424" s="24" t="s">
        <v>10</v>
      </c>
      <c r="D424" s="24" t="s">
        <v>6</v>
      </c>
      <c r="E424" s="24">
        <v>56</v>
      </c>
      <c r="F424" s="25">
        <v>1.5</v>
      </c>
      <c r="G424" s="26">
        <v>431.11</v>
      </c>
      <c r="H424" s="26">
        <v>514.97</v>
      </c>
      <c r="I424" s="26">
        <v>613.38</v>
      </c>
      <c r="J424" s="26">
        <v>0</v>
      </c>
      <c r="K424" s="26">
        <v>0</v>
      </c>
      <c r="L424" s="26">
        <v>0</v>
      </c>
      <c r="M424" s="26"/>
      <c r="N424" s="30"/>
      <c r="AG424" s="102" t="str">
        <f>CONCATENATE(AH424,AI424,LEFT(AJ424,2),AK424)</f>
        <v>55MSDeath+ADB+ATPD</v>
      </c>
      <c r="AH424" s="118">
        <v>55</v>
      </c>
      <c r="AI424" s="145" t="s">
        <v>10</v>
      </c>
      <c r="AJ424" s="145" t="s">
        <v>90</v>
      </c>
      <c r="AK424" s="145" t="s">
        <v>94</v>
      </c>
      <c r="AL424" s="120">
        <v>610.92</v>
      </c>
      <c r="AM424" s="120">
        <v>684.78</v>
      </c>
      <c r="AN424" s="120">
        <v>788.01</v>
      </c>
      <c r="AO424" s="120">
        <v>927.88</v>
      </c>
      <c r="AP424" s="120">
        <v>0</v>
      </c>
      <c r="AQ424" s="120"/>
      <c r="AR424" s="120">
        <v>610.92</v>
      </c>
    </row>
    <row r="425" spans="1:44">
      <c r="A425" s="23" t="str">
        <f>+CONCATENATE(B425,C425,D425,E425,F425)</f>
        <v>AMNS571.5</v>
      </c>
      <c r="B425" s="24" t="s">
        <v>121</v>
      </c>
      <c r="C425" s="24" t="s">
        <v>10</v>
      </c>
      <c r="D425" s="24" t="s">
        <v>6</v>
      </c>
      <c r="E425" s="24">
        <v>57</v>
      </c>
      <c r="F425" s="25">
        <v>1.5</v>
      </c>
      <c r="G425" s="26">
        <v>465.2</v>
      </c>
      <c r="H425" s="26">
        <v>556.55</v>
      </c>
      <c r="I425" s="26">
        <v>663.35</v>
      </c>
      <c r="J425" s="26">
        <v>0</v>
      </c>
      <c r="K425" s="26">
        <v>0</v>
      </c>
      <c r="L425" s="26">
        <v>0</v>
      </c>
      <c r="M425" s="26"/>
      <c r="N425" s="30"/>
      <c r="AG425" s="102" t="str">
        <f>CONCATENATE(AH425,AI425,LEFT(AJ425,2),AK425)</f>
        <v>56MSDeath+ADB+ATPD</v>
      </c>
      <c r="AH425" s="118">
        <v>56</v>
      </c>
      <c r="AI425" s="145" t="s">
        <v>10</v>
      </c>
      <c r="AJ425" s="145" t="s">
        <v>90</v>
      </c>
      <c r="AK425" s="145" t="s">
        <v>94</v>
      </c>
      <c r="AL425" s="120">
        <v>648.95</v>
      </c>
      <c r="AM425" s="120">
        <v>730.52</v>
      </c>
      <c r="AN425" s="120">
        <v>844.26</v>
      </c>
      <c r="AO425" s="120">
        <v>0</v>
      </c>
      <c r="AP425" s="120"/>
      <c r="AQ425" s="120"/>
      <c r="AR425" s="120">
        <v>0</v>
      </c>
    </row>
    <row r="426" spans="1:44">
      <c r="A426" s="23" t="str">
        <f>+CONCATENATE(B426,C426,D426,E426,F426)</f>
        <v>AMNS581.5</v>
      </c>
      <c r="B426" s="24" t="s">
        <v>121</v>
      </c>
      <c r="C426" s="24" t="s">
        <v>10</v>
      </c>
      <c r="D426" s="24" t="s">
        <v>6</v>
      </c>
      <c r="E426" s="24">
        <v>58</v>
      </c>
      <c r="F426" s="25">
        <v>1.5</v>
      </c>
      <c r="G426" s="26">
        <v>501.84</v>
      </c>
      <c r="H426" s="26">
        <v>601.62</v>
      </c>
      <c r="I426" s="26">
        <v>717.66</v>
      </c>
      <c r="J426" s="26">
        <v>0</v>
      </c>
      <c r="K426" s="26">
        <v>0</v>
      </c>
      <c r="L426" s="26">
        <v>0</v>
      </c>
      <c r="M426" s="26"/>
      <c r="N426" s="30"/>
      <c r="AG426" s="102" t="str">
        <f>CONCATENATE(AH426,AI426,LEFT(AJ426,2),AK426)</f>
        <v>57MSDeath+ADB+ATPD</v>
      </c>
      <c r="AH426" s="118">
        <v>57</v>
      </c>
      <c r="AI426" s="145" t="s">
        <v>10</v>
      </c>
      <c r="AJ426" s="145" t="s">
        <v>90</v>
      </c>
      <c r="AK426" s="145" t="s">
        <v>94</v>
      </c>
      <c r="AL426" s="120">
        <v>689.38</v>
      </c>
      <c r="AM426" s="120">
        <v>779.97</v>
      </c>
      <c r="AN426" s="120">
        <v>905.37</v>
      </c>
      <c r="AO426" s="120">
        <v>0</v>
      </c>
      <c r="AP426" s="120"/>
      <c r="AQ426" s="120"/>
      <c r="AR426" s="120">
        <v>0</v>
      </c>
    </row>
    <row r="427" spans="1:44">
      <c r="A427" s="23" t="str">
        <f>+CONCATENATE(B427,C427,D427,E427,F427)</f>
        <v>AMNS591.5</v>
      </c>
      <c r="B427" s="24" t="s">
        <v>121</v>
      </c>
      <c r="C427" s="24" t="s">
        <v>10</v>
      </c>
      <c r="D427" s="24" t="s">
        <v>6</v>
      </c>
      <c r="E427" s="24">
        <v>59</v>
      </c>
      <c r="F427" s="25">
        <v>1.5</v>
      </c>
      <c r="G427" s="26">
        <v>541.59</v>
      </c>
      <c r="H427" s="26">
        <v>651.17</v>
      </c>
      <c r="I427" s="26">
        <v>776.79</v>
      </c>
      <c r="J427" s="26">
        <v>0</v>
      </c>
      <c r="K427" s="26">
        <v>0</v>
      </c>
      <c r="L427" s="26">
        <v>0</v>
      </c>
      <c r="M427" s="26"/>
      <c r="N427" s="30"/>
      <c r="AG427" s="102" t="str">
        <f>CONCATENATE(AH427,AI427,LEFT(AJ427,2),AK427)</f>
        <v>58MSDeath+ADB+ATPD</v>
      </c>
      <c r="AH427" s="118">
        <v>58</v>
      </c>
      <c r="AI427" s="145" t="s">
        <v>10</v>
      </c>
      <c r="AJ427" s="145" t="s">
        <v>90</v>
      </c>
      <c r="AK427" s="145" t="s">
        <v>94</v>
      </c>
      <c r="AL427" s="120">
        <v>732.78</v>
      </c>
      <c r="AM427" s="120">
        <v>833.84</v>
      </c>
      <c r="AN427" s="120">
        <v>971.93</v>
      </c>
      <c r="AO427" s="120">
        <v>0</v>
      </c>
      <c r="AP427" s="120"/>
      <c r="AQ427" s="120"/>
      <c r="AR427" s="120">
        <v>0</v>
      </c>
    </row>
    <row r="428" spans="1:44">
      <c r="A428" s="23" t="str">
        <f>+CONCATENATE(B428,C428,D428,E428,F428)</f>
        <v>AMNS601.5</v>
      </c>
      <c r="B428" s="24" t="s">
        <v>121</v>
      </c>
      <c r="C428" s="24" t="s">
        <v>10</v>
      </c>
      <c r="D428" s="24" t="s">
        <v>6</v>
      </c>
      <c r="E428" s="24">
        <v>60</v>
      </c>
      <c r="F428" s="25">
        <v>1.5</v>
      </c>
      <c r="G428" s="26">
        <v>585.02</v>
      </c>
      <c r="H428" s="26">
        <v>705.15</v>
      </c>
      <c r="I428" s="26">
        <v>841.22</v>
      </c>
      <c r="J428" s="26">
        <v>0</v>
      </c>
      <c r="K428" s="26">
        <v>0</v>
      </c>
      <c r="L428" s="26">
        <v>0</v>
      </c>
      <c r="M428" s="26"/>
      <c r="N428" s="30"/>
      <c r="AG428" s="102" t="str">
        <f>CONCATENATE(AH428,AI428,LEFT(AJ428,2),AK428)</f>
        <v>59MSDeath+ADB+ATPD</v>
      </c>
      <c r="AH428" s="118">
        <v>59</v>
      </c>
      <c r="AI428" s="145" t="s">
        <v>10</v>
      </c>
      <c r="AJ428" s="145" t="s">
        <v>90</v>
      </c>
      <c r="AK428" s="145" t="s">
        <v>94</v>
      </c>
      <c r="AL428" s="120">
        <v>779.76</v>
      </c>
      <c r="AM428" s="120">
        <v>893.01</v>
      </c>
      <c r="AN428" s="120">
        <v>1044.54</v>
      </c>
      <c r="AO428" s="120">
        <v>0</v>
      </c>
      <c r="AP428" s="120"/>
      <c r="AQ428" s="120"/>
      <c r="AR428" s="120">
        <v>0</v>
      </c>
    </row>
    <row r="429" spans="1:44">
      <c r="A429" s="23" t="str">
        <f>+CONCATENATE(B429,C429,D429,E429,F429)</f>
        <v>AMNS611.5</v>
      </c>
      <c r="B429" s="24" t="s">
        <v>121</v>
      </c>
      <c r="C429" s="24" t="s">
        <v>10</v>
      </c>
      <c r="D429" s="24" t="s">
        <v>6</v>
      </c>
      <c r="E429" s="24">
        <v>61</v>
      </c>
      <c r="F429" s="25">
        <v>1.5</v>
      </c>
      <c r="G429" s="26">
        <v>632.35</v>
      </c>
      <c r="H429" s="26">
        <v>764.34</v>
      </c>
      <c r="I429" s="26">
        <v>0</v>
      </c>
      <c r="J429" s="26">
        <v>0</v>
      </c>
      <c r="K429" s="26">
        <v>0</v>
      </c>
      <c r="L429" s="26">
        <v>0</v>
      </c>
      <c r="M429" s="26"/>
      <c r="N429" s="30"/>
      <c r="AG429" s="102" t="str">
        <f>CONCATENATE(AH429,AI429,LEFT(AJ429,2),AK429)</f>
        <v>60MSDeath+ADB+ATPD</v>
      </c>
      <c r="AH429" s="118">
        <v>60</v>
      </c>
      <c r="AI429" s="145" t="s">
        <v>10</v>
      </c>
      <c r="AJ429" s="145" t="s">
        <v>90</v>
      </c>
      <c r="AK429" s="145" t="s">
        <v>94</v>
      </c>
      <c r="AL429" s="120">
        <v>831.27</v>
      </c>
      <c r="AM429" s="120">
        <v>957.87</v>
      </c>
      <c r="AN429" s="120">
        <v>1123.84</v>
      </c>
      <c r="AO429" s="120">
        <v>0</v>
      </c>
      <c r="AP429" s="120"/>
      <c r="AQ429" s="120"/>
      <c r="AR429" s="120">
        <v>0</v>
      </c>
    </row>
    <row r="430" spans="1:44">
      <c r="A430" s="23" t="str">
        <f>+CONCATENATE(B430,C430,D430,E430,F430)</f>
        <v>AMNS621.5</v>
      </c>
      <c r="B430" s="24" t="s">
        <v>121</v>
      </c>
      <c r="C430" s="24" t="s">
        <v>10</v>
      </c>
      <c r="D430" s="24" t="s">
        <v>6</v>
      </c>
      <c r="E430" s="24">
        <v>62</v>
      </c>
      <c r="F430" s="25">
        <v>1.5</v>
      </c>
      <c r="G430" s="26">
        <v>684.18</v>
      </c>
      <c r="H430" s="26">
        <v>829.29</v>
      </c>
      <c r="I430" s="26">
        <v>0</v>
      </c>
      <c r="J430" s="26">
        <v>0</v>
      </c>
      <c r="K430" s="26">
        <v>0</v>
      </c>
      <c r="L430" s="26">
        <v>0</v>
      </c>
      <c r="M430" s="26"/>
      <c r="N430" s="30"/>
      <c r="AG430" s="102" t="str">
        <f>CONCATENATE(AH430,AI430,LEFT(AJ430,2),AK430)</f>
        <v>61MSDeath+ADB+ATPD</v>
      </c>
      <c r="AH430" s="118">
        <v>61</v>
      </c>
      <c r="AI430" s="145" t="s">
        <v>10</v>
      </c>
      <c r="AJ430" s="145" t="s">
        <v>90</v>
      </c>
      <c r="AK430" s="145" t="s">
        <v>94</v>
      </c>
      <c r="AL430" s="120">
        <v>887.93</v>
      </c>
      <c r="AM430" s="120">
        <v>1029.04</v>
      </c>
      <c r="AN430" s="120">
        <v>0</v>
      </c>
      <c r="AO430" s="120"/>
      <c r="AP430" s="120"/>
      <c r="AQ430" s="120"/>
      <c r="AR430" s="120">
        <v>0</v>
      </c>
    </row>
    <row r="431" spans="1:44">
      <c r="A431" s="23" t="str">
        <f>+CONCATENATE(B431,C431,D431,E431,F431)</f>
        <v>AMNS631.5</v>
      </c>
      <c r="B431" s="24" t="s">
        <v>121</v>
      </c>
      <c r="C431" s="24" t="s">
        <v>10</v>
      </c>
      <c r="D431" s="24" t="s">
        <v>6</v>
      </c>
      <c r="E431" s="24">
        <v>63</v>
      </c>
      <c r="F431" s="25">
        <v>1.5</v>
      </c>
      <c r="G431" s="26">
        <v>742.14</v>
      </c>
      <c r="H431" s="26">
        <v>900.45</v>
      </c>
      <c r="I431" s="26">
        <v>0</v>
      </c>
      <c r="J431" s="26">
        <v>0</v>
      </c>
      <c r="K431" s="26">
        <v>0</v>
      </c>
      <c r="L431" s="26">
        <v>0</v>
      </c>
      <c r="M431" s="26"/>
      <c r="N431" s="30"/>
      <c r="AG431" s="102" t="str">
        <f>CONCATENATE(AH431,AI431,LEFT(AJ431,2),AK431)</f>
        <v>62MSDeath+ADB+ATPD</v>
      </c>
      <c r="AH431" s="118">
        <v>62</v>
      </c>
      <c r="AI431" s="145" t="s">
        <v>10</v>
      </c>
      <c r="AJ431" s="145" t="s">
        <v>90</v>
      </c>
      <c r="AK431" s="145" t="s">
        <v>94</v>
      </c>
      <c r="AL431" s="120">
        <v>950.32</v>
      </c>
      <c r="AM431" s="120">
        <v>1107.17</v>
      </c>
      <c r="AN431" s="120">
        <v>0</v>
      </c>
      <c r="AO431" s="120"/>
      <c r="AP431" s="120"/>
      <c r="AQ431" s="120"/>
      <c r="AR431" s="120">
        <v>0</v>
      </c>
    </row>
    <row r="432" spans="1:44">
      <c r="A432" s="23" t="str">
        <f>+CONCATENATE(B432,C432,D432,E432,F432)</f>
        <v>AMNS641.5</v>
      </c>
      <c r="B432" s="24" t="s">
        <v>121</v>
      </c>
      <c r="C432" s="24" t="s">
        <v>10</v>
      </c>
      <c r="D432" s="24" t="s">
        <v>6</v>
      </c>
      <c r="E432" s="24">
        <v>64</v>
      </c>
      <c r="F432" s="25">
        <v>1.5</v>
      </c>
      <c r="G432" s="26">
        <v>806.01</v>
      </c>
      <c r="H432" s="26">
        <v>978.06</v>
      </c>
      <c r="I432" s="26">
        <v>0</v>
      </c>
      <c r="J432" s="26">
        <v>0</v>
      </c>
      <c r="K432" s="26">
        <v>0</v>
      </c>
      <c r="L432" s="26">
        <v>0</v>
      </c>
      <c r="M432" s="26"/>
      <c r="N432" s="30"/>
      <c r="AG432" s="102" t="str">
        <f>CONCATENATE(AH432,AI432,LEFT(AJ432,2),AK432)</f>
        <v>63MSDeath+ADB+ATPD</v>
      </c>
      <c r="AH432" s="118">
        <v>63</v>
      </c>
      <c r="AI432" s="145" t="s">
        <v>10</v>
      </c>
      <c r="AJ432" s="145" t="s">
        <v>90</v>
      </c>
      <c r="AK432" s="145" t="s">
        <v>94</v>
      </c>
      <c r="AL432" s="120">
        <v>1019.07</v>
      </c>
      <c r="AM432" s="120">
        <v>1193.24</v>
      </c>
      <c r="AN432" s="120">
        <v>0</v>
      </c>
      <c r="AO432" s="120"/>
      <c r="AP432" s="120"/>
      <c r="AQ432" s="120"/>
      <c r="AR432" s="120">
        <v>0</v>
      </c>
    </row>
    <row r="433" spans="1:44">
      <c r="A433" s="23" t="str">
        <f>+CONCATENATE(B433,C433,D433,E433,F433)</f>
        <v>AMNS651.5</v>
      </c>
      <c r="B433" s="24" t="s">
        <v>121</v>
      </c>
      <c r="C433" s="24" t="s">
        <v>10</v>
      </c>
      <c r="D433" s="24" t="s">
        <v>6</v>
      </c>
      <c r="E433" s="24">
        <v>65</v>
      </c>
      <c r="F433" s="25">
        <v>1.5</v>
      </c>
      <c r="G433" s="26">
        <v>876.22</v>
      </c>
      <c r="H433" s="26">
        <v>1062.96</v>
      </c>
      <c r="I433" s="26">
        <v>0</v>
      </c>
      <c r="J433" s="26">
        <v>0</v>
      </c>
      <c r="K433" s="26">
        <v>0</v>
      </c>
      <c r="L433" s="26">
        <v>0</v>
      </c>
      <c r="M433" s="26"/>
      <c r="N433" s="30"/>
      <c r="AG433" s="102" t="str">
        <f>CONCATENATE(AH433,AI433,LEFT(AJ433,2),AK433)</f>
        <v>64MSDeath+ADB+ATPD</v>
      </c>
      <c r="AH433" s="118">
        <v>64</v>
      </c>
      <c r="AI433" s="145" t="s">
        <v>10</v>
      </c>
      <c r="AJ433" s="145" t="s">
        <v>90</v>
      </c>
      <c r="AK433" s="145" t="s">
        <v>94</v>
      </c>
      <c r="AL433" s="120">
        <v>1094.82</v>
      </c>
      <c r="AM433" s="120">
        <v>1287.25</v>
      </c>
      <c r="AN433" s="120">
        <v>0</v>
      </c>
      <c r="AO433" s="120"/>
      <c r="AP433" s="120"/>
      <c r="AQ433" s="120"/>
      <c r="AR433" s="120">
        <v>0</v>
      </c>
    </row>
    <row r="434" spans="1:44">
      <c r="A434" s="23" t="str">
        <f>+CONCATENATE(B434,C434,D434,E434,F434)</f>
        <v>AMS181.5</v>
      </c>
      <c r="B434" s="24" t="s">
        <v>121</v>
      </c>
      <c r="C434" s="24" t="s">
        <v>10</v>
      </c>
      <c r="D434" s="24" t="s">
        <v>90</v>
      </c>
      <c r="E434" s="24">
        <v>18</v>
      </c>
      <c r="F434" s="25">
        <v>1.5</v>
      </c>
      <c r="G434" s="26">
        <v>0</v>
      </c>
      <c r="H434" s="26">
        <v>71.85</v>
      </c>
      <c r="I434" s="26">
        <v>72.12</v>
      </c>
      <c r="J434" s="26">
        <v>73.61</v>
      </c>
      <c r="K434" s="26">
        <v>80.22</v>
      </c>
      <c r="L434" s="26">
        <v>94.77</v>
      </c>
      <c r="M434" s="26"/>
      <c r="N434" s="30"/>
      <c r="AG434" s="102" t="str">
        <f>CONCATENATE(AH434,AI434,LEFT(AJ434,2),AK434)</f>
        <v>65MSDeath+ADB+ATPD</v>
      </c>
      <c r="AH434" s="118">
        <v>65</v>
      </c>
      <c r="AI434" s="145" t="s">
        <v>10</v>
      </c>
      <c r="AJ434" s="145" t="s">
        <v>90</v>
      </c>
      <c r="AK434" s="145" t="s">
        <v>94</v>
      </c>
      <c r="AL434" s="120">
        <v>1178.16</v>
      </c>
      <c r="AM434" s="120">
        <v>1390.15</v>
      </c>
      <c r="AN434" s="120">
        <v>0</v>
      </c>
      <c r="AO434" s="120"/>
      <c r="AP434" s="120"/>
      <c r="AQ434" s="120"/>
      <c r="AR434" s="120">
        <v>0</v>
      </c>
    </row>
    <row r="435" spans="1:44">
      <c r="A435" s="23" t="str">
        <f>+CONCATENATE(B435,C435,D435,E435,F435)</f>
        <v>AMS191.5</v>
      </c>
      <c r="B435" s="24" t="s">
        <v>121</v>
      </c>
      <c r="C435" s="24" t="s">
        <v>10</v>
      </c>
      <c r="D435" s="24" t="s">
        <v>90</v>
      </c>
      <c r="E435" s="24">
        <v>19</v>
      </c>
      <c r="F435" s="25">
        <v>1.5</v>
      </c>
      <c r="G435" s="26">
        <v>0</v>
      </c>
      <c r="H435" s="26">
        <v>74.11</v>
      </c>
      <c r="I435" s="26">
        <v>74.36</v>
      </c>
      <c r="J435" s="26">
        <v>76.33</v>
      </c>
      <c r="K435" s="26">
        <v>84.39</v>
      </c>
      <c r="L435" s="26">
        <v>100.92</v>
      </c>
      <c r="M435" s="26"/>
      <c r="N435" s="30"/>
      <c r="AG435" s="102" t="str">
        <f>CONCATENATE(AH435,AI435,LEFT(AJ435,2),AK435)</f>
        <v>18FAgDeath Cover</v>
      </c>
      <c r="AH435" s="146">
        <v>18</v>
      </c>
      <c r="AI435" s="146" t="s">
        <v>148</v>
      </c>
      <c r="AJ435" s="146" t="s">
        <v>89</v>
      </c>
      <c r="AK435" s="147" t="s">
        <v>12</v>
      </c>
      <c r="AL435" s="148">
        <v>0</v>
      </c>
      <c r="AM435" s="148">
        <v>146.78</v>
      </c>
      <c r="AN435" s="148">
        <v>146.79</v>
      </c>
      <c r="AO435" s="148">
        <v>146.8</v>
      </c>
      <c r="AP435" s="148">
        <v>146.81</v>
      </c>
      <c r="AQ435" s="148">
        <v>146.82</v>
      </c>
      <c r="AR435" s="148"/>
    </row>
    <row r="436" spans="1:44">
      <c r="A436" s="23" t="str">
        <f>+CONCATENATE(B436,C436,D436,E436,F436)</f>
        <v>AMS201.5</v>
      </c>
      <c r="B436" s="24" t="s">
        <v>121</v>
      </c>
      <c r="C436" s="24" t="s">
        <v>10</v>
      </c>
      <c r="D436" s="24" t="s">
        <v>90</v>
      </c>
      <c r="E436" s="24">
        <v>20</v>
      </c>
      <c r="F436" s="25">
        <v>1.5</v>
      </c>
      <c r="G436" s="26">
        <v>0</v>
      </c>
      <c r="H436" s="26">
        <v>76.04</v>
      </c>
      <c r="I436" s="26">
        <v>76.35</v>
      </c>
      <c r="J436" s="26">
        <v>79.02</v>
      </c>
      <c r="K436" s="26">
        <v>88.86</v>
      </c>
      <c r="L436" s="26">
        <v>107.67</v>
      </c>
      <c r="M436" s="26"/>
      <c r="N436" s="30"/>
      <c r="AG436" s="102" t="str">
        <f>CONCATENATE(AH436,AI436,LEFT(AJ436,2),AK436)</f>
        <v>19FAgDeath Cover</v>
      </c>
      <c r="AH436" s="146">
        <v>19</v>
      </c>
      <c r="AI436" s="146" t="s">
        <v>148</v>
      </c>
      <c r="AJ436" s="146" t="s">
        <v>89</v>
      </c>
      <c r="AK436" s="147" t="s">
        <v>12</v>
      </c>
      <c r="AL436" s="148">
        <v>0</v>
      </c>
      <c r="AM436" s="148">
        <v>146.78</v>
      </c>
      <c r="AN436" s="148">
        <v>146.79</v>
      </c>
      <c r="AO436" s="148">
        <v>146.8</v>
      </c>
      <c r="AP436" s="148">
        <v>146.81</v>
      </c>
      <c r="AQ436" s="148">
        <v>146.82</v>
      </c>
      <c r="AR436" s="148"/>
    </row>
    <row r="437" spans="1:44">
      <c r="A437" s="23" t="str">
        <f>+CONCATENATE(B437,C437,D437,E437,F437)</f>
        <v>AMS211.5</v>
      </c>
      <c r="B437" s="24" t="s">
        <v>121</v>
      </c>
      <c r="C437" s="24" t="s">
        <v>10</v>
      </c>
      <c r="D437" s="24" t="s">
        <v>90</v>
      </c>
      <c r="E437" s="24">
        <v>21</v>
      </c>
      <c r="F437" s="25">
        <v>1.5</v>
      </c>
      <c r="G437" s="26">
        <v>0</v>
      </c>
      <c r="H437" s="26">
        <v>77.64</v>
      </c>
      <c r="I437" s="26">
        <v>78.1</v>
      </c>
      <c r="J437" s="26">
        <v>81.82</v>
      </c>
      <c r="K437" s="26">
        <v>93.8</v>
      </c>
      <c r="L437" s="26">
        <v>115.19</v>
      </c>
      <c r="M437" s="26"/>
      <c r="N437" s="30"/>
      <c r="AG437" s="102" t="str">
        <f>CONCATENATE(AH437,AI437,LEFT(AJ437,2),AK437)</f>
        <v>20FAgDeath Cover</v>
      </c>
      <c r="AH437" s="146">
        <v>20</v>
      </c>
      <c r="AI437" s="146" t="s">
        <v>148</v>
      </c>
      <c r="AJ437" s="146" t="s">
        <v>89</v>
      </c>
      <c r="AK437" s="147" t="s">
        <v>12</v>
      </c>
      <c r="AL437" s="148">
        <v>0</v>
      </c>
      <c r="AM437" s="148">
        <v>146.78</v>
      </c>
      <c r="AN437" s="148">
        <v>146.79</v>
      </c>
      <c r="AO437" s="148">
        <v>146.8</v>
      </c>
      <c r="AP437" s="148">
        <v>146.81</v>
      </c>
      <c r="AQ437" s="148">
        <v>146.82</v>
      </c>
      <c r="AR437" s="148"/>
    </row>
    <row r="438" spans="1:44">
      <c r="A438" s="23" t="str">
        <f>+CONCATENATE(B438,C438,D438,E438,F438)</f>
        <v>AMS221.5</v>
      </c>
      <c r="B438" s="24" t="s">
        <v>121</v>
      </c>
      <c r="C438" s="24" t="s">
        <v>10</v>
      </c>
      <c r="D438" s="24" t="s">
        <v>90</v>
      </c>
      <c r="E438" s="24">
        <v>22</v>
      </c>
      <c r="F438" s="25">
        <v>1.5</v>
      </c>
      <c r="G438" s="26">
        <v>0</v>
      </c>
      <c r="H438" s="26">
        <v>78.98</v>
      </c>
      <c r="I438" s="26">
        <v>79.76</v>
      </c>
      <c r="J438" s="26">
        <v>84.96</v>
      </c>
      <c r="K438" s="26">
        <v>99.42</v>
      </c>
      <c r="L438" s="26">
        <v>123.43</v>
      </c>
      <c r="M438" s="26"/>
      <c r="N438" s="30"/>
      <c r="AG438" s="102" t="str">
        <f>CONCATENATE(AH438,AI438,LEFT(AJ438,2),AK438)</f>
        <v>21FAgDeath Cover</v>
      </c>
      <c r="AH438" s="146">
        <v>21</v>
      </c>
      <c r="AI438" s="146" t="s">
        <v>148</v>
      </c>
      <c r="AJ438" s="146" t="s">
        <v>89</v>
      </c>
      <c r="AK438" s="147" t="s">
        <v>12</v>
      </c>
      <c r="AL438" s="148">
        <v>0</v>
      </c>
      <c r="AM438" s="148">
        <v>146.78</v>
      </c>
      <c r="AN438" s="148">
        <v>146.79</v>
      </c>
      <c r="AO438" s="148">
        <v>146.8</v>
      </c>
      <c r="AP438" s="148">
        <v>146.81</v>
      </c>
      <c r="AQ438" s="148">
        <v>146.82</v>
      </c>
      <c r="AR438" s="148"/>
    </row>
    <row r="439" spans="1:44">
      <c r="A439" s="23" t="str">
        <f>+CONCATENATE(B439,C439,D439,E439,F439)</f>
        <v>AMS231.5</v>
      </c>
      <c r="B439" s="24" t="s">
        <v>121</v>
      </c>
      <c r="C439" s="24" t="s">
        <v>10</v>
      </c>
      <c r="D439" s="24" t="s">
        <v>90</v>
      </c>
      <c r="E439" s="24">
        <v>23</v>
      </c>
      <c r="F439" s="25">
        <v>1.5</v>
      </c>
      <c r="G439" s="26">
        <v>0</v>
      </c>
      <c r="H439" s="26">
        <v>80.21</v>
      </c>
      <c r="I439" s="26">
        <v>81.52</v>
      </c>
      <c r="J439" s="26">
        <v>88.62</v>
      </c>
      <c r="K439" s="26">
        <v>105.81</v>
      </c>
      <c r="L439" s="26">
        <v>132.55</v>
      </c>
      <c r="M439" s="26"/>
      <c r="N439" s="30"/>
      <c r="AG439" s="102" t="str">
        <f>CONCATENATE(AH439,AI439,LEFT(AJ439,2),AK439)</f>
        <v>22FAgDeath Cover</v>
      </c>
      <c r="AH439" s="146">
        <v>22</v>
      </c>
      <c r="AI439" s="146" t="s">
        <v>148</v>
      </c>
      <c r="AJ439" s="146" t="s">
        <v>89</v>
      </c>
      <c r="AK439" s="147" t="s">
        <v>12</v>
      </c>
      <c r="AL439" s="148">
        <v>0</v>
      </c>
      <c r="AM439" s="148">
        <v>148.16</v>
      </c>
      <c r="AN439" s="148">
        <v>148.17</v>
      </c>
      <c r="AO439" s="148">
        <v>148.18</v>
      </c>
      <c r="AP439" s="148">
        <v>148.19</v>
      </c>
      <c r="AQ439" s="148">
        <v>148.2</v>
      </c>
      <c r="AR439" s="148"/>
    </row>
    <row r="440" spans="1:44">
      <c r="A440" s="23" t="str">
        <f>+CONCATENATE(B440,C440,D440,E440,F440)</f>
        <v>AMS241.5</v>
      </c>
      <c r="B440" s="24" t="s">
        <v>121</v>
      </c>
      <c r="C440" s="24" t="s">
        <v>10</v>
      </c>
      <c r="D440" s="24" t="s">
        <v>90</v>
      </c>
      <c r="E440" s="24">
        <v>24</v>
      </c>
      <c r="F440" s="25">
        <v>1.5</v>
      </c>
      <c r="G440" s="26">
        <v>0</v>
      </c>
      <c r="H440" s="26">
        <v>81.47</v>
      </c>
      <c r="I440" s="26">
        <v>83.45</v>
      </c>
      <c r="J440" s="26">
        <v>92.96</v>
      </c>
      <c r="K440" s="26">
        <v>113</v>
      </c>
      <c r="L440" s="26">
        <v>142.74</v>
      </c>
      <c r="M440" s="26"/>
      <c r="N440" s="30"/>
      <c r="AG440" s="102" t="str">
        <f>CONCATENATE(AH440,AI440,LEFT(AJ440,2),AK440)</f>
        <v>23FAgDeath Cover</v>
      </c>
      <c r="AH440" s="146">
        <v>23</v>
      </c>
      <c r="AI440" s="146" t="s">
        <v>148</v>
      </c>
      <c r="AJ440" s="146" t="s">
        <v>89</v>
      </c>
      <c r="AK440" s="147" t="s">
        <v>12</v>
      </c>
      <c r="AL440" s="148">
        <v>0</v>
      </c>
      <c r="AM440" s="148">
        <v>149.3</v>
      </c>
      <c r="AN440" s="148">
        <v>149.31</v>
      </c>
      <c r="AO440" s="148">
        <v>149.32</v>
      </c>
      <c r="AP440" s="148">
        <v>149.33</v>
      </c>
      <c r="AQ440" s="148">
        <v>149.34</v>
      </c>
      <c r="AR440" s="148"/>
    </row>
    <row r="441" spans="1:44">
      <c r="A441" s="23" t="str">
        <f>+CONCATENATE(B441,C441,D441,E441,F441)</f>
        <v>AMS251.5</v>
      </c>
      <c r="B441" s="24" t="s">
        <v>121</v>
      </c>
      <c r="C441" s="24" t="s">
        <v>10</v>
      </c>
      <c r="D441" s="24" t="s">
        <v>90</v>
      </c>
      <c r="E441" s="24">
        <v>25</v>
      </c>
      <c r="F441" s="25">
        <v>1.5</v>
      </c>
      <c r="G441" s="26">
        <v>0</v>
      </c>
      <c r="H441" s="26">
        <v>82.87</v>
      </c>
      <c r="I441" s="26">
        <v>85.91</v>
      </c>
      <c r="J441" s="26">
        <v>98.11</v>
      </c>
      <c r="K441" s="26">
        <v>121.35</v>
      </c>
      <c r="L441" s="26">
        <v>153.88</v>
      </c>
      <c r="M441" s="26"/>
      <c r="N441" s="30"/>
      <c r="AG441" s="102" t="str">
        <f>CONCATENATE(AH441,AI441,LEFT(AJ441,2),AK441)</f>
        <v>24FAgDeath Cover</v>
      </c>
      <c r="AH441" s="146">
        <v>24</v>
      </c>
      <c r="AI441" s="146" t="s">
        <v>148</v>
      </c>
      <c r="AJ441" s="146" t="s">
        <v>89</v>
      </c>
      <c r="AK441" s="147" t="s">
        <v>12</v>
      </c>
      <c r="AL441" s="148">
        <v>0</v>
      </c>
      <c r="AM441" s="148">
        <v>150.23</v>
      </c>
      <c r="AN441" s="148">
        <v>150.24</v>
      </c>
      <c r="AO441" s="148">
        <v>150.25</v>
      </c>
      <c r="AP441" s="148">
        <v>150.26</v>
      </c>
      <c r="AQ441" s="148">
        <v>150.27</v>
      </c>
      <c r="AR441" s="148"/>
    </row>
    <row r="442" spans="1:44">
      <c r="A442" s="23" t="str">
        <f>+CONCATENATE(B442,C442,D442,E442,F442)</f>
        <v>AMS261.5</v>
      </c>
      <c r="B442" s="24" t="s">
        <v>121</v>
      </c>
      <c r="C442" s="24" t="s">
        <v>10</v>
      </c>
      <c r="D442" s="24" t="s">
        <v>90</v>
      </c>
      <c r="E442" s="24">
        <v>26</v>
      </c>
      <c r="F442" s="25">
        <v>1.5</v>
      </c>
      <c r="G442" s="26">
        <v>0</v>
      </c>
      <c r="H442" s="26">
        <v>84.59</v>
      </c>
      <c r="I442" s="26">
        <v>89.11</v>
      </c>
      <c r="J442" s="26">
        <v>104.23</v>
      </c>
      <c r="K442" s="26">
        <v>130.66</v>
      </c>
      <c r="L442" s="26">
        <v>166.1</v>
      </c>
      <c r="M442" s="26"/>
      <c r="N442" s="30"/>
      <c r="AG442" s="102" t="str">
        <f>CONCATENATE(AH442,AI442,LEFT(AJ442,2),AK442)</f>
        <v>25FAgDeath Cover</v>
      </c>
      <c r="AH442" s="146">
        <v>25</v>
      </c>
      <c r="AI442" s="146" t="s">
        <v>148</v>
      </c>
      <c r="AJ442" s="146" t="s">
        <v>89</v>
      </c>
      <c r="AK442" s="147" t="s">
        <v>12</v>
      </c>
      <c r="AL442" s="148">
        <v>0</v>
      </c>
      <c r="AM442" s="148">
        <v>151.03</v>
      </c>
      <c r="AN442" s="148">
        <v>151.04</v>
      </c>
      <c r="AO442" s="148">
        <v>151.05</v>
      </c>
      <c r="AP442" s="148">
        <v>151.06</v>
      </c>
      <c r="AQ442" s="148">
        <v>153.27</v>
      </c>
      <c r="AR442" s="148"/>
    </row>
    <row r="443" spans="1:44">
      <c r="A443" s="23" t="str">
        <f>+CONCATENATE(B443,C443,D443,E443,F443)</f>
        <v>AMS271.5</v>
      </c>
      <c r="B443" s="24" t="s">
        <v>121</v>
      </c>
      <c r="C443" s="24" t="s">
        <v>10</v>
      </c>
      <c r="D443" s="24" t="s">
        <v>90</v>
      </c>
      <c r="E443" s="24">
        <v>27</v>
      </c>
      <c r="F443" s="25">
        <v>1.5</v>
      </c>
      <c r="G443" s="26">
        <v>0</v>
      </c>
      <c r="H443" s="26">
        <v>86.6</v>
      </c>
      <c r="I443" s="26">
        <v>93.08</v>
      </c>
      <c r="J443" s="26">
        <v>111.43</v>
      </c>
      <c r="K443" s="26">
        <v>141.22</v>
      </c>
      <c r="L443" s="26">
        <v>179.38</v>
      </c>
      <c r="M443" s="26"/>
      <c r="N443" s="30"/>
      <c r="AG443" s="102" t="str">
        <f>CONCATENATE(AH443,AI443,LEFT(AJ443,2),AK443)</f>
        <v>26FAgDeath Cover</v>
      </c>
      <c r="AH443" s="146">
        <v>26</v>
      </c>
      <c r="AI443" s="146" t="s">
        <v>148</v>
      </c>
      <c r="AJ443" s="146" t="s">
        <v>89</v>
      </c>
      <c r="AK443" s="147" t="s">
        <v>12</v>
      </c>
      <c r="AL443" s="148">
        <v>0</v>
      </c>
      <c r="AM443" s="148">
        <v>151.76</v>
      </c>
      <c r="AN443" s="148">
        <v>151.77</v>
      </c>
      <c r="AO443" s="148">
        <v>151.78</v>
      </c>
      <c r="AP443" s="148">
        <v>151.79</v>
      </c>
      <c r="AQ443" s="148">
        <v>157.26</v>
      </c>
      <c r="AR443" s="148"/>
    </row>
    <row r="444" spans="1:44">
      <c r="A444" s="23" t="str">
        <f>+CONCATENATE(B444,C444,D444,E444,F444)</f>
        <v>AMS281.5</v>
      </c>
      <c r="B444" s="24" t="s">
        <v>121</v>
      </c>
      <c r="C444" s="24" t="s">
        <v>10</v>
      </c>
      <c r="D444" s="24" t="s">
        <v>90</v>
      </c>
      <c r="E444" s="24">
        <v>28</v>
      </c>
      <c r="F444" s="25">
        <v>1.5</v>
      </c>
      <c r="G444" s="26">
        <v>0</v>
      </c>
      <c r="H444" s="26">
        <v>89.13</v>
      </c>
      <c r="I444" s="26">
        <v>97.99</v>
      </c>
      <c r="J444" s="26">
        <v>119.7</v>
      </c>
      <c r="K444" s="26">
        <v>153.17</v>
      </c>
      <c r="L444" s="26">
        <v>193.88</v>
      </c>
      <c r="M444" s="26"/>
      <c r="N444" s="30"/>
      <c r="AG444" s="102" t="str">
        <f>CONCATENATE(AH444,AI444,LEFT(AJ444,2),AK444)</f>
        <v>27FAgDeath Cover</v>
      </c>
      <c r="AH444" s="146">
        <v>27</v>
      </c>
      <c r="AI444" s="146" t="s">
        <v>148</v>
      </c>
      <c r="AJ444" s="146" t="s">
        <v>89</v>
      </c>
      <c r="AK444" s="147" t="s">
        <v>12</v>
      </c>
      <c r="AL444" s="148">
        <v>0</v>
      </c>
      <c r="AM444" s="148">
        <v>152.51</v>
      </c>
      <c r="AN444" s="148">
        <v>152.52</v>
      </c>
      <c r="AO444" s="148">
        <v>152.53</v>
      </c>
      <c r="AP444" s="148">
        <v>152.54</v>
      </c>
      <c r="AQ444" s="148">
        <v>161.95</v>
      </c>
      <c r="AR444" s="148"/>
    </row>
    <row r="445" spans="1:44">
      <c r="A445" s="23" t="str">
        <f>+CONCATENATE(B445,C445,D445,E445,F445)</f>
        <v>AMS291.5</v>
      </c>
      <c r="B445" s="24" t="s">
        <v>121</v>
      </c>
      <c r="C445" s="24" t="s">
        <v>10</v>
      </c>
      <c r="D445" s="24" t="s">
        <v>90</v>
      </c>
      <c r="E445" s="24">
        <v>29</v>
      </c>
      <c r="F445" s="25">
        <v>1.5</v>
      </c>
      <c r="G445" s="26">
        <v>0</v>
      </c>
      <c r="H445" s="26">
        <v>92.36</v>
      </c>
      <c r="I445" s="26">
        <v>103.97</v>
      </c>
      <c r="J445" s="26">
        <v>129.43</v>
      </c>
      <c r="K445" s="26">
        <v>166.29</v>
      </c>
      <c r="L445" s="26">
        <v>209.74</v>
      </c>
      <c r="M445" s="26"/>
      <c r="N445" s="30"/>
      <c r="AG445" s="102" t="str">
        <f>CONCATENATE(AH445,AI445,LEFT(AJ445,2),AK445)</f>
        <v>28FAgDeath Cover</v>
      </c>
      <c r="AH445" s="146">
        <v>28</v>
      </c>
      <c r="AI445" s="146" t="s">
        <v>148</v>
      </c>
      <c r="AJ445" s="146" t="s">
        <v>89</v>
      </c>
      <c r="AK445" s="147" t="s">
        <v>12</v>
      </c>
      <c r="AL445" s="148">
        <v>0</v>
      </c>
      <c r="AM445" s="148">
        <v>153.34</v>
      </c>
      <c r="AN445" s="148">
        <v>153.35</v>
      </c>
      <c r="AO445" s="148">
        <v>153.36</v>
      </c>
      <c r="AP445" s="148">
        <v>153.58</v>
      </c>
      <c r="AQ445" s="148">
        <v>167.42</v>
      </c>
      <c r="AR445" s="148"/>
    </row>
    <row r="446" spans="1:44">
      <c r="A446" s="23" t="str">
        <f>+CONCATENATE(B446,C446,D446,E446,F446)</f>
        <v>AMS301.5</v>
      </c>
      <c r="B446" s="24" t="s">
        <v>121</v>
      </c>
      <c r="C446" s="24" t="s">
        <v>10</v>
      </c>
      <c r="D446" s="24" t="s">
        <v>90</v>
      </c>
      <c r="E446" s="24">
        <v>30</v>
      </c>
      <c r="F446" s="25">
        <v>1.5</v>
      </c>
      <c r="G446" s="26">
        <v>0</v>
      </c>
      <c r="H446" s="26">
        <v>96.33</v>
      </c>
      <c r="I446" s="26">
        <v>111.17</v>
      </c>
      <c r="J446" s="26">
        <v>140.33</v>
      </c>
      <c r="K446" s="26">
        <v>180.89</v>
      </c>
      <c r="L446" s="26">
        <v>226.89</v>
      </c>
      <c r="M446" s="26">
        <v>226.89</v>
      </c>
      <c r="N446" s="30"/>
      <c r="AG446" s="102" t="str">
        <f>CONCATENATE(AH446,AI446,LEFT(AJ446,2),AK446)</f>
        <v>29FAgDeath Cover</v>
      </c>
      <c r="AH446" s="146">
        <v>29</v>
      </c>
      <c r="AI446" s="146" t="s">
        <v>148</v>
      </c>
      <c r="AJ446" s="146" t="s">
        <v>89</v>
      </c>
      <c r="AK446" s="147" t="s">
        <v>12</v>
      </c>
      <c r="AL446" s="148">
        <v>0</v>
      </c>
      <c r="AM446" s="148">
        <v>154.34</v>
      </c>
      <c r="AN446" s="148">
        <v>154.35</v>
      </c>
      <c r="AO446" s="148">
        <v>154.36</v>
      </c>
      <c r="AP446" s="148">
        <v>157.31</v>
      </c>
      <c r="AQ446" s="148">
        <v>173.74</v>
      </c>
      <c r="AR446" s="148"/>
    </row>
    <row r="447" spans="1:44">
      <c r="A447" s="23" t="str">
        <f>+CONCATENATE(B447,C447,D447,E447,F447)</f>
        <v>AMS311.5</v>
      </c>
      <c r="B447" s="24" t="s">
        <v>121</v>
      </c>
      <c r="C447" s="24" t="s">
        <v>10</v>
      </c>
      <c r="D447" s="24" t="s">
        <v>90</v>
      </c>
      <c r="E447" s="24">
        <v>31</v>
      </c>
      <c r="F447" s="25">
        <v>1.5</v>
      </c>
      <c r="G447" s="26">
        <v>0</v>
      </c>
      <c r="H447" s="26">
        <v>101.21</v>
      </c>
      <c r="I447" s="26">
        <v>119.67</v>
      </c>
      <c r="J447" s="26">
        <v>152.85</v>
      </c>
      <c r="K447" s="26">
        <v>196.78</v>
      </c>
      <c r="L447" s="26">
        <v>245.5</v>
      </c>
      <c r="M447" s="26">
        <v>235.51</v>
      </c>
      <c r="N447" s="30"/>
      <c r="AG447" s="102" t="str">
        <f>CONCATENATE(AH447,AI447,LEFT(AJ447,2),AK447)</f>
        <v>30FAgDeath Cover</v>
      </c>
      <c r="AH447" s="146">
        <v>30</v>
      </c>
      <c r="AI447" s="146" t="s">
        <v>148</v>
      </c>
      <c r="AJ447" s="146" t="s">
        <v>89</v>
      </c>
      <c r="AK447" s="147" t="s">
        <v>12</v>
      </c>
      <c r="AL447" s="148">
        <v>0</v>
      </c>
      <c r="AM447" s="148">
        <v>155.56</v>
      </c>
      <c r="AN447" s="148">
        <v>155.57</v>
      </c>
      <c r="AO447" s="148">
        <v>155.58</v>
      </c>
      <c r="AP447" s="148">
        <v>161.88</v>
      </c>
      <c r="AQ447" s="148">
        <v>180.98</v>
      </c>
      <c r="AR447" s="149">
        <v>180.98</v>
      </c>
    </row>
    <row r="448" spans="1:44">
      <c r="A448" s="23" t="str">
        <f>+CONCATENATE(B448,C448,D448,E448,F448)</f>
        <v>AMS321.5</v>
      </c>
      <c r="B448" s="24" t="s">
        <v>121</v>
      </c>
      <c r="C448" s="24" t="s">
        <v>10</v>
      </c>
      <c r="D448" s="24" t="s">
        <v>90</v>
      </c>
      <c r="E448" s="24">
        <v>32</v>
      </c>
      <c r="F448" s="25">
        <v>1.5</v>
      </c>
      <c r="G448" s="26">
        <v>0</v>
      </c>
      <c r="H448" s="26">
        <v>107.08</v>
      </c>
      <c r="I448" s="26">
        <v>129.47</v>
      </c>
      <c r="J448" s="26">
        <v>167.11</v>
      </c>
      <c r="K448" s="26">
        <v>214.26</v>
      </c>
      <c r="L448" s="26">
        <v>265.73</v>
      </c>
      <c r="M448" s="26">
        <v>244.74</v>
      </c>
      <c r="N448" s="30"/>
      <c r="AG448" s="102" t="str">
        <f>CONCATENATE(AH448,AI448,LEFT(AJ448,2),AK448)</f>
        <v>31FAgDeath Cover</v>
      </c>
      <c r="AH448" s="146">
        <v>31</v>
      </c>
      <c r="AI448" s="146" t="s">
        <v>148</v>
      </c>
      <c r="AJ448" s="146" t="s">
        <v>89</v>
      </c>
      <c r="AK448" s="147" t="s">
        <v>12</v>
      </c>
      <c r="AL448" s="148">
        <v>0</v>
      </c>
      <c r="AM448" s="148">
        <v>157.12</v>
      </c>
      <c r="AN448" s="148">
        <v>157.13</v>
      </c>
      <c r="AO448" s="148">
        <v>157.14</v>
      </c>
      <c r="AP448" s="148">
        <v>167.43</v>
      </c>
      <c r="AQ448" s="148">
        <v>189.19</v>
      </c>
      <c r="AR448" s="149">
        <v>184.1</v>
      </c>
    </row>
    <row r="449" spans="1:44">
      <c r="A449" s="23" t="str">
        <f>+CONCATENATE(B449,C449,D449,E449,F449)</f>
        <v>AMS331.5</v>
      </c>
      <c r="B449" s="24" t="s">
        <v>121</v>
      </c>
      <c r="C449" s="24" t="s">
        <v>10</v>
      </c>
      <c r="D449" s="24" t="s">
        <v>90</v>
      </c>
      <c r="E449" s="24">
        <v>33</v>
      </c>
      <c r="F449" s="25">
        <v>1.5</v>
      </c>
      <c r="G449" s="26">
        <v>0</v>
      </c>
      <c r="H449" s="26">
        <v>114.27</v>
      </c>
      <c r="I449" s="26">
        <v>141.05</v>
      </c>
      <c r="J449" s="26">
        <v>182.89</v>
      </c>
      <c r="K449" s="26">
        <v>233.4</v>
      </c>
      <c r="L449" s="26">
        <v>287.73</v>
      </c>
      <c r="M449" s="26">
        <v>254.63</v>
      </c>
      <c r="N449" s="30"/>
      <c r="AG449" s="102" t="str">
        <f>CONCATENATE(AH449,AI449,LEFT(AJ449,2),AK449)</f>
        <v>32FAgDeath Cover</v>
      </c>
      <c r="AH449" s="146">
        <v>32</v>
      </c>
      <c r="AI449" s="146" t="s">
        <v>148</v>
      </c>
      <c r="AJ449" s="146" t="s">
        <v>89</v>
      </c>
      <c r="AK449" s="147" t="s">
        <v>12</v>
      </c>
      <c r="AL449" s="148">
        <v>0</v>
      </c>
      <c r="AM449" s="148">
        <v>158.93</v>
      </c>
      <c r="AN449" s="148">
        <v>158.94</v>
      </c>
      <c r="AO449" s="148">
        <v>159.72</v>
      </c>
      <c r="AP449" s="148">
        <v>174</v>
      </c>
      <c r="AQ449" s="148">
        <v>198.3</v>
      </c>
      <c r="AR449" s="149">
        <v>187.61</v>
      </c>
    </row>
    <row r="450" spans="1:44">
      <c r="A450" s="23" t="str">
        <f t="shared" ref="A450:A513" si="21">+CONCATENATE(B450,C450,D450,E450,F450)</f>
        <v>AMS341.5</v>
      </c>
      <c r="B450" s="24" t="s">
        <v>121</v>
      </c>
      <c r="C450" s="24" t="s">
        <v>10</v>
      </c>
      <c r="D450" s="24" t="s">
        <v>90</v>
      </c>
      <c r="E450" s="24">
        <v>34</v>
      </c>
      <c r="F450" s="25">
        <v>1.5</v>
      </c>
      <c r="G450" s="26">
        <v>0</v>
      </c>
      <c r="H450" s="26">
        <v>122.78</v>
      </c>
      <c r="I450" s="26">
        <v>154.13</v>
      </c>
      <c r="J450" s="26">
        <v>200.51</v>
      </c>
      <c r="K450" s="26">
        <v>254.07</v>
      </c>
      <c r="L450" s="26">
        <v>311.6</v>
      </c>
      <c r="M450" s="26">
        <v>265.2</v>
      </c>
      <c r="N450" s="30"/>
      <c r="AG450" s="102" t="str">
        <f>CONCATENATE(AH450,AI450,LEFT(AJ450,2),AK450)</f>
        <v>33FAgDeath Cover</v>
      </c>
      <c r="AH450" s="146">
        <v>33</v>
      </c>
      <c r="AI450" s="146" t="s">
        <v>148</v>
      </c>
      <c r="AJ450" s="146" t="s">
        <v>89</v>
      </c>
      <c r="AK450" s="147" t="s">
        <v>12</v>
      </c>
      <c r="AL450" s="148">
        <v>0</v>
      </c>
      <c r="AM450" s="148">
        <v>161.18</v>
      </c>
      <c r="AN450" s="148">
        <v>161.19</v>
      </c>
      <c r="AO450" s="148">
        <v>164.38</v>
      </c>
      <c r="AP450" s="148">
        <v>181.62</v>
      </c>
      <c r="AQ450" s="148">
        <v>208.56</v>
      </c>
      <c r="AR450" s="149">
        <v>191.48</v>
      </c>
    </row>
    <row r="451" spans="1:44">
      <c r="A451" s="23" t="str">
        <f>+CONCATENATE(B451,C451,D451,E451,F451)</f>
        <v>AMS351.5</v>
      </c>
      <c r="B451" s="24" t="s">
        <v>121</v>
      </c>
      <c r="C451" s="24" t="s">
        <v>10</v>
      </c>
      <c r="D451" s="24" t="s">
        <v>90</v>
      </c>
      <c r="E451" s="24">
        <v>35</v>
      </c>
      <c r="F451" s="25">
        <v>1.5</v>
      </c>
      <c r="G451" s="26">
        <v>0</v>
      </c>
      <c r="H451" s="26">
        <v>132.9</v>
      </c>
      <c r="I451" s="26">
        <v>168.97</v>
      </c>
      <c r="J451" s="26">
        <v>219.75</v>
      </c>
      <c r="K451" s="26">
        <v>276.51</v>
      </c>
      <c r="L451" s="26">
        <v>337.5</v>
      </c>
      <c r="M451" s="26">
        <v>276.51</v>
      </c>
      <c r="N451" s="30"/>
      <c r="AG451" s="102" t="str">
        <f>CONCATENATE(AH451,AI451,LEFT(AJ451,2),AK451)</f>
        <v>34FAgDeath Cover</v>
      </c>
      <c r="AH451" s="146">
        <v>34</v>
      </c>
      <c r="AI451" s="146" t="s">
        <v>148</v>
      </c>
      <c r="AJ451" s="146" t="s">
        <v>89</v>
      </c>
      <c r="AK451" s="147" t="s">
        <v>12</v>
      </c>
      <c r="AL451" s="148">
        <v>0</v>
      </c>
      <c r="AM451" s="148">
        <v>163.88</v>
      </c>
      <c r="AN451" s="148">
        <v>163.89</v>
      </c>
      <c r="AO451" s="148">
        <v>170.07</v>
      </c>
      <c r="AP451" s="148">
        <v>190.28</v>
      </c>
      <c r="AQ451" s="148">
        <v>219.85</v>
      </c>
      <c r="AR451" s="149">
        <v>195.67</v>
      </c>
    </row>
    <row r="452" spans="1:44">
      <c r="A452" s="23" t="str">
        <f>+CONCATENATE(B452,C452,D452,E452,F452)</f>
        <v>AMS361.5</v>
      </c>
      <c r="B452" s="24" t="s">
        <v>121</v>
      </c>
      <c r="C452" s="24" t="s">
        <v>10</v>
      </c>
      <c r="D452" s="24" t="s">
        <v>90</v>
      </c>
      <c r="E452" s="24">
        <v>36</v>
      </c>
      <c r="F452" s="25">
        <v>1.5</v>
      </c>
      <c r="G452" s="26">
        <v>0</v>
      </c>
      <c r="H452" s="26">
        <v>144.69</v>
      </c>
      <c r="I452" s="26">
        <v>186.11</v>
      </c>
      <c r="J452" s="26">
        <v>240.93</v>
      </c>
      <c r="K452" s="26">
        <v>300.89</v>
      </c>
      <c r="L452" s="26">
        <v>365.56</v>
      </c>
      <c r="M452" s="26">
        <v>288.6</v>
      </c>
      <c r="N452" s="30"/>
      <c r="AG452" s="102" t="str">
        <f t="shared" ref="AG452:AG515" si="22">CONCATENATE(AH452,AI452,LEFT(AJ452,2),AK452)</f>
        <v>35FAgDeath Cover</v>
      </c>
      <c r="AH452" s="146">
        <v>35</v>
      </c>
      <c r="AI452" s="146" t="s">
        <v>148</v>
      </c>
      <c r="AJ452" s="146" t="s">
        <v>89</v>
      </c>
      <c r="AK452" s="147" t="s">
        <v>12</v>
      </c>
      <c r="AL452" s="148">
        <v>0</v>
      </c>
      <c r="AM452" s="148">
        <v>167.09</v>
      </c>
      <c r="AN452" s="148">
        <v>167.1</v>
      </c>
      <c r="AO452" s="148">
        <v>176.87</v>
      </c>
      <c r="AP452" s="148">
        <v>200.24</v>
      </c>
      <c r="AQ452" s="148">
        <v>232.27</v>
      </c>
      <c r="AR452" s="149">
        <v>200.24</v>
      </c>
    </row>
    <row r="453" spans="1:44">
      <c r="A453" s="23" t="str">
        <f>+CONCATENATE(B453,C453,D453,E453,F453)</f>
        <v>AMS371.5</v>
      </c>
      <c r="B453" s="24" t="s">
        <v>121</v>
      </c>
      <c r="C453" s="24" t="s">
        <v>10</v>
      </c>
      <c r="D453" s="24" t="s">
        <v>90</v>
      </c>
      <c r="E453" s="24">
        <v>37</v>
      </c>
      <c r="F453" s="25">
        <v>1.5</v>
      </c>
      <c r="G453" s="26">
        <v>0</v>
      </c>
      <c r="H453" s="26">
        <v>158.35</v>
      </c>
      <c r="I453" s="26">
        <v>205.25</v>
      </c>
      <c r="J453" s="26">
        <v>264.14</v>
      </c>
      <c r="K453" s="26">
        <v>327.34</v>
      </c>
      <c r="L453" s="26">
        <v>395.96</v>
      </c>
      <c r="M453" s="26">
        <v>301.53</v>
      </c>
      <c r="N453" s="30"/>
      <c r="AG453" s="102" t="str">
        <f>CONCATENATE(AH453,AI453,LEFT(AJ453,2),AK453)</f>
        <v>36FAgDeath Cover</v>
      </c>
      <c r="AH453" s="146">
        <v>36</v>
      </c>
      <c r="AI453" s="146" t="s">
        <v>148</v>
      </c>
      <c r="AJ453" s="146" t="s">
        <v>89</v>
      </c>
      <c r="AK453" s="147" t="s">
        <v>12</v>
      </c>
      <c r="AL453" s="148">
        <v>0</v>
      </c>
      <c r="AM453" s="148">
        <v>170.88</v>
      </c>
      <c r="AN453" s="148">
        <v>171.42</v>
      </c>
      <c r="AO453" s="148">
        <v>184.9</v>
      </c>
      <c r="AP453" s="148">
        <v>211.18</v>
      </c>
      <c r="AQ453" s="148">
        <v>246.08</v>
      </c>
      <c r="AR453" s="149">
        <v>205.21</v>
      </c>
    </row>
    <row r="454" spans="1:44">
      <c r="A454" s="23" t="str">
        <f>+CONCATENATE(B454,C454,D454,E454,F454)</f>
        <v>AMS381.5</v>
      </c>
      <c r="B454" s="24" t="s">
        <v>121</v>
      </c>
      <c r="C454" s="24" t="s">
        <v>10</v>
      </c>
      <c r="D454" s="24" t="s">
        <v>90</v>
      </c>
      <c r="E454" s="24">
        <v>38</v>
      </c>
      <c r="F454" s="25">
        <v>1.5</v>
      </c>
      <c r="G454" s="26">
        <v>0</v>
      </c>
      <c r="H454" s="26">
        <v>174.13</v>
      </c>
      <c r="I454" s="26">
        <v>226.63</v>
      </c>
      <c r="J454" s="26">
        <v>289.28</v>
      </c>
      <c r="K454" s="26">
        <v>356</v>
      </c>
      <c r="L454" s="26">
        <v>428.84</v>
      </c>
      <c r="M454" s="26">
        <v>315.37</v>
      </c>
      <c r="N454" s="30"/>
      <c r="AG454" s="102" t="str">
        <f>CONCATENATE(AH454,AI454,LEFT(AJ454,2),AK454)</f>
        <v>37FAgDeath Cover</v>
      </c>
      <c r="AH454" s="146">
        <v>37</v>
      </c>
      <c r="AI454" s="146" t="s">
        <v>148</v>
      </c>
      <c r="AJ454" s="146" t="s">
        <v>89</v>
      </c>
      <c r="AK454" s="147" t="s">
        <v>12</v>
      </c>
      <c r="AL454" s="148">
        <v>0</v>
      </c>
      <c r="AM454" s="148">
        <v>175.31</v>
      </c>
      <c r="AN454" s="148">
        <v>177.43</v>
      </c>
      <c r="AO454" s="148">
        <v>194.18</v>
      </c>
      <c r="AP454" s="148">
        <v>223.49</v>
      </c>
      <c r="AQ454" s="148">
        <v>261.15</v>
      </c>
      <c r="AR454" s="149">
        <v>210.62</v>
      </c>
    </row>
    <row r="455" spans="1:44">
      <c r="A455" s="23" t="str">
        <f>+CONCATENATE(B455,C455,D455,E455,F455)</f>
        <v>AMS391.5</v>
      </c>
      <c r="B455" s="24" t="s">
        <v>121</v>
      </c>
      <c r="C455" s="24" t="s">
        <v>10</v>
      </c>
      <c r="D455" s="24" t="s">
        <v>90</v>
      </c>
      <c r="E455" s="24">
        <v>39</v>
      </c>
      <c r="F455" s="25">
        <v>1.5</v>
      </c>
      <c r="G455" s="26">
        <v>0</v>
      </c>
      <c r="H455" s="26">
        <v>192.3</v>
      </c>
      <c r="I455" s="26">
        <v>250.22</v>
      </c>
      <c r="J455" s="26">
        <v>316.5</v>
      </c>
      <c r="K455" s="26">
        <v>387.04</v>
      </c>
      <c r="L455" s="26">
        <v>464.38</v>
      </c>
      <c r="M455" s="26">
        <v>330.16</v>
      </c>
      <c r="N455" s="30"/>
      <c r="AG455" s="102" t="str">
        <f>CONCATENATE(AH455,AI455,LEFT(AJ455,2),AK455)</f>
        <v>38FAgDeath Cover</v>
      </c>
      <c r="AH455" s="146">
        <v>38</v>
      </c>
      <c r="AI455" s="146" t="s">
        <v>148</v>
      </c>
      <c r="AJ455" s="146" t="s">
        <v>89</v>
      </c>
      <c r="AK455" s="147" t="s">
        <v>12</v>
      </c>
      <c r="AL455" s="148">
        <v>0</v>
      </c>
      <c r="AM455" s="148">
        <v>180.57</v>
      </c>
      <c r="AN455" s="148">
        <v>184.58</v>
      </c>
      <c r="AO455" s="148">
        <v>204.75</v>
      </c>
      <c r="AP455" s="148">
        <v>236.92</v>
      </c>
      <c r="AQ455" s="148">
        <v>277.58</v>
      </c>
      <c r="AR455" s="149">
        <v>216.51</v>
      </c>
    </row>
    <row r="456" spans="1:44">
      <c r="A456" s="23" t="str">
        <f>+CONCATENATE(B456,C456,D456,E456,F456)</f>
        <v>AMS401.5</v>
      </c>
      <c r="B456" s="24" t="s">
        <v>121</v>
      </c>
      <c r="C456" s="24" t="s">
        <v>10</v>
      </c>
      <c r="D456" s="24" t="s">
        <v>90</v>
      </c>
      <c r="E456" s="24">
        <v>40</v>
      </c>
      <c r="F456" s="25">
        <v>1.5</v>
      </c>
      <c r="G456" s="26">
        <v>166.47</v>
      </c>
      <c r="H456" s="26">
        <v>212.97</v>
      </c>
      <c r="I456" s="26">
        <v>276.11</v>
      </c>
      <c r="J456" s="26">
        <v>346.01</v>
      </c>
      <c r="K456" s="26">
        <v>420.67</v>
      </c>
      <c r="L456" s="26">
        <v>502.74</v>
      </c>
      <c r="M456" s="26">
        <v>346.01</v>
      </c>
      <c r="N456" s="30"/>
      <c r="AG456" s="102" t="str">
        <f>CONCATENATE(AH456,AI456,LEFT(AJ456,2),AK456)</f>
        <v>39FAgDeath Cover</v>
      </c>
      <c r="AH456" s="146">
        <v>39</v>
      </c>
      <c r="AI456" s="146" t="s">
        <v>148</v>
      </c>
      <c r="AJ456" s="146" t="s">
        <v>89</v>
      </c>
      <c r="AK456" s="147" t="s">
        <v>12</v>
      </c>
      <c r="AL456" s="148">
        <v>0</v>
      </c>
      <c r="AM456" s="148">
        <v>186.58</v>
      </c>
      <c r="AN456" s="148">
        <v>193.01</v>
      </c>
      <c r="AO456" s="148">
        <v>216.73</v>
      </c>
      <c r="AP456" s="148">
        <v>251.73</v>
      </c>
      <c r="AQ456" s="148">
        <v>295.58</v>
      </c>
      <c r="AR456" s="149">
        <v>222.92</v>
      </c>
    </row>
    <row r="457" spans="1:44">
      <c r="A457" s="23" t="str">
        <f>+CONCATENATE(B457,C457,D457,E457,F457)</f>
        <v>AMS411.5</v>
      </c>
      <c r="B457" s="24" t="s">
        <v>121</v>
      </c>
      <c r="C457" s="24" t="s">
        <v>10</v>
      </c>
      <c r="D457" s="24" t="s">
        <v>90</v>
      </c>
      <c r="E457" s="24">
        <v>41</v>
      </c>
      <c r="F457" s="25">
        <v>1.5</v>
      </c>
      <c r="G457" s="26">
        <v>182.6</v>
      </c>
      <c r="H457" s="26">
        <v>236.25</v>
      </c>
      <c r="I457" s="26">
        <v>304.48</v>
      </c>
      <c r="J457" s="26">
        <v>377.96</v>
      </c>
      <c r="K457" s="26">
        <v>457.07</v>
      </c>
      <c r="L457" s="26">
        <v>544.09</v>
      </c>
      <c r="M457" s="26">
        <v>362.93</v>
      </c>
      <c r="N457" s="30"/>
      <c r="AG457" s="102" t="str">
        <f>CONCATENATE(AH457,AI457,LEFT(AJ457,2),AK457)</f>
        <v>40FAgDeath Cover</v>
      </c>
      <c r="AH457" s="146">
        <v>40</v>
      </c>
      <c r="AI457" s="146" t="s">
        <v>148</v>
      </c>
      <c r="AJ457" s="146" t="s">
        <v>89</v>
      </c>
      <c r="AK457" s="147" t="s">
        <v>12</v>
      </c>
      <c r="AL457" s="150">
        <v>222.1</v>
      </c>
      <c r="AM457" s="148">
        <v>193.54</v>
      </c>
      <c r="AN457" s="148">
        <v>202.84</v>
      </c>
      <c r="AO457" s="148">
        <v>229.9</v>
      </c>
      <c r="AP457" s="148">
        <v>268.03</v>
      </c>
      <c r="AQ457" s="148">
        <v>315.42</v>
      </c>
      <c r="AR457" s="149">
        <v>229.9</v>
      </c>
    </row>
    <row r="458" spans="1:44">
      <c r="A458" s="23" t="str">
        <f>+CONCATENATE(B458,C458,D458,E458,F458)</f>
        <v>AMS421.5</v>
      </c>
      <c r="B458" s="24" t="s">
        <v>121</v>
      </c>
      <c r="C458" s="24" t="s">
        <v>10</v>
      </c>
      <c r="D458" s="24" t="s">
        <v>90</v>
      </c>
      <c r="E458" s="24">
        <v>42</v>
      </c>
      <c r="F458" s="25">
        <v>1.5</v>
      </c>
      <c r="G458" s="26">
        <v>201.5</v>
      </c>
      <c r="H458" s="26">
        <v>262.55</v>
      </c>
      <c r="I458" s="26">
        <v>335.4</v>
      </c>
      <c r="J458" s="26">
        <v>412.52</v>
      </c>
      <c r="K458" s="26">
        <v>496.45</v>
      </c>
      <c r="L458" s="26">
        <v>588.59</v>
      </c>
      <c r="M458" s="26">
        <v>381.08</v>
      </c>
      <c r="N458" s="30"/>
      <c r="AG458" s="102" t="str">
        <f>CONCATENATE(AH458,AI458,LEFT(AJ458,2),AK458)</f>
        <v>41FAgDeath Cover</v>
      </c>
      <c r="AH458" s="146">
        <v>41</v>
      </c>
      <c r="AI458" s="146" t="s">
        <v>148</v>
      </c>
      <c r="AJ458" s="146" t="s">
        <v>89</v>
      </c>
      <c r="AK458" s="147" t="s">
        <v>12</v>
      </c>
      <c r="AL458" s="150">
        <v>222.1</v>
      </c>
      <c r="AM458" s="148">
        <v>201.56</v>
      </c>
      <c r="AN458" s="148">
        <v>214.11</v>
      </c>
      <c r="AO458" s="148">
        <v>244.69</v>
      </c>
      <c r="AP458" s="148">
        <v>285.76</v>
      </c>
      <c r="AQ458" s="148">
        <v>337.04</v>
      </c>
      <c r="AR458" s="149">
        <v>237.52</v>
      </c>
    </row>
    <row r="459" spans="1:44">
      <c r="A459" s="23" t="str">
        <f>+CONCATENATE(B459,C459,D459,E459,F459)</f>
        <v>AMS431.5</v>
      </c>
      <c r="B459" s="24" t="s">
        <v>121</v>
      </c>
      <c r="C459" s="24" t="s">
        <v>10</v>
      </c>
      <c r="D459" s="24" t="s">
        <v>90</v>
      </c>
      <c r="E459" s="24">
        <v>43</v>
      </c>
      <c r="F459" s="25">
        <v>1.5</v>
      </c>
      <c r="G459" s="26">
        <v>223.34</v>
      </c>
      <c r="H459" s="26">
        <v>291.93</v>
      </c>
      <c r="I459" s="26">
        <v>368.86</v>
      </c>
      <c r="J459" s="26">
        <v>449.86</v>
      </c>
      <c r="K459" s="26">
        <v>539.01</v>
      </c>
      <c r="L459" s="26">
        <v>636.37</v>
      </c>
      <c r="M459" s="26">
        <v>400.5</v>
      </c>
      <c r="N459" s="30"/>
      <c r="AG459" s="102" t="str">
        <f>CONCATENATE(AH459,AI459,LEFT(AJ459,2),AK459)</f>
        <v>42FAgDeath Cover</v>
      </c>
      <c r="AH459" s="146">
        <v>42</v>
      </c>
      <c r="AI459" s="146" t="s">
        <v>148</v>
      </c>
      <c r="AJ459" s="146" t="s">
        <v>89</v>
      </c>
      <c r="AK459" s="147" t="s">
        <v>12</v>
      </c>
      <c r="AL459" s="150">
        <v>222.1</v>
      </c>
      <c r="AM459" s="148">
        <v>210.85</v>
      </c>
      <c r="AN459" s="148">
        <v>227.03</v>
      </c>
      <c r="AO459" s="148">
        <v>260.8</v>
      </c>
      <c r="AP459" s="148">
        <v>305.04</v>
      </c>
      <c r="AQ459" s="148">
        <v>360.58</v>
      </c>
      <c r="AR459" s="149">
        <v>245.8</v>
      </c>
    </row>
    <row r="460" spans="1:44">
      <c r="A460" s="23" t="str">
        <f>+CONCATENATE(B460,C460,D460,E460,F460)</f>
        <v>AMS441.5</v>
      </c>
      <c r="B460" s="24" t="s">
        <v>121</v>
      </c>
      <c r="C460" s="24" t="s">
        <v>10</v>
      </c>
      <c r="D460" s="24" t="s">
        <v>90</v>
      </c>
      <c r="E460" s="24">
        <v>44</v>
      </c>
      <c r="F460" s="25">
        <v>1.5</v>
      </c>
      <c r="G460" s="26">
        <v>248.62</v>
      </c>
      <c r="H460" s="26">
        <v>324.33</v>
      </c>
      <c r="I460" s="26">
        <v>404.8</v>
      </c>
      <c r="J460" s="26">
        <v>490.15</v>
      </c>
      <c r="K460" s="26">
        <v>584.93</v>
      </c>
      <c r="L460" s="26">
        <v>687.56</v>
      </c>
      <c r="M460" s="26">
        <v>421.27</v>
      </c>
      <c r="N460" s="30"/>
      <c r="AG460" s="102" t="str">
        <f>CONCATENATE(AH460,AI460,LEFT(AJ460,2),AK460)</f>
        <v>43FAgDeath Cover</v>
      </c>
      <c r="AH460" s="146">
        <v>43</v>
      </c>
      <c r="AI460" s="146" t="s">
        <v>148</v>
      </c>
      <c r="AJ460" s="146" t="s">
        <v>89</v>
      </c>
      <c r="AK460" s="147" t="s">
        <v>12</v>
      </c>
      <c r="AL460" s="148">
        <v>222.1</v>
      </c>
      <c r="AM460" s="148">
        <v>222.11</v>
      </c>
      <c r="AN460" s="148">
        <v>241.52</v>
      </c>
      <c r="AO460" s="148">
        <v>278.38</v>
      </c>
      <c r="AP460" s="148">
        <v>326.04</v>
      </c>
      <c r="AQ460" s="148">
        <v>386.21</v>
      </c>
      <c r="AR460" s="149">
        <v>254.81</v>
      </c>
    </row>
    <row r="461" spans="1:44">
      <c r="A461" s="23" t="str">
        <f>+CONCATENATE(B461,C461,D461,E461,F461)</f>
        <v>AMS451.5</v>
      </c>
      <c r="B461" s="24" t="s">
        <v>121</v>
      </c>
      <c r="C461" s="24" t="s">
        <v>10</v>
      </c>
      <c r="D461" s="24" t="s">
        <v>90</v>
      </c>
      <c r="E461" s="24">
        <v>45</v>
      </c>
      <c r="F461" s="25">
        <v>1.5</v>
      </c>
      <c r="G461" s="26">
        <v>277.4</v>
      </c>
      <c r="H461" s="26">
        <v>359.56</v>
      </c>
      <c r="I461" s="26">
        <v>443.47</v>
      </c>
      <c r="J461" s="26">
        <v>533.59</v>
      </c>
      <c r="K461" s="26">
        <v>634.39</v>
      </c>
      <c r="L461" s="26">
        <v>742.24</v>
      </c>
      <c r="M461" s="26">
        <v>443.47</v>
      </c>
      <c r="N461" s="30"/>
      <c r="AG461" s="102" t="str">
        <f>CONCATENATE(AH461,AI461,LEFT(AJ461,2),AK461)</f>
        <v>44FAgDeath Cover</v>
      </c>
      <c r="AH461" s="146">
        <v>44</v>
      </c>
      <c r="AI461" s="146" t="s">
        <v>148</v>
      </c>
      <c r="AJ461" s="146" t="s">
        <v>89</v>
      </c>
      <c r="AK461" s="147" t="s">
        <v>12</v>
      </c>
      <c r="AL461" s="148">
        <v>231.58</v>
      </c>
      <c r="AM461" s="148">
        <v>233.97</v>
      </c>
      <c r="AN461" s="148">
        <v>257.63</v>
      </c>
      <c r="AO461" s="148">
        <v>297.76</v>
      </c>
      <c r="AP461" s="148">
        <v>349.15</v>
      </c>
      <c r="AQ461" s="148">
        <v>414.09</v>
      </c>
      <c r="AR461" s="149">
        <v>264.63</v>
      </c>
    </row>
    <row r="462" spans="1:44">
      <c r="A462" s="23" t="str">
        <f>+CONCATENATE(B462,C462,D462,E462,F462)</f>
        <v>AMS461.5</v>
      </c>
      <c r="B462" s="24" t="s">
        <v>121</v>
      </c>
      <c r="C462" s="24" t="s">
        <v>10</v>
      </c>
      <c r="D462" s="24" t="s">
        <v>90</v>
      </c>
      <c r="E462" s="24">
        <v>46</v>
      </c>
      <c r="F462" s="25">
        <v>1.5</v>
      </c>
      <c r="G462" s="26">
        <v>309.88</v>
      </c>
      <c r="H462" s="26">
        <v>397.55</v>
      </c>
      <c r="I462" s="26">
        <v>484.96</v>
      </c>
      <c r="J462" s="26">
        <v>580.36</v>
      </c>
      <c r="K462" s="26">
        <v>687.56</v>
      </c>
      <c r="L462" s="26">
        <v>0</v>
      </c>
      <c r="M462" s="26">
        <v>467.06</v>
      </c>
      <c r="N462" s="30"/>
      <c r="AG462" s="102" t="str">
        <f>CONCATENATE(AH462,AI462,LEFT(AJ462,2),AK462)</f>
        <v>45FAgDeath Cover</v>
      </c>
      <c r="AH462" s="146">
        <v>45</v>
      </c>
      <c r="AI462" s="146" t="s">
        <v>148</v>
      </c>
      <c r="AJ462" s="146" t="s">
        <v>89</v>
      </c>
      <c r="AK462" s="147" t="s">
        <v>12</v>
      </c>
      <c r="AL462" s="148">
        <v>242.54</v>
      </c>
      <c r="AM462" s="148">
        <v>248.16</v>
      </c>
      <c r="AN462" s="148">
        <v>275.37</v>
      </c>
      <c r="AO462" s="148">
        <v>318.77</v>
      </c>
      <c r="AP462" s="148">
        <v>374.27</v>
      </c>
      <c r="AQ462" s="148">
        <v>444.39</v>
      </c>
      <c r="AR462" s="149">
        <v>275.37</v>
      </c>
    </row>
    <row r="463" spans="1:44">
      <c r="A463" s="23" t="str">
        <f>+CONCATENATE(B463,C463,D463,E463,F463)</f>
        <v>AMS471.5</v>
      </c>
      <c r="B463" s="24" t="s">
        <v>121</v>
      </c>
      <c r="C463" s="24" t="s">
        <v>10</v>
      </c>
      <c r="D463" s="24" t="s">
        <v>90</v>
      </c>
      <c r="E463" s="24">
        <v>47</v>
      </c>
      <c r="F463" s="25">
        <v>1.5</v>
      </c>
      <c r="G463" s="26">
        <v>345.48</v>
      </c>
      <c r="H463" s="26">
        <v>438.28</v>
      </c>
      <c r="I463" s="26">
        <v>529.33</v>
      </c>
      <c r="J463" s="26">
        <v>630.62</v>
      </c>
      <c r="K463" s="26">
        <v>744.55</v>
      </c>
      <c r="L463" s="26">
        <v>0</v>
      </c>
      <c r="M463" s="26">
        <v>492.16</v>
      </c>
      <c r="N463" s="30"/>
      <c r="AG463" s="102" t="str">
        <f>CONCATENATE(AH463,AI463,LEFT(AJ463,2),AK463)</f>
        <v>46FAgDeath Cover</v>
      </c>
      <c r="AH463" s="146">
        <v>46</v>
      </c>
      <c r="AI463" s="146" t="s">
        <v>148</v>
      </c>
      <c r="AJ463" s="146" t="s">
        <v>89</v>
      </c>
      <c r="AK463" s="147" t="s">
        <v>12</v>
      </c>
      <c r="AL463" s="148">
        <v>255.2</v>
      </c>
      <c r="AM463" s="148">
        <v>264.16</v>
      </c>
      <c r="AN463" s="148">
        <v>294.94</v>
      </c>
      <c r="AO463" s="148">
        <v>341.52</v>
      </c>
      <c r="AP463" s="148">
        <v>401.56</v>
      </c>
      <c r="AQ463" s="148">
        <v>477.29</v>
      </c>
      <c r="AR463" s="149">
        <v>287.11</v>
      </c>
    </row>
    <row r="464" spans="1:44">
      <c r="A464" s="23" t="str">
        <f>+CONCATENATE(B464,C464,D464,E464,F464)</f>
        <v>AMS481.5</v>
      </c>
      <c r="B464" s="24" t="s">
        <v>121</v>
      </c>
      <c r="C464" s="24" t="s">
        <v>10</v>
      </c>
      <c r="D464" s="24" t="s">
        <v>90</v>
      </c>
      <c r="E464" s="24">
        <v>48</v>
      </c>
      <c r="F464" s="25">
        <v>1.5</v>
      </c>
      <c r="G464" s="26">
        <v>384.45</v>
      </c>
      <c r="H464" s="26">
        <v>481.62</v>
      </c>
      <c r="I464" s="26">
        <v>576.68</v>
      </c>
      <c r="J464" s="26">
        <v>684.51</v>
      </c>
      <c r="K464" s="26">
        <v>805.47</v>
      </c>
      <c r="L464" s="26">
        <v>0</v>
      </c>
      <c r="M464" s="26">
        <v>518.74</v>
      </c>
      <c r="N464" s="30"/>
      <c r="AG464" s="102" t="str">
        <f>CONCATENATE(AH464,AI464,LEFT(AJ464,2),AK464)</f>
        <v>47FAgDeath Cover</v>
      </c>
      <c r="AH464" s="146">
        <v>47</v>
      </c>
      <c r="AI464" s="146" t="s">
        <v>148</v>
      </c>
      <c r="AJ464" s="146" t="s">
        <v>89</v>
      </c>
      <c r="AK464" s="147" t="s">
        <v>12</v>
      </c>
      <c r="AL464" s="148">
        <v>269.73</v>
      </c>
      <c r="AM464" s="148">
        <v>282.34</v>
      </c>
      <c r="AN464" s="148">
        <v>316.13</v>
      </c>
      <c r="AO464" s="148">
        <v>366.14</v>
      </c>
      <c r="AP464" s="148">
        <v>431.18</v>
      </c>
      <c r="AQ464" s="148">
        <v>512.97</v>
      </c>
      <c r="AR464" s="149">
        <v>300</v>
      </c>
    </row>
    <row r="465" spans="1:44">
      <c r="A465" s="23" t="str">
        <f>+CONCATENATE(B465,C465,D465,E465,F465)</f>
        <v>AMS491.5</v>
      </c>
      <c r="B465" s="24" t="s">
        <v>121</v>
      </c>
      <c r="C465" s="24" t="s">
        <v>10</v>
      </c>
      <c r="D465" s="24" t="s">
        <v>90</v>
      </c>
      <c r="E465" s="24">
        <v>49</v>
      </c>
      <c r="F465" s="25">
        <v>1.5</v>
      </c>
      <c r="G465" s="26">
        <v>426.27</v>
      </c>
      <c r="H465" s="26">
        <v>527.42</v>
      </c>
      <c r="I465" s="26">
        <v>627.12</v>
      </c>
      <c r="J465" s="26">
        <v>742.21</v>
      </c>
      <c r="K465" s="26">
        <v>870.4</v>
      </c>
      <c r="L465" s="26">
        <v>0</v>
      </c>
      <c r="M465" s="26">
        <v>546.41</v>
      </c>
      <c r="N465" s="30"/>
      <c r="AG465" s="102" t="str">
        <f>CONCATENATE(AH465,AI465,LEFT(AJ465,2),AK465)</f>
        <v>48FAgDeath Cover</v>
      </c>
      <c r="AH465" s="146">
        <v>48</v>
      </c>
      <c r="AI465" s="146" t="s">
        <v>148</v>
      </c>
      <c r="AJ465" s="146" t="s">
        <v>89</v>
      </c>
      <c r="AK465" s="147" t="s">
        <v>12</v>
      </c>
      <c r="AL465" s="148">
        <v>286.28</v>
      </c>
      <c r="AM465" s="148">
        <v>302.27</v>
      </c>
      <c r="AN465" s="148">
        <v>338.98</v>
      </c>
      <c r="AO465" s="148">
        <v>392.74</v>
      </c>
      <c r="AP465" s="148">
        <v>463.29</v>
      </c>
      <c r="AQ465" s="148">
        <v>551.59</v>
      </c>
      <c r="AR465" s="149">
        <v>314.31</v>
      </c>
    </row>
    <row r="466" spans="1:44">
      <c r="A466" s="23" t="str">
        <f>+CONCATENATE(B466,C466,D466,E466,F466)</f>
        <v>AMS501.5</v>
      </c>
      <c r="B466" s="24" t="s">
        <v>121</v>
      </c>
      <c r="C466" s="24" t="s">
        <v>10</v>
      </c>
      <c r="D466" s="24" t="s">
        <v>90</v>
      </c>
      <c r="E466" s="24">
        <v>50</v>
      </c>
      <c r="F466" s="25">
        <v>1.5</v>
      </c>
      <c r="G466" s="26">
        <v>470.65</v>
      </c>
      <c r="H466" s="26">
        <v>575.63</v>
      </c>
      <c r="I466" s="26">
        <v>680.79</v>
      </c>
      <c r="J466" s="26">
        <v>803.87</v>
      </c>
      <c r="K466" s="26">
        <v>939.45</v>
      </c>
      <c r="L466" s="26">
        <v>0</v>
      </c>
      <c r="M466" s="26">
        <v>575.63</v>
      </c>
      <c r="N466" s="30"/>
      <c r="AG466" s="102" t="str">
        <f>CONCATENATE(AH466,AI466,LEFT(AJ466,2),AK466)</f>
        <v>49FAgDeath Cover</v>
      </c>
      <c r="AH466" s="146">
        <v>49</v>
      </c>
      <c r="AI466" s="146" t="s">
        <v>148</v>
      </c>
      <c r="AJ466" s="146" t="s">
        <v>89</v>
      </c>
      <c r="AK466" s="147" t="s">
        <v>12</v>
      </c>
      <c r="AL466" s="148">
        <v>304.93</v>
      </c>
      <c r="AM466" s="148">
        <v>324.12</v>
      </c>
      <c r="AN466" s="148">
        <v>363.76</v>
      </c>
      <c r="AO466" s="148">
        <v>421.75</v>
      </c>
      <c r="AP466" s="148">
        <v>498.06</v>
      </c>
      <c r="AQ466" s="148">
        <v>0</v>
      </c>
      <c r="AR466" s="149">
        <v>330.14</v>
      </c>
    </row>
    <row r="467" spans="1:44">
      <c r="A467" s="23" t="str">
        <f>+CONCATENATE(B467,C467,D467,E467,F467)</f>
        <v>AMS511.5</v>
      </c>
      <c r="B467" s="24" t="s">
        <v>121</v>
      </c>
      <c r="C467" s="24" t="s">
        <v>10</v>
      </c>
      <c r="D467" s="24" t="s">
        <v>90</v>
      </c>
      <c r="E467" s="24">
        <v>51</v>
      </c>
      <c r="F467" s="25">
        <v>1.5</v>
      </c>
      <c r="G467" s="26">
        <v>516.73</v>
      </c>
      <c r="H467" s="26">
        <v>626.32</v>
      </c>
      <c r="I467" s="26">
        <v>737.92</v>
      </c>
      <c r="J467" s="26">
        <v>869.71</v>
      </c>
      <c r="K467" s="26">
        <v>0</v>
      </c>
      <c r="L467" s="26">
        <v>0</v>
      </c>
      <c r="M467" s="26">
        <v>605.57</v>
      </c>
      <c r="N467" s="30"/>
      <c r="AG467" s="102" t="str">
        <f>CONCATENATE(AH467,AI467,LEFT(AJ467,2),AK467)</f>
        <v>50FAgDeath Cover</v>
      </c>
      <c r="AH467" s="146">
        <v>50</v>
      </c>
      <c r="AI467" s="146" t="s">
        <v>148</v>
      </c>
      <c r="AJ467" s="146" t="s">
        <v>89</v>
      </c>
      <c r="AK467" s="147" t="s">
        <v>12</v>
      </c>
      <c r="AL467" s="148">
        <v>325.67</v>
      </c>
      <c r="AM467" s="148">
        <v>347.82</v>
      </c>
      <c r="AN467" s="148">
        <v>390.41</v>
      </c>
      <c r="AO467" s="148">
        <v>453.06</v>
      </c>
      <c r="AP467" s="148">
        <v>535.66</v>
      </c>
      <c r="AQ467" s="148">
        <v>0</v>
      </c>
      <c r="AR467" s="149">
        <v>347.82</v>
      </c>
    </row>
    <row r="468" spans="1:44">
      <c r="A468" s="23" t="str">
        <f>+CONCATENATE(B468,C468,D468,E468,F468)</f>
        <v>AMS521.5</v>
      </c>
      <c r="B468" s="24" t="s">
        <v>121</v>
      </c>
      <c r="C468" s="24" t="s">
        <v>10</v>
      </c>
      <c r="D468" s="24" t="s">
        <v>90</v>
      </c>
      <c r="E468" s="24">
        <v>52</v>
      </c>
      <c r="F468" s="25">
        <v>1.5</v>
      </c>
      <c r="G468" s="26">
        <v>565.26</v>
      </c>
      <c r="H468" s="26">
        <v>679.62</v>
      </c>
      <c r="I468" s="26">
        <v>798.81</v>
      </c>
      <c r="J468" s="26">
        <v>939.98</v>
      </c>
      <c r="K468" s="26">
        <v>0</v>
      </c>
      <c r="L468" s="26">
        <v>0</v>
      </c>
      <c r="M468" s="26">
        <v>633.69</v>
      </c>
      <c r="N468" s="30"/>
      <c r="AG468" s="102" t="str">
        <f>CONCATENATE(AH468,AI468,LEFT(AJ468,2),AK468)</f>
        <v>51FAgDeath Cover</v>
      </c>
      <c r="AH468" s="146">
        <v>51</v>
      </c>
      <c r="AI468" s="146" t="s">
        <v>148</v>
      </c>
      <c r="AJ468" s="146" t="s">
        <v>89</v>
      </c>
      <c r="AK468" s="147" t="s">
        <v>12</v>
      </c>
      <c r="AL468" s="148">
        <v>348.38</v>
      </c>
      <c r="AM468" s="148">
        <v>373.15</v>
      </c>
      <c r="AN468" s="148">
        <v>418.88</v>
      </c>
      <c r="AO468" s="148">
        <v>486.78</v>
      </c>
      <c r="AP468" s="148">
        <v>576.24</v>
      </c>
      <c r="AQ468" s="148">
        <v>0</v>
      </c>
      <c r="AR468" s="149">
        <v>366.85</v>
      </c>
    </row>
    <row r="469" spans="1:44">
      <c r="A469" s="23" t="str">
        <f>+CONCATENATE(B469,C469,D469,E469,F469)</f>
        <v>AMS531.5</v>
      </c>
      <c r="B469" s="24" t="s">
        <v>121</v>
      </c>
      <c r="C469" s="24" t="s">
        <v>10</v>
      </c>
      <c r="D469" s="24" t="s">
        <v>90</v>
      </c>
      <c r="E469" s="24">
        <v>53</v>
      </c>
      <c r="F469" s="25">
        <v>1.5</v>
      </c>
      <c r="G469" s="26">
        <v>615.6</v>
      </c>
      <c r="H469" s="26">
        <v>735.86</v>
      </c>
      <c r="I469" s="26">
        <v>863.83</v>
      </c>
      <c r="J469" s="26">
        <v>1015</v>
      </c>
      <c r="K469" s="26">
        <v>0</v>
      </c>
      <c r="L469" s="26">
        <v>0</v>
      </c>
      <c r="M469" s="26">
        <v>662.4</v>
      </c>
      <c r="N469" s="30"/>
      <c r="AG469" s="102" t="str">
        <f>CONCATENATE(AH469,AI469,LEFT(AJ469,2),AK469)</f>
        <v>52FAgDeath Cover</v>
      </c>
      <c r="AH469" s="146">
        <v>52</v>
      </c>
      <c r="AI469" s="146" t="s">
        <v>148</v>
      </c>
      <c r="AJ469" s="146" t="s">
        <v>89</v>
      </c>
      <c r="AK469" s="147" t="s">
        <v>12</v>
      </c>
      <c r="AL469" s="148">
        <v>372.89</v>
      </c>
      <c r="AM469" s="148">
        <v>400.05</v>
      </c>
      <c r="AN469" s="148">
        <v>449.28</v>
      </c>
      <c r="AO469" s="148">
        <v>523.05</v>
      </c>
      <c r="AP469" s="148">
        <v>619.99</v>
      </c>
      <c r="AQ469" s="148">
        <v>0</v>
      </c>
      <c r="AR469" s="149">
        <v>385.37</v>
      </c>
    </row>
    <row r="470" spans="1:44">
      <c r="A470" s="23" t="str">
        <f>+CONCATENATE(B470,C470,D470,E470,F470)</f>
        <v>AMS541.5</v>
      </c>
      <c r="B470" s="24" t="s">
        <v>121</v>
      </c>
      <c r="C470" s="24" t="s">
        <v>10</v>
      </c>
      <c r="D470" s="24" t="s">
        <v>90</v>
      </c>
      <c r="E470" s="24">
        <v>54</v>
      </c>
      <c r="F470" s="25">
        <v>1.5</v>
      </c>
      <c r="G470" s="26">
        <v>667.93</v>
      </c>
      <c r="H470" s="26">
        <v>795.52</v>
      </c>
      <c r="I470" s="26">
        <v>933.45</v>
      </c>
      <c r="J470" s="26">
        <v>1095.12</v>
      </c>
      <c r="K470" s="26">
        <v>0</v>
      </c>
      <c r="L470" s="26">
        <v>0</v>
      </c>
      <c r="M470" s="26">
        <v>692.08</v>
      </c>
      <c r="N470" s="30"/>
      <c r="AG470" s="102" t="str">
        <f>CONCATENATE(AH470,AI470,LEFT(AJ470,2),AK470)</f>
        <v>53FAgDeath Cover</v>
      </c>
      <c r="AH470" s="146">
        <v>53</v>
      </c>
      <c r="AI470" s="146" t="s">
        <v>148</v>
      </c>
      <c r="AJ470" s="146" t="s">
        <v>89</v>
      </c>
      <c r="AK470" s="147" t="s">
        <v>12</v>
      </c>
      <c r="AL470" s="148">
        <v>398.95</v>
      </c>
      <c r="AM470" s="148">
        <v>428.45</v>
      </c>
      <c r="AN470" s="148">
        <v>481.69</v>
      </c>
      <c r="AO470" s="148">
        <v>562.06</v>
      </c>
      <c r="AP470" s="148">
        <v>667.1</v>
      </c>
      <c r="AQ470" s="148">
        <v>0</v>
      </c>
      <c r="AR470" s="149">
        <v>405.84</v>
      </c>
    </row>
    <row r="471" spans="1:44">
      <c r="A471" s="23" t="str">
        <f>+CONCATENATE(B471,C471,D471,E471,F471)</f>
        <v>AMS551.5</v>
      </c>
      <c r="B471" s="24" t="s">
        <v>121</v>
      </c>
      <c r="C471" s="24" t="s">
        <v>10</v>
      </c>
      <c r="D471" s="24" t="s">
        <v>90</v>
      </c>
      <c r="E471" s="24">
        <v>55</v>
      </c>
      <c r="F471" s="25">
        <v>1.5</v>
      </c>
      <c r="G471" s="26">
        <v>722.6</v>
      </c>
      <c r="H471" s="26">
        <v>858.79</v>
      </c>
      <c r="I471" s="26">
        <v>1008.24</v>
      </c>
      <c r="J471" s="26">
        <v>1180.81</v>
      </c>
      <c r="K471" s="26">
        <v>0</v>
      </c>
      <c r="L471" s="26">
        <v>0</v>
      </c>
      <c r="M471" s="26">
        <v>722.6</v>
      </c>
      <c r="N471" s="30"/>
      <c r="AG471" s="102" t="str">
        <f>CONCATENATE(AH471,AI471,LEFT(AJ471,2),AK471)</f>
        <v>54FAgDeath Cover</v>
      </c>
      <c r="AH471" s="146">
        <v>54</v>
      </c>
      <c r="AI471" s="146" t="s">
        <v>148</v>
      </c>
      <c r="AJ471" s="146" t="s">
        <v>89</v>
      </c>
      <c r="AK471" s="147" t="s">
        <v>12</v>
      </c>
      <c r="AL471" s="148">
        <v>426.36</v>
      </c>
      <c r="AM471" s="148">
        <v>458.31</v>
      </c>
      <c r="AN471" s="148">
        <v>516.28</v>
      </c>
      <c r="AO471" s="148">
        <v>604</v>
      </c>
      <c r="AP471" s="148">
        <v>0</v>
      </c>
      <c r="AQ471" s="148"/>
      <c r="AR471" s="149">
        <v>428.75</v>
      </c>
    </row>
    <row r="472" spans="1:44">
      <c r="A472" s="23" t="str">
        <f>+CONCATENATE(B472,C472,D472,E472,F472)</f>
        <v>AMS561.5</v>
      </c>
      <c r="B472" s="24" t="s">
        <v>121</v>
      </c>
      <c r="C472" s="24" t="s">
        <v>10</v>
      </c>
      <c r="D472" s="24" t="s">
        <v>90</v>
      </c>
      <c r="E472" s="24">
        <v>56</v>
      </c>
      <c r="F472" s="25">
        <v>1.5</v>
      </c>
      <c r="G472" s="26">
        <v>780.24</v>
      </c>
      <c r="H472" s="26">
        <v>927.31</v>
      </c>
      <c r="I472" s="26">
        <v>1088.86</v>
      </c>
      <c r="J472" s="26">
        <v>0</v>
      </c>
      <c r="K472" s="26">
        <v>0</v>
      </c>
      <c r="L472" s="26">
        <v>0</v>
      </c>
      <c r="M472" s="26"/>
      <c r="N472" s="30"/>
      <c r="AG472" s="102" t="str">
        <f>CONCATENATE(AH472,AI472,LEFT(AJ472,2),AK472)</f>
        <v>55FAgDeath Cover</v>
      </c>
      <c r="AH472" s="146">
        <v>55</v>
      </c>
      <c r="AI472" s="146" t="s">
        <v>148</v>
      </c>
      <c r="AJ472" s="146" t="s">
        <v>89</v>
      </c>
      <c r="AK472" s="147" t="s">
        <v>12</v>
      </c>
      <c r="AL472" s="148">
        <v>454.95</v>
      </c>
      <c r="AM472" s="148">
        <v>489.83</v>
      </c>
      <c r="AN472" s="148">
        <v>553.26</v>
      </c>
      <c r="AO472" s="148">
        <v>649.13</v>
      </c>
      <c r="AP472" s="148">
        <v>0</v>
      </c>
      <c r="AQ472" s="148"/>
      <c r="AR472" s="149">
        <v>454.95</v>
      </c>
    </row>
    <row r="473" spans="1:44">
      <c r="A473" s="23" t="str">
        <f>+CONCATENATE(B473,C473,D473,E473,F473)</f>
        <v>AMS571.5</v>
      </c>
      <c r="B473" s="24" t="s">
        <v>121</v>
      </c>
      <c r="C473" s="24" t="s">
        <v>10</v>
      </c>
      <c r="D473" s="24" t="s">
        <v>90</v>
      </c>
      <c r="E473" s="24">
        <v>57</v>
      </c>
      <c r="F473" s="25">
        <v>1.5</v>
      </c>
      <c r="G473" s="26">
        <v>841.59</v>
      </c>
      <c r="H473" s="26">
        <v>1001</v>
      </c>
      <c r="I473" s="26">
        <v>1175.99</v>
      </c>
      <c r="J473" s="26">
        <v>0</v>
      </c>
      <c r="K473" s="26">
        <v>0</v>
      </c>
      <c r="L473" s="26">
        <v>0</v>
      </c>
      <c r="M473" s="26"/>
      <c r="N473" s="30"/>
      <c r="AG473" s="102" t="str">
        <f>CONCATENATE(AH473,AI473,LEFT(AJ473,2),AK473)</f>
        <v>56FAgDeath Cover</v>
      </c>
      <c r="AH473" s="146">
        <v>56</v>
      </c>
      <c r="AI473" s="146" t="s">
        <v>148</v>
      </c>
      <c r="AJ473" s="146" t="s">
        <v>89</v>
      </c>
      <c r="AK473" s="147" t="s">
        <v>12</v>
      </c>
      <c r="AL473" s="148">
        <v>484.61</v>
      </c>
      <c r="AM473" s="148">
        <v>523.13</v>
      </c>
      <c r="AN473" s="148">
        <v>592.86</v>
      </c>
      <c r="AO473" s="148">
        <v>697.75</v>
      </c>
      <c r="AP473" s="148">
        <v>0</v>
      </c>
      <c r="AQ473" s="148"/>
      <c r="AR473" s="149">
        <v>0</v>
      </c>
    </row>
    <row r="474" spans="1:44">
      <c r="A474" s="23" t="str">
        <f>+CONCATENATE(B474,C474,D474,E474,F474)</f>
        <v>AMS581.5</v>
      </c>
      <c r="B474" s="24" t="s">
        <v>121</v>
      </c>
      <c r="C474" s="24" t="s">
        <v>10</v>
      </c>
      <c r="D474" s="24" t="s">
        <v>90</v>
      </c>
      <c r="E474" s="24">
        <v>58</v>
      </c>
      <c r="F474" s="25">
        <v>1.5</v>
      </c>
      <c r="G474" s="26">
        <v>907.6</v>
      </c>
      <c r="H474" s="26">
        <v>1081.59</v>
      </c>
      <c r="I474" s="26">
        <v>1270.37</v>
      </c>
      <c r="J474" s="26">
        <v>0</v>
      </c>
      <c r="K474" s="26">
        <v>0</v>
      </c>
      <c r="L474" s="26">
        <v>0</v>
      </c>
      <c r="M474" s="26"/>
      <c r="N474" s="30"/>
      <c r="AG474" s="102" t="str">
        <f>CONCATENATE(AH474,AI474,LEFT(AJ474,2),AK474)</f>
        <v>57FAgDeath Cover</v>
      </c>
      <c r="AH474" s="146">
        <v>57</v>
      </c>
      <c r="AI474" s="146" t="s">
        <v>148</v>
      </c>
      <c r="AJ474" s="146" t="s">
        <v>89</v>
      </c>
      <c r="AK474" s="147" t="s">
        <v>12</v>
      </c>
      <c r="AL474" s="148">
        <v>515.39</v>
      </c>
      <c r="AM474" s="148">
        <v>558.43</v>
      </c>
      <c r="AN474" s="148">
        <v>635.56</v>
      </c>
      <c r="AO474" s="148">
        <v>750.19</v>
      </c>
      <c r="AP474" s="148">
        <v>0</v>
      </c>
      <c r="AQ474" s="148"/>
      <c r="AR474" s="149">
        <v>0</v>
      </c>
    </row>
    <row r="475" spans="1:44">
      <c r="A475" s="23" t="str">
        <f>+CONCATENATE(B475,C475,D475,E475,F475)</f>
        <v>AMS591.5</v>
      </c>
      <c r="B475" s="24" t="s">
        <v>121</v>
      </c>
      <c r="C475" s="24" t="s">
        <v>10</v>
      </c>
      <c r="D475" s="24" t="s">
        <v>90</v>
      </c>
      <c r="E475" s="24">
        <v>59</v>
      </c>
      <c r="F475" s="25">
        <v>1.5</v>
      </c>
      <c r="G475" s="26">
        <v>978.95</v>
      </c>
      <c r="H475" s="26">
        <v>1168.76</v>
      </c>
      <c r="I475" s="26">
        <v>1372.79</v>
      </c>
      <c r="J475" s="26">
        <v>0</v>
      </c>
      <c r="K475" s="26">
        <v>0</v>
      </c>
      <c r="L475" s="26">
        <v>0</v>
      </c>
      <c r="M475" s="26"/>
      <c r="N475" s="30"/>
      <c r="AG475" s="102" t="str">
        <f>CONCATENATE(AH475,AI475,LEFT(AJ475,2),AK475)</f>
        <v>58FAgDeath Cover</v>
      </c>
      <c r="AH475" s="146">
        <v>58</v>
      </c>
      <c r="AI475" s="146" t="s">
        <v>148</v>
      </c>
      <c r="AJ475" s="146" t="s">
        <v>89</v>
      </c>
      <c r="AK475" s="147" t="s">
        <v>12</v>
      </c>
      <c r="AL475" s="148">
        <v>547.51</v>
      </c>
      <c r="AM475" s="148">
        <v>596.07</v>
      </c>
      <c r="AN475" s="148">
        <v>681.86</v>
      </c>
      <c r="AO475" s="148">
        <v>806.87</v>
      </c>
      <c r="AP475" s="148">
        <v>0</v>
      </c>
      <c r="AQ475" s="148"/>
      <c r="AR475" s="149">
        <v>0</v>
      </c>
    </row>
    <row r="476" spans="1:44">
      <c r="A476" s="23" t="str">
        <f>+CONCATENATE(B476,C476,D476,E476,F476)</f>
        <v>AMS601.5</v>
      </c>
      <c r="B476" s="24" t="s">
        <v>121</v>
      </c>
      <c r="C476" s="24" t="s">
        <v>10</v>
      </c>
      <c r="D476" s="24" t="s">
        <v>90</v>
      </c>
      <c r="E476" s="24">
        <v>60</v>
      </c>
      <c r="F476" s="25">
        <v>1.5</v>
      </c>
      <c r="G476" s="26">
        <v>1056.92</v>
      </c>
      <c r="H476" s="26">
        <v>1264.35</v>
      </c>
      <c r="I476" s="26">
        <v>1484</v>
      </c>
      <c r="J476" s="26">
        <v>0</v>
      </c>
      <c r="K476" s="26">
        <v>0</v>
      </c>
      <c r="L476" s="26">
        <v>0</v>
      </c>
      <c r="M476" s="26"/>
      <c r="N476" s="30"/>
      <c r="AG476" s="102" t="str">
        <f>CONCATENATE(AH476,AI476,LEFT(AJ476,2),AK476)</f>
        <v>59FAgDeath Cover</v>
      </c>
      <c r="AH476" s="146">
        <v>59</v>
      </c>
      <c r="AI476" s="146" t="s">
        <v>148</v>
      </c>
      <c r="AJ476" s="146" t="s">
        <v>89</v>
      </c>
      <c r="AK476" s="147" t="s">
        <v>12</v>
      </c>
      <c r="AL476" s="148">
        <v>581.19</v>
      </c>
      <c r="AM476" s="148">
        <v>636.48</v>
      </c>
      <c r="AN476" s="148">
        <v>732.03</v>
      </c>
      <c r="AO476" s="148">
        <v>0</v>
      </c>
      <c r="AP476" s="148"/>
      <c r="AQ476" s="148"/>
      <c r="AR476" s="149">
        <v>0</v>
      </c>
    </row>
    <row r="477" spans="1:44">
      <c r="A477" s="23" t="str">
        <f>+CONCATENATE(B477,C477,D477,E477,F477)</f>
        <v>AMS611.5</v>
      </c>
      <c r="B477" s="24" t="s">
        <v>121</v>
      </c>
      <c r="C477" s="24" t="s">
        <v>10</v>
      </c>
      <c r="D477" s="24" t="s">
        <v>90</v>
      </c>
      <c r="E477" s="24">
        <v>61</v>
      </c>
      <c r="F477" s="25">
        <v>1.5</v>
      </c>
      <c r="G477" s="26">
        <v>1142.5</v>
      </c>
      <c r="H477" s="26">
        <v>1369.09</v>
      </c>
      <c r="I477" s="26">
        <v>0</v>
      </c>
      <c r="J477" s="26">
        <v>0</v>
      </c>
      <c r="K477" s="26">
        <v>0</v>
      </c>
      <c r="L477" s="26">
        <v>0</v>
      </c>
      <c r="M477" s="26"/>
      <c r="N477" s="30"/>
      <c r="AG477" s="102" t="str">
        <f>CONCATENATE(AH477,AI477,LEFT(AJ477,2),AK477)</f>
        <v>60FAgDeath Cover</v>
      </c>
      <c r="AH477" s="146">
        <v>60</v>
      </c>
      <c r="AI477" s="146" t="s">
        <v>148</v>
      </c>
      <c r="AJ477" s="146" t="s">
        <v>89</v>
      </c>
      <c r="AK477" s="147" t="s">
        <v>12</v>
      </c>
      <c r="AL477" s="148">
        <v>616.95</v>
      </c>
      <c r="AM477" s="148">
        <v>680.11</v>
      </c>
      <c r="AN477" s="148">
        <v>786.54</v>
      </c>
      <c r="AO477" s="148">
        <v>0</v>
      </c>
      <c r="AP477" s="148"/>
      <c r="AQ477" s="148"/>
      <c r="AR477" s="149">
        <v>0</v>
      </c>
    </row>
    <row r="478" spans="1:44">
      <c r="A478" s="23" t="str">
        <f>+CONCATENATE(B478,C478,D478,E478,F478)</f>
        <v>AMS621.5</v>
      </c>
      <c r="B478" s="24" t="s">
        <v>121</v>
      </c>
      <c r="C478" s="24" t="s">
        <v>10</v>
      </c>
      <c r="D478" s="24" t="s">
        <v>90</v>
      </c>
      <c r="E478" s="24">
        <v>62</v>
      </c>
      <c r="F478" s="25">
        <v>1.5</v>
      </c>
      <c r="G478" s="26">
        <v>1236.72</v>
      </c>
      <c r="H478" s="26">
        <v>1483.87</v>
      </c>
      <c r="I478" s="26">
        <v>0</v>
      </c>
      <c r="J478" s="26">
        <v>0</v>
      </c>
      <c r="K478" s="26">
        <v>0</v>
      </c>
      <c r="L478" s="26">
        <v>0</v>
      </c>
      <c r="M478" s="26"/>
      <c r="N478" s="30"/>
      <c r="AG478" s="102" t="str">
        <f>CONCATENATE(AH478,AI478,LEFT(AJ478,2),AK478)</f>
        <v>61FAgDeath Cover</v>
      </c>
      <c r="AH478" s="146">
        <v>61</v>
      </c>
      <c r="AI478" s="146" t="s">
        <v>148</v>
      </c>
      <c r="AJ478" s="146" t="s">
        <v>89</v>
      </c>
      <c r="AK478" s="147" t="s">
        <v>12</v>
      </c>
      <c r="AL478" s="148">
        <v>655.23</v>
      </c>
      <c r="AM478" s="148">
        <v>728</v>
      </c>
      <c r="AN478" s="148">
        <v>845.92</v>
      </c>
      <c r="AO478" s="148">
        <v>0</v>
      </c>
      <c r="AP478" s="148"/>
      <c r="AQ478" s="148"/>
      <c r="AR478" s="149">
        <v>0</v>
      </c>
    </row>
    <row r="479" spans="1:44">
      <c r="A479" s="23" t="str">
        <f>+CONCATENATE(B479,C479,D479,E479,F479)</f>
        <v>AMS631.5</v>
      </c>
      <c r="B479" s="24" t="s">
        <v>121</v>
      </c>
      <c r="C479" s="24" t="s">
        <v>10</v>
      </c>
      <c r="D479" s="24" t="s">
        <v>90</v>
      </c>
      <c r="E479" s="24">
        <v>63</v>
      </c>
      <c r="F479" s="25">
        <v>1.5</v>
      </c>
      <c r="G479" s="26">
        <v>1340.55</v>
      </c>
      <c r="H479" s="26">
        <v>1609.58</v>
      </c>
      <c r="I479" s="26">
        <v>0</v>
      </c>
      <c r="J479" s="26">
        <v>0</v>
      </c>
      <c r="K479" s="26">
        <v>0</v>
      </c>
      <c r="L479" s="26">
        <v>0</v>
      </c>
      <c r="M479" s="26"/>
      <c r="N479" s="30"/>
      <c r="AG479" s="102" t="str">
        <f>CONCATENATE(AH479,AI479,LEFT(AJ479,2),AK479)</f>
        <v>62FAgDeath Cover</v>
      </c>
      <c r="AH479" s="146">
        <v>62</v>
      </c>
      <c r="AI479" s="146" t="s">
        <v>148</v>
      </c>
      <c r="AJ479" s="146" t="s">
        <v>89</v>
      </c>
      <c r="AK479" s="147" t="s">
        <v>12</v>
      </c>
      <c r="AL479" s="148">
        <v>696.76</v>
      </c>
      <c r="AM479" s="148">
        <v>780.36</v>
      </c>
      <c r="AN479" s="148">
        <v>910.73</v>
      </c>
      <c r="AO479" s="148">
        <v>0</v>
      </c>
      <c r="AP479" s="148"/>
      <c r="AQ479" s="148"/>
      <c r="AR479" s="149">
        <v>0</v>
      </c>
    </row>
    <row r="480" spans="1:44">
      <c r="A480" s="23" t="str">
        <f>+CONCATENATE(B480,C480,D480,E480,F480)</f>
        <v>AMS641.5</v>
      </c>
      <c r="B480" s="24" t="s">
        <v>121</v>
      </c>
      <c r="C480" s="24" t="s">
        <v>10</v>
      </c>
      <c r="D480" s="24" t="s">
        <v>90</v>
      </c>
      <c r="E480" s="24">
        <v>64</v>
      </c>
      <c r="F480" s="25">
        <v>1.5</v>
      </c>
      <c r="G480" s="26">
        <v>1454.96</v>
      </c>
      <c r="H480" s="26">
        <v>1747.12</v>
      </c>
      <c r="I480" s="26">
        <v>0</v>
      </c>
      <c r="J480" s="26">
        <v>0</v>
      </c>
      <c r="K480" s="26">
        <v>0</v>
      </c>
      <c r="L480" s="26">
        <v>0</v>
      </c>
      <c r="M480" s="26"/>
      <c r="N480" s="30"/>
      <c r="AG480" s="102" t="str">
        <f>CONCATENATE(AH480,AI480,LEFT(AJ480,2),AK480)</f>
        <v>63FAgDeath Cover</v>
      </c>
      <c r="AH480" s="146">
        <v>63</v>
      </c>
      <c r="AI480" s="146" t="s">
        <v>148</v>
      </c>
      <c r="AJ480" s="146" t="s">
        <v>89</v>
      </c>
      <c r="AK480" s="147" t="s">
        <v>12</v>
      </c>
      <c r="AL480" s="148">
        <v>742</v>
      </c>
      <c r="AM480" s="148">
        <v>837.75</v>
      </c>
      <c r="AN480" s="148">
        <v>981.51</v>
      </c>
      <c r="AO480" s="148">
        <v>0</v>
      </c>
      <c r="AP480" s="148"/>
      <c r="AQ480" s="148"/>
      <c r="AR480" s="149">
        <v>0</v>
      </c>
    </row>
    <row r="481" spans="1:44">
      <c r="A481" s="23" t="str">
        <f>+CONCATENATE(B481,C481,D481,E481,F481)</f>
        <v>AMS651.5</v>
      </c>
      <c r="B481" s="24" t="s">
        <v>121</v>
      </c>
      <c r="C481" s="24" t="s">
        <v>10</v>
      </c>
      <c r="D481" s="24" t="s">
        <v>90</v>
      </c>
      <c r="E481" s="24">
        <v>65</v>
      </c>
      <c r="F481" s="25">
        <v>1.5</v>
      </c>
      <c r="G481" s="26">
        <v>1581</v>
      </c>
      <c r="H481" s="26">
        <v>1897.38</v>
      </c>
      <c r="I481" s="26">
        <v>0</v>
      </c>
      <c r="J481" s="26">
        <v>0</v>
      </c>
      <c r="K481" s="26">
        <v>0</v>
      </c>
      <c r="L481" s="26">
        <v>0</v>
      </c>
      <c r="M481" s="26"/>
      <c r="N481" s="30"/>
      <c r="AG481" s="102" t="str">
        <f>CONCATENATE(AH481,AI481,LEFT(AJ481,2),AK481)</f>
        <v>64FAgDeath Cover</v>
      </c>
      <c r="AH481" s="146">
        <v>64</v>
      </c>
      <c r="AI481" s="146" t="s">
        <v>148</v>
      </c>
      <c r="AJ481" s="146" t="s">
        <v>89</v>
      </c>
      <c r="AK481" s="147" t="s">
        <v>12</v>
      </c>
      <c r="AL481" s="148">
        <v>792.19</v>
      </c>
      <c r="AM481" s="148">
        <v>900.72</v>
      </c>
      <c r="AN481" s="148">
        <v>0</v>
      </c>
      <c r="AO481" s="148"/>
      <c r="AP481" s="148"/>
      <c r="AQ481" s="148"/>
      <c r="AR481" s="149">
        <v>0</v>
      </c>
    </row>
    <row r="482" spans="1:44">
      <c r="A482" s="23" t="str">
        <f>+CONCATENATE(B482,C482,D482,E482,F482)</f>
        <v>AMNS181.75</v>
      </c>
      <c r="B482" s="24" t="s">
        <v>121</v>
      </c>
      <c r="C482" s="24" t="s">
        <v>10</v>
      </c>
      <c r="D482" s="24" t="s">
        <v>6</v>
      </c>
      <c r="E482" s="24">
        <v>18</v>
      </c>
      <c r="F482" s="25">
        <v>1.75</v>
      </c>
      <c r="G482" s="26">
        <v>0</v>
      </c>
      <c r="H482" s="26">
        <v>46.54</v>
      </c>
      <c r="I482" s="26">
        <v>46.71</v>
      </c>
      <c r="J482" s="26">
        <v>47.31</v>
      </c>
      <c r="K482" s="26">
        <v>49.54</v>
      </c>
      <c r="L482" s="26">
        <v>57.29</v>
      </c>
      <c r="M482" s="26"/>
      <c r="N482" s="30"/>
      <c r="AG482" s="102" t="str">
        <f>CONCATENATE(AH482,AI482,LEFT(AJ482,2),AK482)</f>
        <v>65FAgDeath Cover</v>
      </c>
      <c r="AH482" s="146">
        <v>65</v>
      </c>
      <c r="AI482" s="146" t="s">
        <v>148</v>
      </c>
      <c r="AJ482" s="146" t="s">
        <v>89</v>
      </c>
      <c r="AK482" s="147" t="s">
        <v>12</v>
      </c>
      <c r="AL482" s="148">
        <v>847.03</v>
      </c>
      <c r="AM482" s="148">
        <v>969.85</v>
      </c>
      <c r="AN482" s="148">
        <v>0</v>
      </c>
      <c r="AO482" s="148"/>
      <c r="AP482" s="148"/>
      <c r="AQ482" s="148"/>
      <c r="AR482" s="149">
        <v>0</v>
      </c>
    </row>
    <row r="483" spans="1:44">
      <c r="A483" s="23" t="str">
        <f>+CONCATENATE(B483,C483,D483,E483,F483)</f>
        <v>AMNS191.75</v>
      </c>
      <c r="B483" s="24" t="s">
        <v>121</v>
      </c>
      <c r="C483" s="24" t="s">
        <v>10</v>
      </c>
      <c r="D483" s="24" t="s">
        <v>6</v>
      </c>
      <c r="E483" s="24">
        <v>19</v>
      </c>
      <c r="F483" s="25">
        <v>1.75</v>
      </c>
      <c r="G483" s="26">
        <v>0</v>
      </c>
      <c r="H483" s="26">
        <v>48.06</v>
      </c>
      <c r="I483" s="26">
        <v>48.23</v>
      </c>
      <c r="J483" s="26">
        <v>48.9</v>
      </c>
      <c r="K483" s="26">
        <v>51.91</v>
      </c>
      <c r="L483" s="26">
        <v>61.33</v>
      </c>
      <c r="M483" s="26"/>
      <c r="N483" s="30"/>
      <c r="AG483" s="102" t="str">
        <f>CONCATENATE(AH483,AI483,LEFT(AJ483,2),AK483)</f>
        <v>18FNSDeath Cover</v>
      </c>
      <c r="AH483" s="146">
        <v>18</v>
      </c>
      <c r="AI483" s="146" t="s">
        <v>148</v>
      </c>
      <c r="AJ483" s="146" t="s">
        <v>6</v>
      </c>
      <c r="AK483" s="146" t="s">
        <v>12</v>
      </c>
      <c r="AL483" s="148">
        <v>0</v>
      </c>
      <c r="AM483" s="148">
        <v>82.84</v>
      </c>
      <c r="AN483" s="148">
        <v>82.85</v>
      </c>
      <c r="AO483" s="148">
        <v>82.86</v>
      </c>
      <c r="AP483" s="148">
        <v>82.87</v>
      </c>
      <c r="AQ483" s="148">
        <v>82.88</v>
      </c>
      <c r="AR483" s="148"/>
    </row>
    <row r="484" spans="1:44">
      <c r="A484" s="23" t="str">
        <f>+CONCATENATE(B484,C484,D484,E484,F484)</f>
        <v>AMNS201.75</v>
      </c>
      <c r="B484" s="24" t="s">
        <v>121</v>
      </c>
      <c r="C484" s="24" t="s">
        <v>10</v>
      </c>
      <c r="D484" s="24" t="s">
        <v>6</v>
      </c>
      <c r="E484" s="24">
        <v>20</v>
      </c>
      <c r="F484" s="25">
        <v>1.75</v>
      </c>
      <c r="G484" s="26">
        <v>0</v>
      </c>
      <c r="H484" s="26">
        <v>49.3</v>
      </c>
      <c r="I484" s="26">
        <v>49.49</v>
      </c>
      <c r="J484" s="26">
        <v>50.42</v>
      </c>
      <c r="K484" s="26">
        <v>54.47</v>
      </c>
      <c r="L484" s="26">
        <v>65.91</v>
      </c>
      <c r="M484" s="26"/>
      <c r="N484" s="30"/>
      <c r="AG484" s="102" t="str">
        <f>CONCATENATE(AH484,AI484,LEFT(AJ484,2),AK484)</f>
        <v>19FNSDeath Cover</v>
      </c>
      <c r="AH484" s="146">
        <v>19</v>
      </c>
      <c r="AI484" s="146" t="s">
        <v>148</v>
      </c>
      <c r="AJ484" s="146" t="s">
        <v>6</v>
      </c>
      <c r="AK484" s="146" t="s">
        <v>12</v>
      </c>
      <c r="AL484" s="148">
        <v>0</v>
      </c>
      <c r="AM484" s="148">
        <v>82.84</v>
      </c>
      <c r="AN484" s="148">
        <v>82.85</v>
      </c>
      <c r="AO484" s="148">
        <v>82.86</v>
      </c>
      <c r="AP484" s="148">
        <v>82.87</v>
      </c>
      <c r="AQ484" s="148">
        <v>82.88</v>
      </c>
      <c r="AR484" s="148"/>
    </row>
    <row r="485" spans="1:44">
      <c r="A485" s="23" t="str">
        <f>+CONCATENATE(B485,C485,D485,E485,F485)</f>
        <v>AMNS211.75</v>
      </c>
      <c r="B485" s="24" t="s">
        <v>121</v>
      </c>
      <c r="C485" s="24" t="s">
        <v>10</v>
      </c>
      <c r="D485" s="24" t="s">
        <v>6</v>
      </c>
      <c r="E485" s="24">
        <v>21</v>
      </c>
      <c r="F485" s="25">
        <v>1.75</v>
      </c>
      <c r="G485" s="26">
        <v>0</v>
      </c>
      <c r="H485" s="26">
        <v>50.31</v>
      </c>
      <c r="I485" s="26">
        <v>50.62</v>
      </c>
      <c r="J485" s="26">
        <v>51.87</v>
      </c>
      <c r="K485" s="26">
        <v>57.36</v>
      </c>
      <c r="L485" s="26">
        <v>71</v>
      </c>
      <c r="M485" s="26"/>
      <c r="N485" s="30"/>
      <c r="AG485" s="102" t="str">
        <f>CONCATENATE(AH485,AI485,LEFT(AJ485,2),AK485)</f>
        <v>20FNSDeath Cover</v>
      </c>
      <c r="AH485" s="146">
        <v>20</v>
      </c>
      <c r="AI485" s="146" t="s">
        <v>148</v>
      </c>
      <c r="AJ485" s="146" t="s">
        <v>6</v>
      </c>
      <c r="AK485" s="146" t="s">
        <v>12</v>
      </c>
      <c r="AL485" s="148">
        <v>0</v>
      </c>
      <c r="AM485" s="148">
        <v>82.84</v>
      </c>
      <c r="AN485" s="148">
        <v>82.85</v>
      </c>
      <c r="AO485" s="148">
        <v>82.86</v>
      </c>
      <c r="AP485" s="148">
        <v>82.87</v>
      </c>
      <c r="AQ485" s="148">
        <v>82.88</v>
      </c>
      <c r="AR485" s="148"/>
    </row>
    <row r="486" spans="1:44">
      <c r="A486" s="23" t="str">
        <f>+CONCATENATE(B486,C486,D486,E486,F486)</f>
        <v>AMNS221.75</v>
      </c>
      <c r="B486" s="24" t="s">
        <v>121</v>
      </c>
      <c r="C486" s="24" t="s">
        <v>10</v>
      </c>
      <c r="D486" s="24" t="s">
        <v>6</v>
      </c>
      <c r="E486" s="24">
        <v>22</v>
      </c>
      <c r="F486" s="25">
        <v>1.75</v>
      </c>
      <c r="G486" s="26">
        <v>0</v>
      </c>
      <c r="H486" s="26">
        <v>51.17</v>
      </c>
      <c r="I486" s="26">
        <v>51.67</v>
      </c>
      <c r="J486" s="26">
        <v>53.46</v>
      </c>
      <c r="K486" s="26">
        <v>60.72</v>
      </c>
      <c r="L486" s="26">
        <v>76.6</v>
      </c>
      <c r="M486" s="26"/>
      <c r="N486" s="30"/>
      <c r="AG486" s="102" t="str">
        <f>CONCATENATE(AH486,AI486,LEFT(AJ486,2),AK486)</f>
        <v>21FNSDeath Cover</v>
      </c>
      <c r="AH486" s="146">
        <v>21</v>
      </c>
      <c r="AI486" s="146" t="s">
        <v>148</v>
      </c>
      <c r="AJ486" s="146" t="s">
        <v>6</v>
      </c>
      <c r="AK486" s="146" t="s">
        <v>12</v>
      </c>
      <c r="AL486" s="148">
        <v>0</v>
      </c>
      <c r="AM486" s="148">
        <v>82.84</v>
      </c>
      <c r="AN486" s="148">
        <v>82.85</v>
      </c>
      <c r="AO486" s="148">
        <v>82.86</v>
      </c>
      <c r="AP486" s="148">
        <v>82.87</v>
      </c>
      <c r="AQ486" s="148">
        <v>82.88</v>
      </c>
      <c r="AR486" s="148"/>
    </row>
    <row r="487" spans="1:44">
      <c r="A487" s="23" t="str">
        <f>+CONCATENATE(B487,C487,D487,E487,F487)</f>
        <v>AMNS231.75</v>
      </c>
      <c r="B487" s="24" t="s">
        <v>121</v>
      </c>
      <c r="C487" s="24" t="s">
        <v>10</v>
      </c>
      <c r="D487" s="24" t="s">
        <v>6</v>
      </c>
      <c r="E487" s="24">
        <v>23</v>
      </c>
      <c r="F487" s="25">
        <v>1.75</v>
      </c>
      <c r="G487" s="26">
        <v>0</v>
      </c>
      <c r="H487" s="26">
        <v>51.99</v>
      </c>
      <c r="I487" s="26">
        <v>52.7</v>
      </c>
      <c r="J487" s="26">
        <v>55.3</v>
      </c>
      <c r="K487" s="26">
        <v>64.7</v>
      </c>
      <c r="L487" s="26">
        <v>82.95</v>
      </c>
      <c r="M487" s="26"/>
      <c r="N487" s="30"/>
      <c r="AG487" s="102" t="str">
        <f>CONCATENATE(AH487,AI487,LEFT(AJ487,2),AK487)</f>
        <v>22FNSDeath Cover</v>
      </c>
      <c r="AH487" s="146">
        <v>22</v>
      </c>
      <c r="AI487" s="146" t="s">
        <v>148</v>
      </c>
      <c r="AJ487" s="146" t="s">
        <v>6</v>
      </c>
      <c r="AK487" s="146" t="s">
        <v>12</v>
      </c>
      <c r="AL487" s="148">
        <v>0</v>
      </c>
      <c r="AM487" s="148">
        <v>83.67</v>
      </c>
      <c r="AN487" s="148">
        <v>83.68</v>
      </c>
      <c r="AO487" s="148">
        <v>83.69</v>
      </c>
      <c r="AP487" s="148">
        <v>83.7</v>
      </c>
      <c r="AQ487" s="148">
        <v>83.71</v>
      </c>
      <c r="AR487" s="148"/>
    </row>
    <row r="488" spans="1:44">
      <c r="A488" s="23" t="str">
        <f>+CONCATENATE(B488,C488,D488,E488,F488)</f>
        <v>AMNS241.75</v>
      </c>
      <c r="B488" s="24" t="s">
        <v>121</v>
      </c>
      <c r="C488" s="24" t="s">
        <v>10</v>
      </c>
      <c r="D488" s="24" t="s">
        <v>6</v>
      </c>
      <c r="E488" s="24">
        <v>24</v>
      </c>
      <c r="F488" s="25">
        <v>1.75</v>
      </c>
      <c r="G488" s="26">
        <v>0</v>
      </c>
      <c r="H488" s="26">
        <v>52.8</v>
      </c>
      <c r="I488" s="26">
        <v>53.82</v>
      </c>
      <c r="J488" s="26">
        <v>57.57</v>
      </c>
      <c r="K488" s="26">
        <v>69.43</v>
      </c>
      <c r="L488" s="26">
        <v>89.9</v>
      </c>
      <c r="M488" s="26"/>
      <c r="N488" s="30"/>
      <c r="AG488" s="102" t="str">
        <f>CONCATENATE(AH488,AI488,LEFT(AJ488,2),AK488)</f>
        <v>23FNSDeath Cover</v>
      </c>
      <c r="AH488" s="146">
        <v>23</v>
      </c>
      <c r="AI488" s="146" t="s">
        <v>148</v>
      </c>
      <c r="AJ488" s="146" t="s">
        <v>6</v>
      </c>
      <c r="AK488" s="146" t="s">
        <v>12</v>
      </c>
      <c r="AL488" s="148">
        <v>0</v>
      </c>
      <c r="AM488" s="148">
        <v>84.39</v>
      </c>
      <c r="AN488" s="148">
        <v>84.4</v>
      </c>
      <c r="AO488" s="148">
        <v>84.41</v>
      </c>
      <c r="AP488" s="148">
        <v>84.42</v>
      </c>
      <c r="AQ488" s="148">
        <v>84.43</v>
      </c>
      <c r="AR488" s="148"/>
    </row>
    <row r="489" spans="1:44">
      <c r="A489" s="23" t="str">
        <f>+CONCATENATE(B489,C489,D489,E489,F489)</f>
        <v>AMNS251.75</v>
      </c>
      <c r="B489" s="24" t="s">
        <v>121</v>
      </c>
      <c r="C489" s="24" t="s">
        <v>10</v>
      </c>
      <c r="D489" s="24" t="s">
        <v>6</v>
      </c>
      <c r="E489" s="24">
        <v>25</v>
      </c>
      <c r="F489" s="25">
        <v>1.75</v>
      </c>
      <c r="G489" s="26">
        <v>0</v>
      </c>
      <c r="H489" s="26">
        <v>53.67</v>
      </c>
      <c r="I489" s="26">
        <v>55.13</v>
      </c>
      <c r="J489" s="26">
        <v>60.43</v>
      </c>
      <c r="K489" s="26">
        <v>74.92</v>
      </c>
      <c r="L489" s="26">
        <v>97.63</v>
      </c>
      <c r="M489" s="26"/>
      <c r="N489" s="30"/>
      <c r="AG489" s="102" t="str">
        <f>CONCATENATE(AH489,AI489,LEFT(AJ489,2),AK489)</f>
        <v>24FNSDeath Cover</v>
      </c>
      <c r="AH489" s="146">
        <v>24</v>
      </c>
      <c r="AI489" s="146" t="s">
        <v>148</v>
      </c>
      <c r="AJ489" s="146" t="s">
        <v>6</v>
      </c>
      <c r="AK489" s="146" t="s">
        <v>12</v>
      </c>
      <c r="AL489" s="148">
        <v>0</v>
      </c>
      <c r="AM489" s="148">
        <v>84.98</v>
      </c>
      <c r="AN489" s="148">
        <v>84.99</v>
      </c>
      <c r="AO489" s="148">
        <v>85</v>
      </c>
      <c r="AP489" s="148">
        <v>85.01</v>
      </c>
      <c r="AQ489" s="148">
        <v>85.02</v>
      </c>
      <c r="AR489" s="148"/>
    </row>
    <row r="490" spans="1:44">
      <c r="A490" s="23" t="str">
        <f>+CONCATENATE(B490,C490,D490,E490,F490)</f>
        <v>AMNS261.75</v>
      </c>
      <c r="B490" s="24" t="s">
        <v>121</v>
      </c>
      <c r="C490" s="24" t="s">
        <v>10</v>
      </c>
      <c r="D490" s="24" t="s">
        <v>6</v>
      </c>
      <c r="E490" s="24">
        <v>26</v>
      </c>
      <c r="F490" s="25">
        <v>1.75</v>
      </c>
      <c r="G490" s="26">
        <v>0</v>
      </c>
      <c r="H490" s="26">
        <v>54.8</v>
      </c>
      <c r="I490" s="26">
        <v>56.74</v>
      </c>
      <c r="J490" s="26">
        <v>64.02</v>
      </c>
      <c r="K490" s="26">
        <v>81.22</v>
      </c>
      <c r="L490" s="26">
        <v>106.02</v>
      </c>
      <c r="M490" s="26"/>
      <c r="N490" s="30"/>
      <c r="AG490" s="102" t="str">
        <f>CONCATENATE(AH490,AI490,LEFT(AJ490,2),AK490)</f>
        <v>25FNSDeath Cover</v>
      </c>
      <c r="AH490" s="146">
        <v>25</v>
      </c>
      <c r="AI490" s="146" t="s">
        <v>148</v>
      </c>
      <c r="AJ490" s="146" t="s">
        <v>6</v>
      </c>
      <c r="AK490" s="146" t="s">
        <v>12</v>
      </c>
      <c r="AL490" s="148">
        <v>0</v>
      </c>
      <c r="AM490" s="148">
        <v>85.47</v>
      </c>
      <c r="AN490" s="148">
        <v>85.48</v>
      </c>
      <c r="AO490" s="148">
        <v>85.49</v>
      </c>
      <c r="AP490" s="148">
        <v>85.5</v>
      </c>
      <c r="AQ490" s="148">
        <v>86.38</v>
      </c>
      <c r="AR490" s="148"/>
    </row>
    <row r="491" spans="1:44">
      <c r="A491" s="23" t="str">
        <f>+CONCATENATE(B491,C491,D491,E491,F491)</f>
        <v>AMNS271.75</v>
      </c>
      <c r="B491" s="24" t="s">
        <v>121</v>
      </c>
      <c r="C491" s="24" t="s">
        <v>10</v>
      </c>
      <c r="D491" s="24" t="s">
        <v>6</v>
      </c>
      <c r="E491" s="24">
        <v>27</v>
      </c>
      <c r="F491" s="25">
        <v>1.75</v>
      </c>
      <c r="G491" s="26">
        <v>0</v>
      </c>
      <c r="H491" s="26">
        <v>56.13</v>
      </c>
      <c r="I491" s="26">
        <v>58.77</v>
      </c>
      <c r="J491" s="26">
        <v>68.41</v>
      </c>
      <c r="K491" s="26">
        <v>88.41</v>
      </c>
      <c r="L491" s="26">
        <v>115.18</v>
      </c>
      <c r="M491" s="26"/>
      <c r="N491" s="30"/>
      <c r="AG491" s="102" t="str">
        <f>CONCATENATE(AH491,AI491,LEFT(AJ491,2),AK491)</f>
        <v>26FNSDeath Cover</v>
      </c>
      <c r="AH491" s="146">
        <v>26</v>
      </c>
      <c r="AI491" s="146" t="s">
        <v>148</v>
      </c>
      <c r="AJ491" s="146" t="s">
        <v>6</v>
      </c>
      <c r="AK491" s="146" t="s">
        <v>12</v>
      </c>
      <c r="AL491" s="148">
        <v>0</v>
      </c>
      <c r="AM491" s="148">
        <v>85.93</v>
      </c>
      <c r="AN491" s="148">
        <v>85.94</v>
      </c>
      <c r="AO491" s="148">
        <v>85.95</v>
      </c>
      <c r="AP491" s="148">
        <v>85.96</v>
      </c>
      <c r="AQ491" s="148">
        <v>88.72</v>
      </c>
      <c r="AR491" s="148"/>
    </row>
    <row r="492" spans="1:44">
      <c r="A492" s="23" t="str">
        <f>+CONCATENATE(B492,C492,D492,E492,F492)</f>
        <v>AMNS281.75</v>
      </c>
      <c r="B492" s="24" t="s">
        <v>121</v>
      </c>
      <c r="C492" s="24" t="s">
        <v>10</v>
      </c>
      <c r="D492" s="24" t="s">
        <v>6</v>
      </c>
      <c r="E492" s="24">
        <v>28</v>
      </c>
      <c r="F492" s="25">
        <v>1.75</v>
      </c>
      <c r="G492" s="26">
        <v>0</v>
      </c>
      <c r="H492" s="26">
        <v>57.77</v>
      </c>
      <c r="I492" s="26">
        <v>61.46</v>
      </c>
      <c r="J492" s="26">
        <v>73.76</v>
      </c>
      <c r="K492" s="26">
        <v>96.48</v>
      </c>
      <c r="L492" s="26">
        <v>125.3</v>
      </c>
      <c r="M492" s="26"/>
      <c r="N492" s="30"/>
      <c r="AG492" s="102" t="str">
        <f>CONCATENATE(AH492,AI492,LEFT(AJ492,2),AK492)</f>
        <v>27FNSDeath Cover</v>
      </c>
      <c r="AH492" s="146">
        <v>27</v>
      </c>
      <c r="AI492" s="146" t="s">
        <v>148</v>
      </c>
      <c r="AJ492" s="146" t="s">
        <v>6</v>
      </c>
      <c r="AK492" s="146" t="s">
        <v>12</v>
      </c>
      <c r="AL492" s="148">
        <v>0</v>
      </c>
      <c r="AM492" s="148">
        <v>86.4</v>
      </c>
      <c r="AN492" s="148">
        <v>86.41</v>
      </c>
      <c r="AO492" s="148">
        <v>86.42</v>
      </c>
      <c r="AP492" s="148">
        <v>86.43</v>
      </c>
      <c r="AQ492" s="148">
        <v>91.5</v>
      </c>
      <c r="AR492" s="148"/>
    </row>
    <row r="493" spans="1:44">
      <c r="A493" s="23" t="str">
        <f>+CONCATENATE(B493,C493,D493,E493,F493)</f>
        <v>AMNS291.75</v>
      </c>
      <c r="B493" s="24" t="s">
        <v>121</v>
      </c>
      <c r="C493" s="24" t="s">
        <v>10</v>
      </c>
      <c r="D493" s="24" t="s">
        <v>6</v>
      </c>
      <c r="E493" s="24">
        <v>29</v>
      </c>
      <c r="F493" s="25">
        <v>1.75</v>
      </c>
      <c r="G493" s="26">
        <v>0</v>
      </c>
      <c r="H493" s="26">
        <v>59.78</v>
      </c>
      <c r="I493" s="26">
        <v>64.81</v>
      </c>
      <c r="J493" s="26">
        <v>80.07</v>
      </c>
      <c r="K493" s="26">
        <v>105.49</v>
      </c>
      <c r="L493" s="26">
        <v>136.21</v>
      </c>
      <c r="M493" s="26"/>
      <c r="N493" s="30"/>
      <c r="AG493" s="102" t="str">
        <f>CONCATENATE(AH493,AI493,LEFT(AJ493,2),AK493)</f>
        <v>28FNSDeath Cover</v>
      </c>
      <c r="AH493" s="146">
        <v>28</v>
      </c>
      <c r="AI493" s="146" t="s">
        <v>148</v>
      </c>
      <c r="AJ493" s="146" t="s">
        <v>6</v>
      </c>
      <c r="AK493" s="146" t="s">
        <v>12</v>
      </c>
      <c r="AL493" s="148">
        <v>0</v>
      </c>
      <c r="AM493" s="148">
        <v>86.92</v>
      </c>
      <c r="AN493" s="148">
        <v>86.93</v>
      </c>
      <c r="AO493" s="148">
        <v>86.94</v>
      </c>
      <c r="AP493" s="148">
        <v>87.1</v>
      </c>
      <c r="AQ493" s="148">
        <v>94.82</v>
      </c>
      <c r="AR493" s="148"/>
    </row>
    <row r="494" spans="1:44">
      <c r="A494" s="23" t="str">
        <f>+CONCATENATE(B494,C494,D494,E494,F494)</f>
        <v>AMNS301.75</v>
      </c>
      <c r="B494" s="24" t="s">
        <v>121</v>
      </c>
      <c r="C494" s="24" t="s">
        <v>10</v>
      </c>
      <c r="D494" s="24" t="s">
        <v>6</v>
      </c>
      <c r="E494" s="24">
        <v>30</v>
      </c>
      <c r="F494" s="25">
        <v>1.75</v>
      </c>
      <c r="G494" s="26">
        <v>0</v>
      </c>
      <c r="H494" s="26">
        <v>62.23</v>
      </c>
      <c r="I494" s="26">
        <v>69</v>
      </c>
      <c r="J494" s="26">
        <v>87.38</v>
      </c>
      <c r="K494" s="26">
        <v>115.36</v>
      </c>
      <c r="L494" s="26">
        <v>148.07</v>
      </c>
      <c r="M494" s="26">
        <v>148.07</v>
      </c>
      <c r="N494" s="30"/>
      <c r="AG494" s="102" t="str">
        <f>CONCATENATE(AH494,AI494,LEFT(AJ494,2),AK494)</f>
        <v>29FNSDeath Cover</v>
      </c>
      <c r="AH494" s="146">
        <v>29</v>
      </c>
      <c r="AI494" s="146" t="s">
        <v>148</v>
      </c>
      <c r="AJ494" s="146" t="s">
        <v>6</v>
      </c>
      <c r="AK494" s="146" t="s">
        <v>12</v>
      </c>
      <c r="AL494" s="148">
        <v>0</v>
      </c>
      <c r="AM494" s="148">
        <v>87.54</v>
      </c>
      <c r="AN494" s="148">
        <v>87.55</v>
      </c>
      <c r="AO494" s="148">
        <v>87.56</v>
      </c>
      <c r="AP494" s="148">
        <v>89.3</v>
      </c>
      <c r="AQ494" s="148">
        <v>98.69</v>
      </c>
      <c r="AR494" s="148"/>
    </row>
    <row r="495" spans="1:44">
      <c r="A495" s="23" t="str">
        <f>+CONCATENATE(B495,C495,D495,E495,F495)</f>
        <v>AMNS311.75</v>
      </c>
      <c r="B495" s="24" t="s">
        <v>121</v>
      </c>
      <c r="C495" s="24" t="s">
        <v>10</v>
      </c>
      <c r="D495" s="24" t="s">
        <v>6</v>
      </c>
      <c r="E495" s="24">
        <v>31</v>
      </c>
      <c r="F495" s="25">
        <v>1.75</v>
      </c>
      <c r="G495" s="26">
        <v>0</v>
      </c>
      <c r="H495" s="26">
        <v>65.26</v>
      </c>
      <c r="I495" s="26">
        <v>74.13</v>
      </c>
      <c r="J495" s="26">
        <v>95.76</v>
      </c>
      <c r="K495" s="26">
        <v>126.28</v>
      </c>
      <c r="L495" s="26">
        <v>160.86</v>
      </c>
      <c r="M495" s="26">
        <v>153.74</v>
      </c>
      <c r="N495" s="30"/>
      <c r="AG495" s="102" t="str">
        <f>CONCATENATE(AH495,AI495,LEFT(AJ495,2),AK495)</f>
        <v>30FNSDeath Cover</v>
      </c>
      <c r="AH495" s="146">
        <v>30</v>
      </c>
      <c r="AI495" s="146" t="s">
        <v>148</v>
      </c>
      <c r="AJ495" s="146" t="s">
        <v>6</v>
      </c>
      <c r="AK495" s="146" t="s">
        <v>12</v>
      </c>
      <c r="AL495" s="148">
        <v>0</v>
      </c>
      <c r="AM495" s="148">
        <v>88.3</v>
      </c>
      <c r="AN495" s="148">
        <v>88.31</v>
      </c>
      <c r="AO495" s="148">
        <v>88.32</v>
      </c>
      <c r="AP495" s="148">
        <v>92.07</v>
      </c>
      <c r="AQ495" s="148">
        <v>103.18</v>
      </c>
      <c r="AR495" s="149">
        <v>103.18</v>
      </c>
    </row>
    <row r="496" spans="1:44">
      <c r="A496" s="23" t="str">
        <f>+CONCATENATE(B496,C496,D496,E496,F496)</f>
        <v>AMNS321.75</v>
      </c>
      <c r="B496" s="24" t="s">
        <v>121</v>
      </c>
      <c r="C496" s="24" t="s">
        <v>10</v>
      </c>
      <c r="D496" s="24" t="s">
        <v>6</v>
      </c>
      <c r="E496" s="24">
        <v>32</v>
      </c>
      <c r="F496" s="25">
        <v>1.75</v>
      </c>
      <c r="G496" s="26">
        <v>0</v>
      </c>
      <c r="H496" s="26">
        <v>68.81</v>
      </c>
      <c r="I496" s="26">
        <v>80.29</v>
      </c>
      <c r="J496" s="26">
        <v>105.27</v>
      </c>
      <c r="K496" s="26">
        <v>138.25</v>
      </c>
      <c r="L496" s="26">
        <v>174.82</v>
      </c>
      <c r="M496" s="26">
        <v>159.82</v>
      </c>
      <c r="N496" s="30"/>
      <c r="AG496" s="102" t="str">
        <f>CONCATENATE(AH496,AI496,LEFT(AJ496,2),AK496)</f>
        <v>31FNSDeath Cover</v>
      </c>
      <c r="AH496" s="146">
        <v>31</v>
      </c>
      <c r="AI496" s="146" t="s">
        <v>148</v>
      </c>
      <c r="AJ496" s="146" t="s">
        <v>6</v>
      </c>
      <c r="AK496" s="146" t="s">
        <v>12</v>
      </c>
      <c r="AL496" s="148">
        <v>0</v>
      </c>
      <c r="AM496" s="148">
        <v>89.25</v>
      </c>
      <c r="AN496" s="148">
        <v>89.26</v>
      </c>
      <c r="AO496" s="148">
        <v>89.27</v>
      </c>
      <c r="AP496" s="148">
        <v>95.43</v>
      </c>
      <c r="AQ496" s="148">
        <v>108.24</v>
      </c>
      <c r="AR496" s="149">
        <v>105.27</v>
      </c>
    </row>
    <row r="497" spans="1:44">
      <c r="A497" s="23" t="str">
        <f>+CONCATENATE(B497,C497,D497,E497,F497)</f>
        <v>AMNS331.75</v>
      </c>
      <c r="B497" s="24" t="s">
        <v>121</v>
      </c>
      <c r="C497" s="24" t="s">
        <v>10</v>
      </c>
      <c r="D497" s="24" t="s">
        <v>6</v>
      </c>
      <c r="E497" s="24">
        <v>33</v>
      </c>
      <c r="F497" s="25">
        <v>1.75</v>
      </c>
      <c r="G497" s="26">
        <v>0</v>
      </c>
      <c r="H497" s="26">
        <v>73.07</v>
      </c>
      <c r="I497" s="26">
        <v>87.68</v>
      </c>
      <c r="J497" s="26">
        <v>115.95</v>
      </c>
      <c r="K497" s="26">
        <v>151.3</v>
      </c>
      <c r="L497" s="26">
        <v>189.82</v>
      </c>
      <c r="M497" s="26">
        <v>166.3</v>
      </c>
      <c r="N497" s="30"/>
      <c r="AG497" s="102" t="str">
        <f>CONCATENATE(AH497,AI497,LEFT(AJ497,2),AK497)</f>
        <v>32FNSDeath Cover</v>
      </c>
      <c r="AH497" s="146">
        <v>32</v>
      </c>
      <c r="AI497" s="146" t="s">
        <v>148</v>
      </c>
      <c r="AJ497" s="146" t="s">
        <v>6</v>
      </c>
      <c r="AK497" s="146" t="s">
        <v>12</v>
      </c>
      <c r="AL497" s="148">
        <v>0</v>
      </c>
      <c r="AM497" s="148">
        <v>90.41</v>
      </c>
      <c r="AN497" s="148">
        <v>90.42</v>
      </c>
      <c r="AO497" s="148">
        <v>91.24</v>
      </c>
      <c r="AP497" s="148">
        <v>99.45</v>
      </c>
      <c r="AQ497" s="148">
        <v>113.98</v>
      </c>
      <c r="AR497" s="149">
        <v>107.53</v>
      </c>
    </row>
    <row r="498" spans="1:44">
      <c r="A498" s="23" t="str">
        <f>+CONCATENATE(B498,C498,D498,E498,F498)</f>
        <v>AMNS341.75</v>
      </c>
      <c r="B498" s="24" t="s">
        <v>121</v>
      </c>
      <c r="C498" s="24" t="s">
        <v>10</v>
      </c>
      <c r="D498" s="24" t="s">
        <v>6</v>
      </c>
      <c r="E498" s="24">
        <v>34</v>
      </c>
      <c r="F498" s="25">
        <v>1.75</v>
      </c>
      <c r="G498" s="26">
        <v>0</v>
      </c>
      <c r="H498" s="26">
        <v>78.13</v>
      </c>
      <c r="I498" s="26">
        <v>96.19</v>
      </c>
      <c r="J498" s="26">
        <v>127.68</v>
      </c>
      <c r="K498" s="26">
        <v>165.35</v>
      </c>
      <c r="L498" s="26">
        <v>206.12</v>
      </c>
      <c r="M498" s="26">
        <v>173.24</v>
      </c>
      <c r="N498" s="30"/>
      <c r="AG498" s="102" t="str">
        <f>CONCATENATE(AH498,AI498,LEFT(AJ498,2),AK498)</f>
        <v>33FNSDeath Cover</v>
      </c>
      <c r="AH498" s="146">
        <v>33</v>
      </c>
      <c r="AI498" s="146" t="s">
        <v>148</v>
      </c>
      <c r="AJ498" s="146" t="s">
        <v>6</v>
      </c>
      <c r="AK498" s="146" t="s">
        <v>12</v>
      </c>
      <c r="AL498" s="148">
        <v>0</v>
      </c>
      <c r="AM498" s="148">
        <v>91.81</v>
      </c>
      <c r="AN498" s="148">
        <v>91.82</v>
      </c>
      <c r="AO498" s="148">
        <v>94.08</v>
      </c>
      <c r="AP498" s="148">
        <v>104.13</v>
      </c>
      <c r="AQ498" s="148">
        <v>120.35</v>
      </c>
      <c r="AR498" s="149">
        <v>110.02</v>
      </c>
    </row>
    <row r="499" spans="1:44">
      <c r="A499" s="23" t="str">
        <f>+CONCATENATE(B499,C499,D499,E499,F499)</f>
        <v>AMNS351.75</v>
      </c>
      <c r="B499" s="24" t="s">
        <v>121</v>
      </c>
      <c r="C499" s="24" t="s">
        <v>10</v>
      </c>
      <c r="D499" s="24" t="s">
        <v>6</v>
      </c>
      <c r="E499" s="24">
        <v>35</v>
      </c>
      <c r="F499" s="25">
        <v>1.75</v>
      </c>
      <c r="G499" s="26">
        <v>0</v>
      </c>
      <c r="H499" s="26">
        <v>84.17</v>
      </c>
      <c r="I499" s="26">
        <v>106.11</v>
      </c>
      <c r="J499" s="26">
        <v>140.74</v>
      </c>
      <c r="K499" s="26">
        <v>180.62</v>
      </c>
      <c r="L499" s="26">
        <v>223.85</v>
      </c>
      <c r="M499" s="26">
        <v>180.62</v>
      </c>
      <c r="N499" s="30"/>
      <c r="AG499" s="102" t="str">
        <f>CONCATENATE(AH499,AI499,LEFT(AJ499,2),AK499)</f>
        <v>34FNSDeath Cover</v>
      </c>
      <c r="AH499" s="146">
        <v>34</v>
      </c>
      <c r="AI499" s="146" t="s">
        <v>148</v>
      </c>
      <c r="AJ499" s="146" t="s">
        <v>6</v>
      </c>
      <c r="AK499" s="146" t="s">
        <v>12</v>
      </c>
      <c r="AL499" s="148">
        <v>0</v>
      </c>
      <c r="AM499" s="148">
        <v>93.49</v>
      </c>
      <c r="AN499" s="148">
        <v>93.5</v>
      </c>
      <c r="AO499" s="148">
        <v>97.56</v>
      </c>
      <c r="AP499" s="148">
        <v>109.58</v>
      </c>
      <c r="AQ499" s="148">
        <v>127.46</v>
      </c>
      <c r="AR499" s="149">
        <v>112.76</v>
      </c>
    </row>
    <row r="500" spans="1:44">
      <c r="A500" s="23" t="str">
        <f>+CONCATENATE(B500,C500,D500,E500,F500)</f>
        <v>AMNS361.75</v>
      </c>
      <c r="B500" s="24" t="s">
        <v>121</v>
      </c>
      <c r="C500" s="24" t="s">
        <v>10</v>
      </c>
      <c r="D500" s="24" t="s">
        <v>6</v>
      </c>
      <c r="E500" s="24">
        <v>36</v>
      </c>
      <c r="F500" s="25">
        <v>1.75</v>
      </c>
      <c r="G500" s="26">
        <v>0</v>
      </c>
      <c r="H500" s="26">
        <v>91.33</v>
      </c>
      <c r="I500" s="26">
        <v>117.27</v>
      </c>
      <c r="J500" s="26">
        <v>155.06</v>
      </c>
      <c r="K500" s="26">
        <v>197.17</v>
      </c>
      <c r="L500" s="26">
        <v>243.13</v>
      </c>
      <c r="M500" s="26">
        <v>188.52</v>
      </c>
      <c r="N500" s="30"/>
      <c r="AG500" s="102" t="str">
        <f>CONCATENATE(AH500,AI500,LEFT(AJ500,2),AK500)</f>
        <v>35FNSDeath Cover</v>
      </c>
      <c r="AH500" s="146">
        <v>35</v>
      </c>
      <c r="AI500" s="146" t="s">
        <v>148</v>
      </c>
      <c r="AJ500" s="146" t="s">
        <v>6</v>
      </c>
      <c r="AK500" s="146" t="s">
        <v>12</v>
      </c>
      <c r="AL500" s="148">
        <v>0</v>
      </c>
      <c r="AM500" s="148">
        <v>95.5</v>
      </c>
      <c r="AN500" s="148">
        <v>95.55</v>
      </c>
      <c r="AO500" s="148">
        <v>101.76</v>
      </c>
      <c r="AP500" s="148">
        <v>115.73</v>
      </c>
      <c r="AQ500" s="148">
        <v>135.23</v>
      </c>
      <c r="AR500" s="149">
        <v>115.73</v>
      </c>
    </row>
    <row r="501" spans="1:44">
      <c r="A501" s="23" t="str">
        <f>+CONCATENATE(B501,C501,D501,E501,F501)</f>
        <v>AMNS371.75</v>
      </c>
      <c r="B501" s="24" t="s">
        <v>121</v>
      </c>
      <c r="C501" s="24" t="s">
        <v>10</v>
      </c>
      <c r="D501" s="24" t="s">
        <v>6</v>
      </c>
      <c r="E501" s="24">
        <v>37</v>
      </c>
      <c r="F501" s="25">
        <v>1.75</v>
      </c>
      <c r="G501" s="26">
        <v>0</v>
      </c>
      <c r="H501" s="26">
        <v>99.83</v>
      </c>
      <c r="I501" s="26">
        <v>130.06</v>
      </c>
      <c r="J501" s="26">
        <v>170.71</v>
      </c>
      <c r="K501" s="26">
        <v>214.97</v>
      </c>
      <c r="L501" s="26">
        <v>263.89</v>
      </c>
      <c r="M501" s="26">
        <v>196.93</v>
      </c>
      <c r="N501" s="30"/>
      <c r="AG501" s="102" t="str">
        <f>CONCATENATE(AH501,AI501,LEFT(AJ501,2),AK501)</f>
        <v>36FNSDeath Cover</v>
      </c>
      <c r="AH501" s="146">
        <v>36</v>
      </c>
      <c r="AI501" s="146" t="s">
        <v>148</v>
      </c>
      <c r="AJ501" s="146" t="s">
        <v>6</v>
      </c>
      <c r="AK501" s="146" t="s">
        <v>12</v>
      </c>
      <c r="AL501" s="148">
        <v>0</v>
      </c>
      <c r="AM501" s="148">
        <v>97.87</v>
      </c>
      <c r="AN501" s="148">
        <v>98.66</v>
      </c>
      <c r="AO501" s="148">
        <v>106.72</v>
      </c>
      <c r="AP501" s="148">
        <v>122.58</v>
      </c>
      <c r="AQ501" s="148">
        <v>143.93</v>
      </c>
      <c r="AR501" s="149">
        <v>118.96</v>
      </c>
    </row>
    <row r="502" spans="1:44">
      <c r="A502" s="23" t="str">
        <f>+CONCATENATE(B502,C502,D502,E502,F502)</f>
        <v>AMNS381.75</v>
      </c>
      <c r="B502" s="24" t="s">
        <v>121</v>
      </c>
      <c r="C502" s="24" t="s">
        <v>10</v>
      </c>
      <c r="D502" s="24" t="s">
        <v>6</v>
      </c>
      <c r="E502" s="24">
        <v>38</v>
      </c>
      <c r="F502" s="25">
        <v>1.75</v>
      </c>
      <c r="G502" s="26">
        <v>0</v>
      </c>
      <c r="H502" s="26">
        <v>109.83</v>
      </c>
      <c r="I502" s="26">
        <v>144.19</v>
      </c>
      <c r="J502" s="26">
        <v>187.58</v>
      </c>
      <c r="K502" s="26">
        <v>234.3</v>
      </c>
      <c r="L502" s="26">
        <v>286.44</v>
      </c>
      <c r="M502" s="26">
        <v>205.91</v>
      </c>
      <c r="N502" s="30"/>
      <c r="AG502" s="102" t="str">
        <f>CONCATENATE(AH502,AI502,LEFT(AJ502,2),AK502)</f>
        <v>37FNSDeath Cover</v>
      </c>
      <c r="AH502" s="146">
        <v>37</v>
      </c>
      <c r="AI502" s="146" t="s">
        <v>148</v>
      </c>
      <c r="AJ502" s="146" t="s">
        <v>6</v>
      </c>
      <c r="AK502" s="146" t="s">
        <v>12</v>
      </c>
      <c r="AL502" s="148">
        <v>0</v>
      </c>
      <c r="AM502" s="148">
        <v>100.68</v>
      </c>
      <c r="AN502" s="148">
        <v>102.39</v>
      </c>
      <c r="AO502" s="148">
        <v>112.49</v>
      </c>
      <c r="AP502" s="148">
        <v>130.27</v>
      </c>
      <c r="AQ502" s="148">
        <v>153.44</v>
      </c>
      <c r="AR502" s="149">
        <v>122.45</v>
      </c>
    </row>
    <row r="503" spans="1:44">
      <c r="A503" s="23" t="str">
        <f>+CONCATENATE(B503,C503,D503,E503,F503)</f>
        <v>AMNS391.75</v>
      </c>
      <c r="B503" s="24" t="s">
        <v>121</v>
      </c>
      <c r="C503" s="24" t="s">
        <v>10</v>
      </c>
      <c r="D503" s="24" t="s">
        <v>6</v>
      </c>
      <c r="E503" s="24">
        <v>39</v>
      </c>
      <c r="F503" s="25">
        <v>1.75</v>
      </c>
      <c r="G503" s="26">
        <v>0</v>
      </c>
      <c r="H503" s="26">
        <v>121.33</v>
      </c>
      <c r="I503" s="26">
        <v>159.73</v>
      </c>
      <c r="J503" s="26">
        <v>205.87</v>
      </c>
      <c r="K503" s="26">
        <v>255.27</v>
      </c>
      <c r="L503" s="26">
        <v>310.9</v>
      </c>
      <c r="M503" s="26">
        <v>215.49</v>
      </c>
      <c r="N503" s="30"/>
      <c r="AG503" s="102" t="str">
        <f>CONCATENATE(AH503,AI503,LEFT(AJ503,2),AK503)</f>
        <v>38FNSDeath Cover</v>
      </c>
      <c r="AH503" s="146">
        <v>38</v>
      </c>
      <c r="AI503" s="146" t="s">
        <v>148</v>
      </c>
      <c r="AJ503" s="146" t="s">
        <v>6</v>
      </c>
      <c r="AK503" s="146" t="s">
        <v>12</v>
      </c>
      <c r="AL503" s="148">
        <v>0</v>
      </c>
      <c r="AM503" s="148">
        <v>103.92</v>
      </c>
      <c r="AN503" s="148">
        <v>106.82</v>
      </c>
      <c r="AO503" s="148">
        <v>119.06</v>
      </c>
      <c r="AP503" s="148">
        <v>138.71</v>
      </c>
      <c r="AQ503" s="148">
        <v>163.82</v>
      </c>
      <c r="AR503" s="149">
        <v>126.23</v>
      </c>
    </row>
    <row r="504" spans="1:44">
      <c r="A504" s="23" t="str">
        <f>+CONCATENATE(B504,C504,D504,E504,F504)</f>
        <v>AMNS401.75</v>
      </c>
      <c r="B504" s="24" t="s">
        <v>121</v>
      </c>
      <c r="C504" s="24" t="s">
        <v>10</v>
      </c>
      <c r="D504" s="24" t="s">
        <v>6</v>
      </c>
      <c r="E504" s="24">
        <v>40</v>
      </c>
      <c r="F504" s="25">
        <v>1.75</v>
      </c>
      <c r="G504" s="26">
        <v>107.78</v>
      </c>
      <c r="H504" s="26">
        <v>134.78</v>
      </c>
      <c r="I504" s="26">
        <v>177.01</v>
      </c>
      <c r="J504" s="26">
        <v>225.71</v>
      </c>
      <c r="K504" s="26">
        <v>278.03</v>
      </c>
      <c r="L504" s="26">
        <v>337.44</v>
      </c>
      <c r="M504" s="26">
        <v>225.71</v>
      </c>
      <c r="N504" s="30"/>
      <c r="AG504" s="102" t="str">
        <f>CONCATENATE(AH504,AI504,LEFT(AJ504,2),AK504)</f>
        <v>39FNSDeath Cover</v>
      </c>
      <c r="AH504" s="146">
        <v>39</v>
      </c>
      <c r="AI504" s="146" t="s">
        <v>148</v>
      </c>
      <c r="AJ504" s="146" t="s">
        <v>6</v>
      </c>
      <c r="AK504" s="146" t="s">
        <v>12</v>
      </c>
      <c r="AL504" s="148">
        <v>0</v>
      </c>
      <c r="AM504" s="148">
        <v>107.68</v>
      </c>
      <c r="AN504" s="148">
        <v>112.06</v>
      </c>
      <c r="AO504" s="148">
        <v>126.53</v>
      </c>
      <c r="AP504" s="148">
        <v>147.97</v>
      </c>
      <c r="AQ504" s="148">
        <v>175.15</v>
      </c>
      <c r="AR504" s="149">
        <v>130.33</v>
      </c>
    </row>
    <row r="505" spans="1:44">
      <c r="A505" s="23" t="str">
        <f>+CONCATENATE(B505,C505,D505,E505,F505)</f>
        <v>AMNS411.75</v>
      </c>
      <c r="B505" s="24" t="s">
        <v>121</v>
      </c>
      <c r="C505" s="24" t="s">
        <v>10</v>
      </c>
      <c r="D505" s="24" t="s">
        <v>6</v>
      </c>
      <c r="E505" s="24">
        <v>41</v>
      </c>
      <c r="F505" s="25">
        <v>1.75</v>
      </c>
      <c r="G505" s="26">
        <v>118.12</v>
      </c>
      <c r="H505" s="26">
        <v>149.94</v>
      </c>
      <c r="I505" s="26">
        <v>195.94</v>
      </c>
      <c r="J505" s="26">
        <v>246.98</v>
      </c>
      <c r="K505" s="26">
        <v>302.52</v>
      </c>
      <c r="L505" s="26">
        <v>366.16</v>
      </c>
      <c r="M505" s="26">
        <v>236.6</v>
      </c>
      <c r="N505" s="30"/>
      <c r="AG505" s="102" t="str">
        <f>CONCATENATE(AH505,AI505,LEFT(AJ505,2),AK505)</f>
        <v>40FNSDeath Cover</v>
      </c>
      <c r="AH505" s="146">
        <v>40</v>
      </c>
      <c r="AI505" s="146" t="s">
        <v>148</v>
      </c>
      <c r="AJ505" s="146" t="s">
        <v>6</v>
      </c>
      <c r="AK505" s="146" t="s">
        <v>12</v>
      </c>
      <c r="AL505" s="149">
        <v>127.84</v>
      </c>
      <c r="AM505" s="148">
        <v>112.02</v>
      </c>
      <c r="AN505" s="148">
        <v>118.17</v>
      </c>
      <c r="AO505" s="148">
        <v>134.78</v>
      </c>
      <c r="AP505" s="148">
        <v>158.22</v>
      </c>
      <c r="AQ505" s="148">
        <v>187.7</v>
      </c>
      <c r="AR505" s="149">
        <v>134.78</v>
      </c>
    </row>
    <row r="506" spans="1:44">
      <c r="A506" s="23" t="str">
        <f>+CONCATENATE(B506,C506,D506,E506,F506)</f>
        <v>AMNS421.75</v>
      </c>
      <c r="B506" s="24" t="s">
        <v>121</v>
      </c>
      <c r="C506" s="24" t="s">
        <v>10</v>
      </c>
      <c r="D506" s="24" t="s">
        <v>6</v>
      </c>
      <c r="E506" s="24">
        <v>42</v>
      </c>
      <c r="F506" s="25">
        <v>1.75</v>
      </c>
      <c r="G506" s="26">
        <v>130.08</v>
      </c>
      <c r="H506" s="26">
        <v>167.11</v>
      </c>
      <c r="I506" s="26">
        <v>216.51</v>
      </c>
      <c r="J506" s="26">
        <v>269.99</v>
      </c>
      <c r="K506" s="26">
        <v>329.07</v>
      </c>
      <c r="L506" s="26">
        <v>397.25</v>
      </c>
      <c r="M506" s="26">
        <v>248.25</v>
      </c>
      <c r="N506" s="30"/>
      <c r="AG506" s="102" t="str">
        <f>CONCATENATE(AH506,AI506,LEFT(AJ506,2),AK506)</f>
        <v>41FNSDeath Cover</v>
      </c>
      <c r="AH506" s="146">
        <v>41</v>
      </c>
      <c r="AI506" s="146" t="s">
        <v>148</v>
      </c>
      <c r="AJ506" s="146" t="s">
        <v>6</v>
      </c>
      <c r="AK506" s="146" t="s">
        <v>12</v>
      </c>
      <c r="AL506" s="149">
        <v>127.84</v>
      </c>
      <c r="AM506" s="148">
        <v>117.03</v>
      </c>
      <c r="AN506" s="148">
        <v>125.23</v>
      </c>
      <c r="AO506" s="148">
        <v>144.01</v>
      </c>
      <c r="AP506" s="148">
        <v>169.37</v>
      </c>
      <c r="AQ506" s="148">
        <v>201.38</v>
      </c>
      <c r="AR506" s="149">
        <v>139.59</v>
      </c>
    </row>
    <row r="507" spans="1:44">
      <c r="A507" s="23" t="str">
        <f>+CONCATENATE(B507,C507,D507,E507,F507)</f>
        <v>AMNS431.75</v>
      </c>
      <c r="B507" s="24" t="s">
        <v>121</v>
      </c>
      <c r="C507" s="24" t="s">
        <v>10</v>
      </c>
      <c r="D507" s="24" t="s">
        <v>6</v>
      </c>
      <c r="E507" s="24">
        <v>43</v>
      </c>
      <c r="F507" s="25">
        <v>1.75</v>
      </c>
      <c r="G507" s="26">
        <v>143.91</v>
      </c>
      <c r="H507" s="26">
        <v>186.38</v>
      </c>
      <c r="I507" s="26">
        <v>238.61</v>
      </c>
      <c r="J507" s="26">
        <v>294.87</v>
      </c>
      <c r="K507" s="26">
        <v>357.85</v>
      </c>
      <c r="L507" s="26">
        <v>430.83</v>
      </c>
      <c r="M507" s="26">
        <v>260.71</v>
      </c>
      <c r="N507" s="30"/>
      <c r="AG507" s="102" t="str">
        <f>CONCATENATE(AH507,AI507,LEFT(AJ507,2),AK507)</f>
        <v>42FNSDeath Cover</v>
      </c>
      <c r="AH507" s="146">
        <v>42</v>
      </c>
      <c r="AI507" s="146" t="s">
        <v>148</v>
      </c>
      <c r="AJ507" s="146" t="s">
        <v>6</v>
      </c>
      <c r="AK507" s="146" t="s">
        <v>12</v>
      </c>
      <c r="AL507" s="149">
        <v>127.84</v>
      </c>
      <c r="AM507" s="148">
        <v>122.83</v>
      </c>
      <c r="AN507" s="148">
        <v>133.28</v>
      </c>
      <c r="AO507" s="148">
        <v>154.12</v>
      </c>
      <c r="AP507" s="148">
        <v>181.51</v>
      </c>
      <c r="AQ507" s="148">
        <v>216.3</v>
      </c>
      <c r="AR507" s="149">
        <v>144.85</v>
      </c>
    </row>
    <row r="508" spans="1:44">
      <c r="A508" s="23" t="str">
        <f>+CONCATENATE(B508,C508,D508,E508,F508)</f>
        <v>AMNS441.75</v>
      </c>
      <c r="B508" s="24" t="s">
        <v>121</v>
      </c>
      <c r="C508" s="24" t="s">
        <v>10</v>
      </c>
      <c r="D508" s="24" t="s">
        <v>6</v>
      </c>
      <c r="E508" s="24">
        <v>44</v>
      </c>
      <c r="F508" s="25">
        <v>1.75</v>
      </c>
      <c r="G508" s="26">
        <v>160.06</v>
      </c>
      <c r="H508" s="26">
        <v>207.39</v>
      </c>
      <c r="I508" s="26">
        <v>262.46</v>
      </c>
      <c r="J508" s="26">
        <v>321.73</v>
      </c>
      <c r="K508" s="26">
        <v>389</v>
      </c>
      <c r="L508" s="26">
        <v>467.03</v>
      </c>
      <c r="M508" s="26">
        <v>273.99</v>
      </c>
      <c r="N508" s="30"/>
      <c r="AG508" s="102" t="str">
        <f>CONCATENATE(AH508,AI508,LEFT(AJ508,2),AK508)</f>
        <v>43FNSDeath Cover</v>
      </c>
      <c r="AH508" s="146">
        <v>43</v>
      </c>
      <c r="AI508" s="146" t="s">
        <v>148</v>
      </c>
      <c r="AJ508" s="146" t="s">
        <v>6</v>
      </c>
      <c r="AK508" s="146" t="s">
        <v>12</v>
      </c>
      <c r="AL508" s="148">
        <v>127.84</v>
      </c>
      <c r="AM508" s="148">
        <v>129.54</v>
      </c>
      <c r="AN508" s="148">
        <v>142.32</v>
      </c>
      <c r="AO508" s="148">
        <v>165.12</v>
      </c>
      <c r="AP508" s="148">
        <v>194.71</v>
      </c>
      <c r="AQ508" s="148">
        <v>232.55</v>
      </c>
      <c r="AR508" s="149">
        <v>150.55</v>
      </c>
    </row>
    <row r="509" spans="1:44">
      <c r="A509" s="23" t="str">
        <f>+CONCATENATE(B509,C509,D509,E509,F509)</f>
        <v>AMNS451.75</v>
      </c>
      <c r="B509" s="24" t="s">
        <v>121</v>
      </c>
      <c r="C509" s="24" t="s">
        <v>10</v>
      </c>
      <c r="D509" s="24" t="s">
        <v>6</v>
      </c>
      <c r="E509" s="24">
        <v>45</v>
      </c>
      <c r="F509" s="25">
        <v>1.75</v>
      </c>
      <c r="G509" s="26">
        <v>178.27</v>
      </c>
      <c r="H509" s="26">
        <v>230.39</v>
      </c>
      <c r="I509" s="26">
        <v>288.11</v>
      </c>
      <c r="J509" s="26">
        <v>350.73</v>
      </c>
      <c r="K509" s="26">
        <v>422.67</v>
      </c>
      <c r="L509" s="26">
        <v>505.99</v>
      </c>
      <c r="M509" s="26">
        <v>288.11</v>
      </c>
      <c r="N509" s="30"/>
      <c r="AG509" s="102" t="str">
        <f>CONCATENATE(AH509,AI509,LEFT(AJ509,2),AK509)</f>
        <v>44FNSDeath Cover</v>
      </c>
      <c r="AH509" s="146">
        <v>44</v>
      </c>
      <c r="AI509" s="146" t="s">
        <v>148</v>
      </c>
      <c r="AJ509" s="146" t="s">
        <v>6</v>
      </c>
      <c r="AK509" s="146" t="s">
        <v>12</v>
      </c>
      <c r="AL509" s="148">
        <v>133.76</v>
      </c>
      <c r="AM509" s="148">
        <v>137.28</v>
      </c>
      <c r="AN509" s="148">
        <v>152.4</v>
      </c>
      <c r="AO509" s="148">
        <v>177.27</v>
      </c>
      <c r="AP509" s="148">
        <v>209.27</v>
      </c>
      <c r="AQ509" s="148">
        <v>250.26</v>
      </c>
      <c r="AR509" s="149">
        <v>156.74</v>
      </c>
    </row>
    <row r="510" spans="1:44">
      <c r="A510" s="23" t="str">
        <f>+CONCATENATE(B510,C510,D510,E510,F510)</f>
        <v>AMNS461.75</v>
      </c>
      <c r="B510" s="24" t="s">
        <v>121</v>
      </c>
      <c r="C510" s="24" t="s">
        <v>10</v>
      </c>
      <c r="D510" s="24" t="s">
        <v>6</v>
      </c>
      <c r="E510" s="24">
        <v>46</v>
      </c>
      <c r="F510" s="25">
        <v>1.75</v>
      </c>
      <c r="G510" s="26">
        <v>198.92</v>
      </c>
      <c r="H510" s="26">
        <v>255.14</v>
      </c>
      <c r="I510" s="26">
        <v>315.44</v>
      </c>
      <c r="J510" s="26">
        <v>381.81</v>
      </c>
      <c r="K510" s="26">
        <v>459</v>
      </c>
      <c r="L510" s="26">
        <v>0</v>
      </c>
      <c r="M510" s="26">
        <v>303.07</v>
      </c>
      <c r="N510" s="30"/>
      <c r="AG510" s="102" t="str">
        <f>CONCATENATE(AH510,AI510,LEFT(AJ510,2),AK510)</f>
        <v>45FNSDeath Cover</v>
      </c>
      <c r="AH510" s="146">
        <v>45</v>
      </c>
      <c r="AI510" s="146" t="s">
        <v>148</v>
      </c>
      <c r="AJ510" s="146" t="s">
        <v>6</v>
      </c>
      <c r="AK510" s="146" t="s">
        <v>12</v>
      </c>
      <c r="AL510" s="148">
        <v>140.61</v>
      </c>
      <c r="AM510" s="148">
        <v>146.15</v>
      </c>
      <c r="AN510" s="148">
        <v>163.49</v>
      </c>
      <c r="AO510" s="148">
        <v>190.45</v>
      </c>
      <c r="AP510" s="148">
        <v>225.11</v>
      </c>
      <c r="AQ510" s="148">
        <v>269.52</v>
      </c>
      <c r="AR510" s="149">
        <v>163.49</v>
      </c>
    </row>
    <row r="511" spans="1:44">
      <c r="A511" s="23" t="str">
        <f>+CONCATENATE(B511,C511,D511,E511,F511)</f>
        <v>AMNS471.75</v>
      </c>
      <c r="B511" s="24" t="s">
        <v>121</v>
      </c>
      <c r="C511" s="24" t="s">
        <v>10</v>
      </c>
      <c r="D511" s="24" t="s">
        <v>6</v>
      </c>
      <c r="E511" s="24">
        <v>47</v>
      </c>
      <c r="F511" s="25">
        <v>1.75</v>
      </c>
      <c r="G511" s="26">
        <v>221.89</v>
      </c>
      <c r="H511" s="26">
        <v>281.62</v>
      </c>
      <c r="I511" s="26">
        <v>344.63</v>
      </c>
      <c r="J511" s="26">
        <v>415.26</v>
      </c>
      <c r="K511" s="26">
        <v>498.13</v>
      </c>
      <c r="L511" s="26">
        <v>0</v>
      </c>
      <c r="M511" s="26">
        <v>318.83</v>
      </c>
      <c r="N511" s="30"/>
      <c r="AG511" s="102" t="str">
        <f>CONCATENATE(AH511,AI511,LEFT(AJ511,2),AK511)</f>
        <v>46FNSDeath Cover</v>
      </c>
      <c r="AH511" s="146">
        <v>46</v>
      </c>
      <c r="AI511" s="146" t="s">
        <v>148</v>
      </c>
      <c r="AJ511" s="146" t="s">
        <v>6</v>
      </c>
      <c r="AK511" s="146" t="s">
        <v>12</v>
      </c>
      <c r="AL511" s="148">
        <v>148.51</v>
      </c>
      <c r="AM511" s="148">
        <v>156.17</v>
      </c>
      <c r="AN511" s="148">
        <v>175.74</v>
      </c>
      <c r="AO511" s="148">
        <v>204.72</v>
      </c>
      <c r="AP511" s="148">
        <v>242.32</v>
      </c>
      <c r="AQ511" s="148">
        <v>290.46</v>
      </c>
      <c r="AR511" s="149">
        <v>170.84</v>
      </c>
    </row>
    <row r="512" spans="1:44">
      <c r="A512" s="23" t="str">
        <f>+CONCATENATE(B512,C512,D512,E512,F512)</f>
        <v>AMNS481.75</v>
      </c>
      <c r="B512" s="24" t="s">
        <v>121</v>
      </c>
      <c r="C512" s="24" t="s">
        <v>10</v>
      </c>
      <c r="D512" s="24" t="s">
        <v>6</v>
      </c>
      <c r="E512" s="24">
        <v>48</v>
      </c>
      <c r="F512" s="25">
        <v>1.75</v>
      </c>
      <c r="G512" s="26">
        <v>246.96</v>
      </c>
      <c r="H512" s="26">
        <v>309.91</v>
      </c>
      <c r="I512" s="26">
        <v>375.77</v>
      </c>
      <c r="J512" s="26">
        <v>451.22</v>
      </c>
      <c r="K512" s="26">
        <v>540.17</v>
      </c>
      <c r="L512" s="26">
        <v>0</v>
      </c>
      <c r="M512" s="26">
        <v>335.49</v>
      </c>
      <c r="N512" s="30"/>
      <c r="AG512" s="102" t="str">
        <f>CONCATENATE(AH512,AI512,LEFT(AJ512,2),AK512)</f>
        <v>47FNSDeath Cover</v>
      </c>
      <c r="AH512" s="146">
        <v>47</v>
      </c>
      <c r="AI512" s="146" t="s">
        <v>148</v>
      </c>
      <c r="AJ512" s="146" t="s">
        <v>6</v>
      </c>
      <c r="AK512" s="146" t="s">
        <v>12</v>
      </c>
      <c r="AL512" s="148">
        <v>157.58</v>
      </c>
      <c r="AM512" s="148">
        <v>167.54</v>
      </c>
      <c r="AN512" s="148">
        <v>189</v>
      </c>
      <c r="AO512" s="148">
        <v>220.18</v>
      </c>
      <c r="AP512" s="148">
        <v>261.02</v>
      </c>
      <c r="AQ512" s="148">
        <v>313.21</v>
      </c>
      <c r="AR512" s="149">
        <v>178.9</v>
      </c>
    </row>
    <row r="513" spans="1:44">
      <c r="A513" s="23" t="str">
        <f>+CONCATENATE(B513,C513,D513,E513,F513)</f>
        <v>AMNS491.75</v>
      </c>
      <c r="B513" s="24" t="s">
        <v>121</v>
      </c>
      <c r="C513" s="24" t="s">
        <v>10</v>
      </c>
      <c r="D513" s="24" t="s">
        <v>6</v>
      </c>
      <c r="E513" s="24">
        <v>49</v>
      </c>
      <c r="F513" s="25">
        <v>1.75</v>
      </c>
      <c r="G513" s="26">
        <v>273.92</v>
      </c>
      <c r="H513" s="26">
        <v>339.85</v>
      </c>
      <c r="I513" s="26">
        <v>408.96</v>
      </c>
      <c r="J513" s="26">
        <v>489.81</v>
      </c>
      <c r="K513" s="26">
        <v>585.25</v>
      </c>
      <c r="L513" s="26">
        <v>0</v>
      </c>
      <c r="M513" s="26">
        <v>353.07</v>
      </c>
      <c r="N513" s="30"/>
      <c r="AG513" s="102" t="str">
        <f>CONCATENATE(AH513,AI513,LEFT(AJ513,2),AK513)</f>
        <v>48FNSDeath Cover</v>
      </c>
      <c r="AH513" s="146">
        <v>48</v>
      </c>
      <c r="AI513" s="146" t="s">
        <v>148</v>
      </c>
      <c r="AJ513" s="146" t="s">
        <v>6</v>
      </c>
      <c r="AK513" s="146" t="s">
        <v>12</v>
      </c>
      <c r="AL513" s="148">
        <v>167.92</v>
      </c>
      <c r="AM513" s="148">
        <v>179.99</v>
      </c>
      <c r="AN513" s="148">
        <v>203.3</v>
      </c>
      <c r="AO513" s="148">
        <v>236.88</v>
      </c>
      <c r="AP513" s="148">
        <v>281.31</v>
      </c>
      <c r="AQ513" s="148">
        <v>337.88</v>
      </c>
      <c r="AR513" s="149">
        <v>187.78</v>
      </c>
    </row>
    <row r="514" spans="1:44">
      <c r="A514" s="23" t="str">
        <f t="shared" ref="A514:A577" si="23">+CONCATENATE(B514,C514,D514,E514,F514)</f>
        <v>AMNS501.75</v>
      </c>
      <c r="B514" s="24" t="s">
        <v>121</v>
      </c>
      <c r="C514" s="24" t="s">
        <v>10</v>
      </c>
      <c r="D514" s="24" t="s">
        <v>6</v>
      </c>
      <c r="E514" s="24">
        <v>50</v>
      </c>
      <c r="F514" s="25">
        <v>1.75</v>
      </c>
      <c r="G514" s="26">
        <v>302.6</v>
      </c>
      <c r="H514" s="26">
        <v>371.35</v>
      </c>
      <c r="I514" s="26">
        <v>444.32</v>
      </c>
      <c r="J514" s="26">
        <v>531.2</v>
      </c>
      <c r="K514" s="26">
        <v>633.52</v>
      </c>
      <c r="L514" s="26">
        <v>0</v>
      </c>
      <c r="M514" s="26">
        <v>371.35</v>
      </c>
      <c r="N514" s="30"/>
      <c r="AG514" s="102" t="str">
        <f>CONCATENATE(AH514,AI514,LEFT(AJ514,2),AK514)</f>
        <v>49FNSDeath Cover</v>
      </c>
      <c r="AH514" s="146">
        <v>49</v>
      </c>
      <c r="AI514" s="146" t="s">
        <v>148</v>
      </c>
      <c r="AJ514" s="146" t="s">
        <v>6</v>
      </c>
      <c r="AK514" s="146" t="s">
        <v>12</v>
      </c>
      <c r="AL514" s="148">
        <v>179.57</v>
      </c>
      <c r="AM514" s="148">
        <v>193.67</v>
      </c>
      <c r="AN514" s="148">
        <v>218.82</v>
      </c>
      <c r="AO514" s="148">
        <v>255.11</v>
      </c>
      <c r="AP514" s="148">
        <v>303.3</v>
      </c>
      <c r="AQ514" s="148">
        <v>0</v>
      </c>
      <c r="AR514" s="149">
        <v>197.58</v>
      </c>
    </row>
    <row r="515" spans="1:44">
      <c r="A515" s="23" t="str">
        <f>+CONCATENATE(B515,C515,D515,E515,F515)</f>
        <v>AMNS511.75</v>
      </c>
      <c r="B515" s="24" t="s">
        <v>121</v>
      </c>
      <c r="C515" s="24" t="s">
        <v>10</v>
      </c>
      <c r="D515" s="24" t="s">
        <v>6</v>
      </c>
      <c r="E515" s="24">
        <v>51</v>
      </c>
      <c r="F515" s="25">
        <v>1.75</v>
      </c>
      <c r="G515" s="26">
        <v>332.76</v>
      </c>
      <c r="H515" s="26">
        <v>404.41</v>
      </c>
      <c r="I515" s="26">
        <v>482.01</v>
      </c>
      <c r="J515" s="26">
        <v>575.55</v>
      </c>
      <c r="K515" s="26">
        <v>0</v>
      </c>
      <c r="L515" s="26">
        <v>0</v>
      </c>
      <c r="M515" s="26">
        <v>390.35</v>
      </c>
      <c r="N515" s="30"/>
      <c r="AG515" s="102" t="str">
        <f>CONCATENATE(AH515,AI515,LEFT(AJ515,2),AK515)</f>
        <v>50FNSDeath Cover</v>
      </c>
      <c r="AH515" s="146">
        <v>50</v>
      </c>
      <c r="AI515" s="146" t="s">
        <v>148</v>
      </c>
      <c r="AJ515" s="146" t="s">
        <v>6</v>
      </c>
      <c r="AK515" s="146" t="s">
        <v>12</v>
      </c>
      <c r="AL515" s="148">
        <v>192.52</v>
      </c>
      <c r="AM515" s="148">
        <v>208.48</v>
      </c>
      <c r="AN515" s="148">
        <v>235.5</v>
      </c>
      <c r="AO515" s="148">
        <v>274.78</v>
      </c>
      <c r="AP515" s="148">
        <v>327.1</v>
      </c>
      <c r="AQ515" s="148">
        <v>0</v>
      </c>
      <c r="AR515" s="149">
        <v>208.48</v>
      </c>
    </row>
    <row r="516" spans="1:44">
      <c r="A516" s="23" t="str">
        <f>+CONCATENATE(B516,C516,D516,E516,F516)</f>
        <v>AMNS521.75</v>
      </c>
      <c r="B516" s="24" t="s">
        <v>121</v>
      </c>
      <c r="C516" s="24" t="s">
        <v>10</v>
      </c>
      <c r="D516" s="24" t="s">
        <v>6</v>
      </c>
      <c r="E516" s="24">
        <v>52</v>
      </c>
      <c r="F516" s="25">
        <v>1.75</v>
      </c>
      <c r="G516" s="26">
        <v>364.18</v>
      </c>
      <c r="H516" s="26">
        <v>439.15</v>
      </c>
      <c r="I516" s="26">
        <v>522.26</v>
      </c>
      <c r="J516" s="26">
        <v>623.11</v>
      </c>
      <c r="K516" s="26">
        <v>0</v>
      </c>
      <c r="L516" s="26">
        <v>0</v>
      </c>
      <c r="M516" s="26">
        <v>407.98</v>
      </c>
      <c r="N516" s="30"/>
      <c r="AG516" s="102" t="str">
        <f t="shared" ref="AG516:AG579" si="24">CONCATENATE(AH516,AI516,LEFT(AJ516,2),AK516)</f>
        <v>51FNSDeath Cover</v>
      </c>
      <c r="AH516" s="146">
        <v>51</v>
      </c>
      <c r="AI516" s="146" t="s">
        <v>148</v>
      </c>
      <c r="AJ516" s="146" t="s">
        <v>6</v>
      </c>
      <c r="AK516" s="146" t="s">
        <v>12</v>
      </c>
      <c r="AL516" s="148">
        <v>206.7</v>
      </c>
      <c r="AM516" s="148">
        <v>224.31</v>
      </c>
      <c r="AN516" s="148">
        <v>253.32</v>
      </c>
      <c r="AO516" s="148">
        <v>295.98</v>
      </c>
      <c r="AP516" s="148">
        <v>352.83</v>
      </c>
      <c r="AQ516" s="148">
        <v>0</v>
      </c>
      <c r="AR516" s="149">
        <v>220.16</v>
      </c>
    </row>
    <row r="517" spans="1:44">
      <c r="A517" s="23" t="str">
        <f>+CONCATENATE(B517,C517,D517,E517,F517)</f>
        <v>AMNS531.75</v>
      </c>
      <c r="B517" s="24" t="s">
        <v>121</v>
      </c>
      <c r="C517" s="24" t="s">
        <v>10</v>
      </c>
      <c r="D517" s="24" t="s">
        <v>6</v>
      </c>
      <c r="E517" s="24">
        <v>53</v>
      </c>
      <c r="F517" s="25">
        <v>1.75</v>
      </c>
      <c r="G517" s="26">
        <v>396.78</v>
      </c>
      <c r="H517" s="26">
        <v>475.83</v>
      </c>
      <c r="I517" s="26">
        <v>565.36</v>
      </c>
      <c r="J517" s="26">
        <v>674.11</v>
      </c>
      <c r="K517" s="26">
        <v>0</v>
      </c>
      <c r="L517" s="26">
        <v>0</v>
      </c>
      <c r="M517" s="26">
        <v>426.34</v>
      </c>
      <c r="N517" s="30"/>
      <c r="AG517" s="102" t="str">
        <f>CONCATENATE(AH517,AI517,LEFT(AJ517,2),AK517)</f>
        <v>52FNSDeath Cover</v>
      </c>
      <c r="AH517" s="146">
        <v>52</v>
      </c>
      <c r="AI517" s="146" t="s">
        <v>148</v>
      </c>
      <c r="AJ517" s="146" t="s">
        <v>6</v>
      </c>
      <c r="AK517" s="146" t="s">
        <v>12</v>
      </c>
      <c r="AL517" s="148">
        <v>222</v>
      </c>
      <c r="AM517" s="148">
        <v>241.11</v>
      </c>
      <c r="AN517" s="148">
        <v>272.35</v>
      </c>
      <c r="AO517" s="148">
        <v>318.8</v>
      </c>
      <c r="AP517" s="148">
        <v>380.6</v>
      </c>
      <c r="AQ517" s="148">
        <v>0</v>
      </c>
      <c r="AR517" s="149">
        <v>231.44</v>
      </c>
    </row>
    <row r="518" spans="1:44">
      <c r="A518" s="23" t="str">
        <f>+CONCATENATE(B518,C518,D518,E518,F518)</f>
        <v>AMNS541.75</v>
      </c>
      <c r="B518" s="24" t="s">
        <v>121</v>
      </c>
      <c r="C518" s="24" t="s">
        <v>10</v>
      </c>
      <c r="D518" s="24" t="s">
        <v>6</v>
      </c>
      <c r="E518" s="24">
        <v>54</v>
      </c>
      <c r="F518" s="25">
        <v>1.75</v>
      </c>
      <c r="G518" s="26">
        <v>430.67</v>
      </c>
      <c r="H518" s="26">
        <v>514.54</v>
      </c>
      <c r="I518" s="26">
        <v>611.49</v>
      </c>
      <c r="J518" s="26">
        <v>728.89</v>
      </c>
      <c r="K518" s="26">
        <v>0</v>
      </c>
      <c r="L518" s="26">
        <v>0</v>
      </c>
      <c r="M518" s="26">
        <v>445.39</v>
      </c>
      <c r="N518" s="30"/>
      <c r="AG518" s="102" t="str">
        <f>CONCATENATE(AH518,AI518,LEFT(AJ518,2),AK518)</f>
        <v>53FNSDeath Cover</v>
      </c>
      <c r="AH518" s="146">
        <v>53</v>
      </c>
      <c r="AI518" s="146" t="s">
        <v>148</v>
      </c>
      <c r="AJ518" s="146" t="s">
        <v>6</v>
      </c>
      <c r="AK518" s="146" t="s">
        <v>12</v>
      </c>
      <c r="AL518" s="148">
        <v>238.28</v>
      </c>
      <c r="AM518" s="148">
        <v>258.85</v>
      </c>
      <c r="AN518" s="148">
        <v>292.65</v>
      </c>
      <c r="AO518" s="148">
        <v>343.36</v>
      </c>
      <c r="AP518" s="148">
        <v>410.55</v>
      </c>
      <c r="AQ518" s="148">
        <v>0</v>
      </c>
      <c r="AR518" s="149">
        <v>243.88</v>
      </c>
    </row>
    <row r="519" spans="1:44">
      <c r="A519" s="23" t="str">
        <f>+CONCATENATE(B519,C519,D519,E519,F519)</f>
        <v>AMNS551.75</v>
      </c>
      <c r="B519" s="24" t="s">
        <v>121</v>
      </c>
      <c r="C519" s="24" t="s">
        <v>10</v>
      </c>
      <c r="D519" s="24" t="s">
        <v>6</v>
      </c>
      <c r="E519" s="24">
        <v>55</v>
      </c>
      <c r="F519" s="25">
        <v>1.75</v>
      </c>
      <c r="G519" s="26">
        <v>466.06</v>
      </c>
      <c r="H519" s="26">
        <v>556.16</v>
      </c>
      <c r="I519" s="26">
        <v>661.1</v>
      </c>
      <c r="J519" s="26">
        <v>787.8</v>
      </c>
      <c r="K519" s="26">
        <v>0</v>
      </c>
      <c r="L519" s="26">
        <v>0</v>
      </c>
      <c r="M519" s="26">
        <v>466.06</v>
      </c>
      <c r="N519" s="30"/>
      <c r="AG519" s="102" t="str">
        <f>CONCATENATE(AH519,AI519,LEFT(AJ519,2),AK519)</f>
        <v>54FNSDeath Cover</v>
      </c>
      <c r="AH519" s="146">
        <v>54</v>
      </c>
      <c r="AI519" s="146" t="s">
        <v>148</v>
      </c>
      <c r="AJ519" s="146" t="s">
        <v>6</v>
      </c>
      <c r="AK519" s="146" t="s">
        <v>12</v>
      </c>
      <c r="AL519" s="148">
        <v>255.39</v>
      </c>
      <c r="AM519" s="148">
        <v>277.53</v>
      </c>
      <c r="AN519" s="148">
        <v>314.32</v>
      </c>
      <c r="AO519" s="148">
        <v>369.8</v>
      </c>
      <c r="AP519" s="148">
        <v>0</v>
      </c>
      <c r="AQ519" s="148"/>
      <c r="AR519" s="149">
        <v>257.66</v>
      </c>
    </row>
    <row r="520" spans="1:44">
      <c r="A520" s="23" t="str">
        <f>+CONCATENATE(B520,C520,D520,E520,F520)</f>
        <v>AMNS561.75</v>
      </c>
      <c r="B520" s="24" t="s">
        <v>121</v>
      </c>
      <c r="C520" s="24" t="s">
        <v>10</v>
      </c>
      <c r="D520" s="24" t="s">
        <v>6</v>
      </c>
      <c r="E520" s="24">
        <v>56</v>
      </c>
      <c r="F520" s="25">
        <v>1.75</v>
      </c>
      <c r="G520" s="26">
        <v>503.38</v>
      </c>
      <c r="H520" s="26">
        <v>600.94</v>
      </c>
      <c r="I520" s="26">
        <v>714.73</v>
      </c>
      <c r="J520" s="26">
        <v>0</v>
      </c>
      <c r="K520" s="26">
        <v>0</v>
      </c>
      <c r="L520" s="26">
        <v>0</v>
      </c>
      <c r="M520" s="26"/>
      <c r="N520" s="30"/>
      <c r="AG520" s="102" t="str">
        <f>CONCATENATE(AH520,AI520,LEFT(AJ520,2),AK520)</f>
        <v>55FNSDeath Cover</v>
      </c>
      <c r="AH520" s="146">
        <v>55</v>
      </c>
      <c r="AI520" s="146" t="s">
        <v>148</v>
      </c>
      <c r="AJ520" s="146" t="s">
        <v>6</v>
      </c>
      <c r="AK520" s="146" t="s">
        <v>12</v>
      </c>
      <c r="AL520" s="148">
        <v>273.24</v>
      </c>
      <c r="AM520" s="148">
        <v>297.26</v>
      </c>
      <c r="AN520" s="148">
        <v>337.5</v>
      </c>
      <c r="AO520" s="148">
        <v>398.27</v>
      </c>
      <c r="AP520" s="148">
        <v>0</v>
      </c>
      <c r="AQ520" s="148"/>
      <c r="AR520" s="149">
        <v>273.24</v>
      </c>
    </row>
    <row r="521" spans="1:44">
      <c r="A521" s="23" t="str">
        <f>+CONCATENATE(B521,C521,D521,E521,F521)</f>
        <v>AMNS571.75</v>
      </c>
      <c r="B521" s="24" t="s">
        <v>121</v>
      </c>
      <c r="C521" s="24" t="s">
        <v>10</v>
      </c>
      <c r="D521" s="24" t="s">
        <v>6</v>
      </c>
      <c r="E521" s="24">
        <v>57</v>
      </c>
      <c r="F521" s="25">
        <v>1.75</v>
      </c>
      <c r="G521" s="26">
        <v>543.12</v>
      </c>
      <c r="H521" s="26">
        <v>649.37</v>
      </c>
      <c r="I521" s="26">
        <v>772.86</v>
      </c>
      <c r="J521" s="26">
        <v>0</v>
      </c>
      <c r="K521" s="26">
        <v>0</v>
      </c>
      <c r="L521" s="26">
        <v>0</v>
      </c>
      <c r="M521" s="26"/>
      <c r="N521" s="30"/>
      <c r="AG521" s="102" t="str">
        <f>CONCATENATE(AH521,AI521,LEFT(AJ521,2),AK521)</f>
        <v>56FNSDeath Cover</v>
      </c>
      <c r="AH521" s="146">
        <v>56</v>
      </c>
      <c r="AI521" s="146" t="s">
        <v>148</v>
      </c>
      <c r="AJ521" s="146" t="s">
        <v>6</v>
      </c>
      <c r="AK521" s="146" t="s">
        <v>12</v>
      </c>
      <c r="AL521" s="148">
        <v>291.76</v>
      </c>
      <c r="AM521" s="148">
        <v>318.07</v>
      </c>
      <c r="AN521" s="148">
        <v>362.32</v>
      </c>
      <c r="AO521" s="148">
        <v>428.97</v>
      </c>
      <c r="AP521" s="148">
        <v>0</v>
      </c>
      <c r="AQ521" s="148"/>
      <c r="AR521" s="149">
        <v>0</v>
      </c>
    </row>
    <row r="522" spans="1:44">
      <c r="A522" s="23" t="str">
        <f>+CONCATENATE(B522,C522,D522,E522,F522)</f>
        <v>AMNS581.75</v>
      </c>
      <c r="B522" s="24" t="s">
        <v>121</v>
      </c>
      <c r="C522" s="24" t="s">
        <v>10</v>
      </c>
      <c r="D522" s="24" t="s">
        <v>6</v>
      </c>
      <c r="E522" s="24">
        <v>58</v>
      </c>
      <c r="F522" s="25">
        <v>1.75</v>
      </c>
      <c r="G522" s="26">
        <v>585.81</v>
      </c>
      <c r="H522" s="26">
        <v>702.2</v>
      </c>
      <c r="I522" s="26">
        <v>836.02</v>
      </c>
      <c r="J522" s="26">
        <v>0</v>
      </c>
      <c r="K522" s="26">
        <v>0</v>
      </c>
      <c r="L522" s="26">
        <v>0</v>
      </c>
      <c r="M522" s="26"/>
      <c r="N522" s="30"/>
      <c r="AG522" s="102" t="str">
        <f>CONCATENATE(AH522,AI522,LEFT(AJ522,2),AK522)</f>
        <v>57FNSDeath Cover</v>
      </c>
      <c r="AH522" s="146">
        <v>57</v>
      </c>
      <c r="AI522" s="146" t="s">
        <v>148</v>
      </c>
      <c r="AJ522" s="146" t="s">
        <v>6</v>
      </c>
      <c r="AK522" s="146" t="s">
        <v>12</v>
      </c>
      <c r="AL522" s="148">
        <v>310.98</v>
      </c>
      <c r="AM522" s="148">
        <v>340.13</v>
      </c>
      <c r="AN522" s="148">
        <v>389.18</v>
      </c>
      <c r="AO522" s="148">
        <v>462.14</v>
      </c>
      <c r="AP522" s="148">
        <v>0</v>
      </c>
      <c r="AQ522" s="148"/>
      <c r="AR522" s="149">
        <v>0</v>
      </c>
    </row>
    <row r="523" spans="1:44">
      <c r="A523" s="23" t="str">
        <f>+CONCATENATE(B523,C523,D523,E523,F523)</f>
        <v>AMNS591.75</v>
      </c>
      <c r="B523" s="24" t="s">
        <v>121</v>
      </c>
      <c r="C523" s="24" t="s">
        <v>10</v>
      </c>
      <c r="D523" s="24" t="s">
        <v>6</v>
      </c>
      <c r="E523" s="24">
        <v>59</v>
      </c>
      <c r="F523" s="25">
        <v>1.75</v>
      </c>
      <c r="G523" s="26">
        <v>632.13</v>
      </c>
      <c r="H523" s="26">
        <v>759.58</v>
      </c>
      <c r="I523" s="26">
        <v>904.77</v>
      </c>
      <c r="J523" s="26">
        <v>0</v>
      </c>
      <c r="K523" s="26">
        <v>0</v>
      </c>
      <c r="L523" s="26">
        <v>0</v>
      </c>
      <c r="M523" s="26"/>
      <c r="N523" s="30"/>
      <c r="AG523" s="102" t="str">
        <f>CONCATENATE(AH523,AI523,LEFT(AJ523,2),AK523)</f>
        <v>58FNSDeath Cover</v>
      </c>
      <c r="AH523" s="146">
        <v>58</v>
      </c>
      <c r="AI523" s="146" t="s">
        <v>148</v>
      </c>
      <c r="AJ523" s="146" t="s">
        <v>6</v>
      </c>
      <c r="AK523" s="146" t="s">
        <v>12</v>
      </c>
      <c r="AL523" s="148">
        <v>331.05</v>
      </c>
      <c r="AM523" s="148">
        <v>363.65</v>
      </c>
      <c r="AN523" s="148">
        <v>418.25</v>
      </c>
      <c r="AO523" s="148">
        <v>498.03</v>
      </c>
      <c r="AP523" s="148">
        <v>0</v>
      </c>
      <c r="AQ523" s="148"/>
      <c r="AR523" s="149">
        <v>0</v>
      </c>
    </row>
    <row r="524" spans="1:44">
      <c r="A524" s="23" t="str">
        <f>+CONCATENATE(B524,C524,D524,E524,F524)</f>
        <v>AMNS601.75</v>
      </c>
      <c r="B524" s="24" t="s">
        <v>121</v>
      </c>
      <c r="C524" s="24" t="s">
        <v>10</v>
      </c>
      <c r="D524" s="24" t="s">
        <v>6</v>
      </c>
      <c r="E524" s="24">
        <v>60</v>
      </c>
      <c r="F524" s="25">
        <v>1.75</v>
      </c>
      <c r="G524" s="26">
        <v>682.73</v>
      </c>
      <c r="H524" s="26">
        <v>822.45</v>
      </c>
      <c r="I524" s="26">
        <v>979.66</v>
      </c>
      <c r="J524" s="26">
        <v>0</v>
      </c>
      <c r="K524" s="26">
        <v>0</v>
      </c>
      <c r="L524" s="26">
        <v>0</v>
      </c>
      <c r="M524" s="26"/>
      <c r="N524" s="30"/>
      <c r="AG524" s="102" t="str">
        <f>CONCATENATE(AH524,AI524,LEFT(AJ524,2),AK524)</f>
        <v>59FNSDeath Cover</v>
      </c>
      <c r="AH524" s="146">
        <v>59</v>
      </c>
      <c r="AI524" s="146" t="s">
        <v>148</v>
      </c>
      <c r="AJ524" s="146" t="s">
        <v>6</v>
      </c>
      <c r="AK524" s="146" t="s">
        <v>12</v>
      </c>
      <c r="AL524" s="148">
        <v>352.07</v>
      </c>
      <c r="AM524" s="148">
        <v>388.91</v>
      </c>
      <c r="AN524" s="148">
        <v>449.77</v>
      </c>
      <c r="AO524" s="148">
        <v>0</v>
      </c>
      <c r="AP524" s="148"/>
      <c r="AQ524" s="148"/>
      <c r="AR524" s="149">
        <v>0</v>
      </c>
    </row>
    <row r="525" spans="1:44">
      <c r="A525" s="23" t="str">
        <f>+CONCATENATE(B525,C525,D525,E525,F525)</f>
        <v>AMNS611.75</v>
      </c>
      <c r="B525" s="24" t="s">
        <v>121</v>
      </c>
      <c r="C525" s="24" t="s">
        <v>10</v>
      </c>
      <c r="D525" s="24" t="s">
        <v>6</v>
      </c>
      <c r="E525" s="24">
        <v>61</v>
      </c>
      <c r="F525" s="25">
        <v>1.75</v>
      </c>
      <c r="G525" s="26">
        <v>737.4</v>
      </c>
      <c r="H525" s="26">
        <v>891.38</v>
      </c>
      <c r="I525" s="26">
        <v>0</v>
      </c>
      <c r="J525" s="26">
        <v>0</v>
      </c>
      <c r="K525" s="26">
        <v>0</v>
      </c>
      <c r="L525" s="26">
        <v>0</v>
      </c>
      <c r="M525" s="26"/>
      <c r="N525" s="30"/>
      <c r="AG525" s="102" t="str">
        <f>CONCATENATE(AH525,AI525,LEFT(AJ525,2),AK525)</f>
        <v>60FNSDeath Cover</v>
      </c>
      <c r="AH525" s="146">
        <v>60</v>
      </c>
      <c r="AI525" s="146" t="s">
        <v>148</v>
      </c>
      <c r="AJ525" s="146" t="s">
        <v>6</v>
      </c>
      <c r="AK525" s="146" t="s">
        <v>12</v>
      </c>
      <c r="AL525" s="148">
        <v>374.37</v>
      </c>
      <c r="AM525" s="148">
        <v>416.28</v>
      </c>
      <c r="AN525" s="148">
        <v>484.04</v>
      </c>
      <c r="AO525" s="148">
        <v>0</v>
      </c>
      <c r="AP525" s="148"/>
      <c r="AQ525" s="148"/>
      <c r="AR525" s="149">
        <v>0</v>
      </c>
    </row>
    <row r="526" spans="1:44">
      <c r="A526" s="23" t="str">
        <f>+CONCATENATE(B526,C526,D526,E526,F526)</f>
        <v>AMNS621.75</v>
      </c>
      <c r="B526" s="24" t="s">
        <v>121</v>
      </c>
      <c r="C526" s="24" t="s">
        <v>10</v>
      </c>
      <c r="D526" s="24" t="s">
        <v>6</v>
      </c>
      <c r="E526" s="24">
        <v>62</v>
      </c>
      <c r="F526" s="25">
        <v>1.75</v>
      </c>
      <c r="G526" s="26">
        <v>798.8</v>
      </c>
      <c r="H526" s="26">
        <v>967.01</v>
      </c>
      <c r="I526" s="26">
        <v>0</v>
      </c>
      <c r="J526" s="26">
        <v>0</v>
      </c>
      <c r="K526" s="26">
        <v>0</v>
      </c>
      <c r="L526" s="26">
        <v>0</v>
      </c>
      <c r="M526" s="26"/>
      <c r="N526" s="30"/>
      <c r="AG526" s="102" t="str">
        <f>CONCATENATE(AH526,AI526,LEFT(AJ526,2),AK526)</f>
        <v>61FNSDeath Cover</v>
      </c>
      <c r="AH526" s="146">
        <v>61</v>
      </c>
      <c r="AI526" s="146" t="s">
        <v>148</v>
      </c>
      <c r="AJ526" s="146" t="s">
        <v>6</v>
      </c>
      <c r="AK526" s="146" t="s">
        <v>12</v>
      </c>
      <c r="AL526" s="148">
        <v>398.31</v>
      </c>
      <c r="AM526" s="148">
        <v>446.26</v>
      </c>
      <c r="AN526" s="148">
        <v>521.41</v>
      </c>
      <c r="AO526" s="148">
        <v>0</v>
      </c>
      <c r="AP526" s="148"/>
      <c r="AQ526" s="148"/>
      <c r="AR526" s="149">
        <v>0</v>
      </c>
    </row>
    <row r="527" spans="1:44">
      <c r="A527" s="23" t="str">
        <f>+CONCATENATE(B527,C527,D527,E527,F527)</f>
        <v>AMNS631.75</v>
      </c>
      <c r="B527" s="24" t="s">
        <v>121</v>
      </c>
      <c r="C527" s="24" t="s">
        <v>10</v>
      </c>
      <c r="D527" s="24" t="s">
        <v>6</v>
      </c>
      <c r="E527" s="24">
        <v>63</v>
      </c>
      <c r="F527" s="25">
        <v>1.75</v>
      </c>
      <c r="G527" s="26">
        <v>866.36</v>
      </c>
      <c r="H527" s="26">
        <v>1049.88</v>
      </c>
      <c r="I527" s="26">
        <v>0</v>
      </c>
      <c r="J527" s="26">
        <v>0</v>
      </c>
      <c r="K527" s="26">
        <v>0</v>
      </c>
      <c r="L527" s="26">
        <v>0</v>
      </c>
      <c r="M527" s="26"/>
      <c r="N527" s="30"/>
      <c r="AG527" s="102" t="str">
        <f>CONCATENATE(AH527,AI527,LEFT(AJ527,2),AK527)</f>
        <v>62FNSDeath Cover</v>
      </c>
      <c r="AH527" s="146">
        <v>62</v>
      </c>
      <c r="AI527" s="146" t="s">
        <v>148</v>
      </c>
      <c r="AJ527" s="146" t="s">
        <v>6</v>
      </c>
      <c r="AK527" s="146" t="s">
        <v>12</v>
      </c>
      <c r="AL527" s="148">
        <v>424.22</v>
      </c>
      <c r="AM527" s="148">
        <v>479.03</v>
      </c>
      <c r="AN527" s="148">
        <v>562.21</v>
      </c>
      <c r="AO527" s="148">
        <v>0</v>
      </c>
      <c r="AP527" s="148"/>
      <c r="AQ527" s="148"/>
      <c r="AR527" s="149">
        <v>0</v>
      </c>
    </row>
    <row r="528" spans="1:44">
      <c r="A528" s="23" t="str">
        <f>+CONCATENATE(B528,C528,D528,E528,F528)</f>
        <v>AMNS641.75</v>
      </c>
      <c r="B528" s="24" t="s">
        <v>121</v>
      </c>
      <c r="C528" s="24" t="s">
        <v>10</v>
      </c>
      <c r="D528" s="24" t="s">
        <v>6</v>
      </c>
      <c r="E528" s="24">
        <v>64</v>
      </c>
      <c r="F528" s="25">
        <v>1.75</v>
      </c>
      <c r="G528" s="26">
        <v>940.79</v>
      </c>
      <c r="H528" s="26">
        <v>1140.3</v>
      </c>
      <c r="I528" s="26">
        <v>0</v>
      </c>
      <c r="J528" s="26">
        <v>0</v>
      </c>
      <c r="K528" s="26">
        <v>0</v>
      </c>
      <c r="L528" s="26">
        <v>0</v>
      </c>
      <c r="M528" s="26"/>
      <c r="N528" s="30"/>
      <c r="AG528" s="102" t="str">
        <f>CONCATENATE(AH528,AI528,LEFT(AJ528,2),AK528)</f>
        <v>63FNSDeath Cover</v>
      </c>
      <c r="AH528" s="146">
        <v>63</v>
      </c>
      <c r="AI528" s="146" t="s">
        <v>148</v>
      </c>
      <c r="AJ528" s="146" t="s">
        <v>6</v>
      </c>
      <c r="AK528" s="146" t="s">
        <v>12</v>
      </c>
      <c r="AL528" s="148">
        <v>452.51</v>
      </c>
      <c r="AM528" s="148">
        <v>514.94</v>
      </c>
      <c r="AN528" s="148">
        <v>606.81</v>
      </c>
      <c r="AO528" s="148">
        <v>0</v>
      </c>
      <c r="AP528" s="148"/>
      <c r="AQ528" s="148"/>
      <c r="AR528" s="149">
        <v>0</v>
      </c>
    </row>
    <row r="529" spans="1:44">
      <c r="A529" s="23" t="str">
        <f>+CONCATENATE(B529,C529,D529,E529,F529)</f>
        <v>AMNS651.75</v>
      </c>
      <c r="B529" s="24" t="s">
        <v>121</v>
      </c>
      <c r="C529" s="24" t="s">
        <v>10</v>
      </c>
      <c r="D529" s="24" t="s">
        <v>6</v>
      </c>
      <c r="E529" s="24">
        <v>65</v>
      </c>
      <c r="F529" s="25">
        <v>1.75</v>
      </c>
      <c r="G529" s="26">
        <v>1022.63</v>
      </c>
      <c r="H529" s="26">
        <v>1239.2</v>
      </c>
      <c r="I529" s="26">
        <v>0</v>
      </c>
      <c r="J529" s="26">
        <v>0</v>
      </c>
      <c r="K529" s="26">
        <v>0</v>
      </c>
      <c r="L529" s="26">
        <v>0</v>
      </c>
      <c r="M529" s="26"/>
      <c r="N529" s="30"/>
      <c r="AG529" s="102" t="str">
        <f>CONCATENATE(AH529,AI529,LEFT(AJ529,2),AK529)</f>
        <v>64FNSDeath Cover</v>
      </c>
      <c r="AH529" s="146">
        <v>64</v>
      </c>
      <c r="AI529" s="146" t="s">
        <v>148</v>
      </c>
      <c r="AJ529" s="146" t="s">
        <v>6</v>
      </c>
      <c r="AK529" s="146" t="s">
        <v>12</v>
      </c>
      <c r="AL529" s="148">
        <v>483.89</v>
      </c>
      <c r="AM529" s="148">
        <v>554.37</v>
      </c>
      <c r="AN529" s="148">
        <v>0</v>
      </c>
      <c r="AO529" s="148"/>
      <c r="AP529" s="148"/>
      <c r="AQ529" s="148"/>
      <c r="AR529" s="149">
        <v>0</v>
      </c>
    </row>
    <row r="530" spans="1:44">
      <c r="A530" s="23" t="str">
        <f>+CONCATENATE(B530,C530,D530,E530,F530)</f>
        <v>AMS181.75</v>
      </c>
      <c r="B530" s="24" t="s">
        <v>121</v>
      </c>
      <c r="C530" s="24" t="s">
        <v>10</v>
      </c>
      <c r="D530" s="24" t="s">
        <v>90</v>
      </c>
      <c r="E530" s="24">
        <v>18</v>
      </c>
      <c r="F530" s="25">
        <v>1.75</v>
      </c>
      <c r="G530" s="26">
        <v>0</v>
      </c>
      <c r="H530" s="26">
        <v>83.79</v>
      </c>
      <c r="I530" s="26">
        <v>84.2</v>
      </c>
      <c r="J530" s="26">
        <v>86.04</v>
      </c>
      <c r="K530" s="26">
        <v>94.05</v>
      </c>
      <c r="L530" s="26">
        <v>110.97</v>
      </c>
      <c r="M530" s="26"/>
      <c r="N530" s="30"/>
      <c r="AG530" s="102" t="str">
        <f>CONCATENATE(AH530,AI530,LEFT(AJ530,2),AK530)</f>
        <v>65FNSDeath Cover</v>
      </c>
      <c r="AH530" s="146">
        <v>65</v>
      </c>
      <c r="AI530" s="146" t="s">
        <v>148</v>
      </c>
      <c r="AJ530" s="146" t="s">
        <v>6</v>
      </c>
      <c r="AK530" s="146" t="s">
        <v>12</v>
      </c>
      <c r="AL530" s="148">
        <v>518.23</v>
      </c>
      <c r="AM530" s="148">
        <v>597.65</v>
      </c>
      <c r="AN530" s="148">
        <v>0</v>
      </c>
      <c r="AO530" s="148"/>
      <c r="AP530" s="148"/>
      <c r="AQ530" s="148"/>
      <c r="AR530" s="149">
        <v>0</v>
      </c>
    </row>
    <row r="531" spans="1:44">
      <c r="A531" s="23" t="str">
        <f>+CONCATENATE(B531,C531,D531,E531,F531)</f>
        <v>AMS191.75</v>
      </c>
      <c r="B531" s="24" t="s">
        <v>121</v>
      </c>
      <c r="C531" s="24" t="s">
        <v>10</v>
      </c>
      <c r="D531" s="24" t="s">
        <v>90</v>
      </c>
      <c r="E531" s="24">
        <v>19</v>
      </c>
      <c r="F531" s="25">
        <v>1.75</v>
      </c>
      <c r="G531" s="26">
        <v>0</v>
      </c>
      <c r="H531" s="26">
        <v>86.46</v>
      </c>
      <c r="I531" s="26">
        <v>86.76</v>
      </c>
      <c r="J531" s="26">
        <v>89.25</v>
      </c>
      <c r="K531" s="26">
        <v>98.94</v>
      </c>
      <c r="L531" s="26">
        <v>118.07</v>
      </c>
      <c r="M531" s="26"/>
      <c r="N531" s="30"/>
      <c r="AG531" s="102" t="str">
        <f>CONCATENATE(AH531,AI531,LEFT(AJ531,2),AK531)</f>
        <v>18FSDeath Cover</v>
      </c>
      <c r="AH531" s="146">
        <v>18</v>
      </c>
      <c r="AI531" s="146" t="s">
        <v>148</v>
      </c>
      <c r="AJ531" s="146" t="s">
        <v>90</v>
      </c>
      <c r="AK531" s="146" t="s">
        <v>12</v>
      </c>
      <c r="AL531" s="148">
        <v>0</v>
      </c>
      <c r="AM531" s="148">
        <v>101.04</v>
      </c>
      <c r="AN531" s="148">
        <v>101.05</v>
      </c>
      <c r="AO531" s="148">
        <v>101.06</v>
      </c>
      <c r="AP531" s="148">
        <v>101.07</v>
      </c>
      <c r="AQ531" s="148">
        <v>103.08</v>
      </c>
      <c r="AR531" s="148"/>
    </row>
    <row r="532" spans="1:44">
      <c r="A532" s="23" t="str">
        <f>+CONCATENATE(B532,C532,D532,E532,F532)</f>
        <v>AMS201.75</v>
      </c>
      <c r="B532" s="24" t="s">
        <v>121</v>
      </c>
      <c r="C532" s="24" t="s">
        <v>10</v>
      </c>
      <c r="D532" s="24" t="s">
        <v>90</v>
      </c>
      <c r="E532" s="24">
        <v>20</v>
      </c>
      <c r="F532" s="25">
        <v>1.75</v>
      </c>
      <c r="G532" s="26">
        <v>0</v>
      </c>
      <c r="H532" s="26">
        <v>88.72</v>
      </c>
      <c r="I532" s="26">
        <v>89.08</v>
      </c>
      <c r="J532" s="26">
        <v>92.44</v>
      </c>
      <c r="K532" s="26">
        <v>104.06</v>
      </c>
      <c r="L532" s="26">
        <v>125.96</v>
      </c>
      <c r="M532" s="26"/>
      <c r="N532" s="30"/>
      <c r="AG532" s="102" t="str">
        <f>CONCATENATE(AH532,AI532,LEFT(AJ532,2),AK532)</f>
        <v>19FSDeath Cover</v>
      </c>
      <c r="AH532" s="146">
        <v>19</v>
      </c>
      <c r="AI532" s="146" t="s">
        <v>148</v>
      </c>
      <c r="AJ532" s="146" t="s">
        <v>90</v>
      </c>
      <c r="AK532" s="146" t="s">
        <v>12</v>
      </c>
      <c r="AL532" s="148">
        <v>0</v>
      </c>
      <c r="AM532" s="148">
        <v>101.04</v>
      </c>
      <c r="AN532" s="148">
        <v>101.05</v>
      </c>
      <c r="AO532" s="148">
        <v>101.06</v>
      </c>
      <c r="AP532" s="148">
        <v>101.07</v>
      </c>
      <c r="AQ532" s="148">
        <v>103.08</v>
      </c>
      <c r="AR532" s="148"/>
    </row>
    <row r="533" spans="1:44">
      <c r="A533" s="23" t="str">
        <f>+CONCATENATE(B533,C533,D533,E533,F533)</f>
        <v>AMS211.75</v>
      </c>
      <c r="B533" s="24" t="s">
        <v>121</v>
      </c>
      <c r="C533" s="24" t="s">
        <v>10</v>
      </c>
      <c r="D533" s="24" t="s">
        <v>90</v>
      </c>
      <c r="E533" s="24">
        <v>21</v>
      </c>
      <c r="F533" s="25">
        <v>1.75</v>
      </c>
      <c r="G533" s="26">
        <v>0</v>
      </c>
      <c r="H533" s="26">
        <v>90.58</v>
      </c>
      <c r="I533" s="26">
        <v>91.13</v>
      </c>
      <c r="J533" s="26">
        <v>95.77</v>
      </c>
      <c r="K533" s="26">
        <v>109.94</v>
      </c>
      <c r="L533" s="26">
        <v>134.61</v>
      </c>
      <c r="M533" s="26"/>
      <c r="N533" s="30"/>
      <c r="AG533" s="102" t="str">
        <f>CONCATENATE(AH533,AI533,LEFT(AJ533,2),AK533)</f>
        <v>20FSDeath Cover</v>
      </c>
      <c r="AH533" s="146">
        <v>20</v>
      </c>
      <c r="AI533" s="146" t="s">
        <v>148</v>
      </c>
      <c r="AJ533" s="146" t="s">
        <v>90</v>
      </c>
      <c r="AK533" s="146" t="s">
        <v>12</v>
      </c>
      <c r="AL533" s="148">
        <v>0</v>
      </c>
      <c r="AM533" s="148">
        <v>101.04</v>
      </c>
      <c r="AN533" s="148">
        <v>101.05</v>
      </c>
      <c r="AO533" s="148">
        <v>101.06</v>
      </c>
      <c r="AP533" s="148">
        <v>101.07</v>
      </c>
      <c r="AQ533" s="148">
        <v>103.08</v>
      </c>
      <c r="AR533" s="148"/>
    </row>
    <row r="534" spans="1:44">
      <c r="A534" s="23" t="str">
        <f>+CONCATENATE(B534,C534,D534,E534,F534)</f>
        <v>AMS221.75</v>
      </c>
      <c r="B534" s="24" t="s">
        <v>121</v>
      </c>
      <c r="C534" s="24" t="s">
        <v>10</v>
      </c>
      <c r="D534" s="24" t="s">
        <v>90</v>
      </c>
      <c r="E534" s="24">
        <v>22</v>
      </c>
      <c r="F534" s="25">
        <v>1.75</v>
      </c>
      <c r="G534" s="26">
        <v>0</v>
      </c>
      <c r="H534" s="26">
        <v>92.14</v>
      </c>
      <c r="I534" s="26">
        <v>93.08</v>
      </c>
      <c r="J534" s="26">
        <v>99.48</v>
      </c>
      <c r="K534" s="26">
        <v>116.39</v>
      </c>
      <c r="L534" s="26">
        <v>144.13</v>
      </c>
      <c r="M534" s="26"/>
      <c r="N534" s="30"/>
      <c r="AG534" s="102" t="str">
        <f>CONCATENATE(AH534,AI534,LEFT(AJ534,2),AK534)</f>
        <v>21FSDeath Cover</v>
      </c>
      <c r="AH534" s="146">
        <v>21</v>
      </c>
      <c r="AI534" s="146" t="s">
        <v>148</v>
      </c>
      <c r="AJ534" s="146" t="s">
        <v>90</v>
      </c>
      <c r="AK534" s="146" t="s">
        <v>12</v>
      </c>
      <c r="AL534" s="148">
        <v>0</v>
      </c>
      <c r="AM534" s="148">
        <v>101.04</v>
      </c>
      <c r="AN534" s="148">
        <v>101.05</v>
      </c>
      <c r="AO534" s="148">
        <v>101.06</v>
      </c>
      <c r="AP534" s="148">
        <v>101.07</v>
      </c>
      <c r="AQ534" s="148">
        <v>103.08</v>
      </c>
      <c r="AR534" s="148"/>
    </row>
    <row r="535" spans="1:44">
      <c r="A535" s="23" t="str">
        <f>+CONCATENATE(B535,C535,D535,E535,F535)</f>
        <v>AMS231.75</v>
      </c>
      <c r="B535" s="24" t="s">
        <v>121</v>
      </c>
      <c r="C535" s="24" t="s">
        <v>10</v>
      </c>
      <c r="D535" s="24" t="s">
        <v>90</v>
      </c>
      <c r="E535" s="24">
        <v>23</v>
      </c>
      <c r="F535" s="25">
        <v>1.75</v>
      </c>
      <c r="G535" s="26">
        <v>0</v>
      </c>
      <c r="H535" s="26">
        <v>93.58</v>
      </c>
      <c r="I535" s="26">
        <v>95.18</v>
      </c>
      <c r="J535" s="26">
        <v>103.77</v>
      </c>
      <c r="K535" s="26">
        <v>123.8</v>
      </c>
      <c r="L535" s="26">
        <v>154.84</v>
      </c>
      <c r="M535" s="26"/>
      <c r="N535" s="30"/>
      <c r="AG535" s="102" t="str">
        <f>CONCATENATE(AH535,AI535,LEFT(AJ535,2),AK535)</f>
        <v>22FSDeath Cover</v>
      </c>
      <c r="AH535" s="146">
        <v>22</v>
      </c>
      <c r="AI535" s="146" t="s">
        <v>148</v>
      </c>
      <c r="AJ535" s="146" t="s">
        <v>90</v>
      </c>
      <c r="AK535" s="146" t="s">
        <v>12</v>
      </c>
      <c r="AL535" s="148">
        <v>0</v>
      </c>
      <c r="AM535" s="148">
        <v>102.6</v>
      </c>
      <c r="AN535" s="148">
        <v>102.61</v>
      </c>
      <c r="AO535" s="148">
        <v>102.62</v>
      </c>
      <c r="AP535" s="148">
        <v>102.63</v>
      </c>
      <c r="AQ535" s="148">
        <v>106.36</v>
      </c>
      <c r="AR535" s="148"/>
    </row>
    <row r="536" spans="1:44">
      <c r="A536" s="23" t="str">
        <f>+CONCATENATE(B536,C536,D536,E536,F536)</f>
        <v>AMS241.75</v>
      </c>
      <c r="B536" s="24" t="s">
        <v>121</v>
      </c>
      <c r="C536" s="24" t="s">
        <v>10</v>
      </c>
      <c r="D536" s="24" t="s">
        <v>90</v>
      </c>
      <c r="E536" s="24">
        <v>24</v>
      </c>
      <c r="F536" s="25">
        <v>1.75</v>
      </c>
      <c r="G536" s="26">
        <v>0</v>
      </c>
      <c r="H536" s="26">
        <v>95.05</v>
      </c>
      <c r="I536" s="26">
        <v>97.49</v>
      </c>
      <c r="J536" s="26">
        <v>108.87</v>
      </c>
      <c r="K536" s="26">
        <v>132.23</v>
      </c>
      <c r="L536" s="26">
        <v>166.56</v>
      </c>
      <c r="M536" s="26"/>
      <c r="N536" s="30"/>
      <c r="AG536" s="102" t="str">
        <f>CONCATENATE(AH536,AI536,LEFT(AJ536,2),AK536)</f>
        <v>23FSDeath Cover</v>
      </c>
      <c r="AH536" s="146">
        <v>23</v>
      </c>
      <c r="AI536" s="146" t="s">
        <v>148</v>
      </c>
      <c r="AJ536" s="146" t="s">
        <v>90</v>
      </c>
      <c r="AK536" s="146" t="s">
        <v>12</v>
      </c>
      <c r="AL536" s="148">
        <v>0</v>
      </c>
      <c r="AM536" s="148">
        <v>103.88</v>
      </c>
      <c r="AN536" s="148">
        <v>103.89</v>
      </c>
      <c r="AO536" s="148">
        <v>103.9</v>
      </c>
      <c r="AP536" s="148">
        <v>103.91</v>
      </c>
      <c r="AQ536" s="148">
        <v>109.99</v>
      </c>
      <c r="AR536" s="148"/>
    </row>
    <row r="537" spans="1:44">
      <c r="A537" s="23" t="str">
        <f>+CONCATENATE(B537,C537,D537,E537,F537)</f>
        <v>AMS251.75</v>
      </c>
      <c r="B537" s="24" t="s">
        <v>121</v>
      </c>
      <c r="C537" s="24" t="s">
        <v>10</v>
      </c>
      <c r="D537" s="24" t="s">
        <v>90</v>
      </c>
      <c r="E537" s="24">
        <v>25</v>
      </c>
      <c r="F537" s="25">
        <v>1.75</v>
      </c>
      <c r="G537" s="26">
        <v>0</v>
      </c>
      <c r="H537" s="26">
        <v>96.69</v>
      </c>
      <c r="I537" s="26">
        <v>100.48</v>
      </c>
      <c r="J537" s="26">
        <v>114.95</v>
      </c>
      <c r="K537" s="26">
        <v>141.82</v>
      </c>
      <c r="L537" s="26">
        <v>179.44</v>
      </c>
      <c r="M537" s="26"/>
      <c r="N537" s="30"/>
      <c r="AG537" s="102" t="str">
        <f>CONCATENATE(AH537,AI537,LEFT(AJ537,2),AK537)</f>
        <v>24FSDeath Cover</v>
      </c>
      <c r="AH537" s="146">
        <v>24</v>
      </c>
      <c r="AI537" s="146" t="s">
        <v>148</v>
      </c>
      <c r="AJ537" s="146" t="s">
        <v>90</v>
      </c>
      <c r="AK537" s="146" t="s">
        <v>12</v>
      </c>
      <c r="AL537" s="148">
        <v>0</v>
      </c>
      <c r="AM537" s="148">
        <v>104.91</v>
      </c>
      <c r="AN537" s="148">
        <v>104.92</v>
      </c>
      <c r="AO537" s="148">
        <v>104.93</v>
      </c>
      <c r="AP537" s="148">
        <v>105.04</v>
      </c>
      <c r="AQ537" s="148">
        <v>114.09</v>
      </c>
      <c r="AR537" s="148"/>
    </row>
    <row r="538" spans="1:44">
      <c r="A538" s="23" t="str">
        <f>+CONCATENATE(B538,C538,D538,E538,F538)</f>
        <v>AMS261.75</v>
      </c>
      <c r="B538" s="24" t="s">
        <v>121</v>
      </c>
      <c r="C538" s="24" t="s">
        <v>10</v>
      </c>
      <c r="D538" s="24" t="s">
        <v>90</v>
      </c>
      <c r="E538" s="24">
        <v>26</v>
      </c>
      <c r="F538" s="25">
        <v>1.75</v>
      </c>
      <c r="G538" s="26">
        <v>0</v>
      </c>
      <c r="H538" s="26">
        <v>98.69</v>
      </c>
      <c r="I538" s="26">
        <v>104.22</v>
      </c>
      <c r="J538" s="26">
        <v>122.02</v>
      </c>
      <c r="K538" s="26">
        <v>152.59</v>
      </c>
      <c r="L538" s="26">
        <v>193.56</v>
      </c>
      <c r="M538" s="26"/>
      <c r="N538" s="30"/>
      <c r="AG538" s="102" t="str">
        <f>CONCATENATE(AH538,AI538,LEFT(AJ538,2),AK538)</f>
        <v>25FSDeath Cover</v>
      </c>
      <c r="AH538" s="146">
        <v>25</v>
      </c>
      <c r="AI538" s="146" t="s">
        <v>148</v>
      </c>
      <c r="AJ538" s="146" t="s">
        <v>90</v>
      </c>
      <c r="AK538" s="146" t="s">
        <v>12</v>
      </c>
      <c r="AL538" s="148">
        <v>0</v>
      </c>
      <c r="AM538" s="148">
        <v>105.82</v>
      </c>
      <c r="AN538" s="148">
        <v>105.83</v>
      </c>
      <c r="AO538" s="148">
        <v>105.84</v>
      </c>
      <c r="AP538" s="148">
        <v>107.56</v>
      </c>
      <c r="AQ538" s="148">
        <v>118.78</v>
      </c>
      <c r="AR538" s="148"/>
    </row>
    <row r="539" spans="1:44">
      <c r="A539" s="23" t="str">
        <f>+CONCATENATE(B539,C539,D539,E539,F539)</f>
        <v>AMS271.75</v>
      </c>
      <c r="B539" s="24" t="s">
        <v>121</v>
      </c>
      <c r="C539" s="24" t="s">
        <v>10</v>
      </c>
      <c r="D539" s="24" t="s">
        <v>90</v>
      </c>
      <c r="E539" s="24">
        <v>27</v>
      </c>
      <c r="F539" s="25">
        <v>1.75</v>
      </c>
      <c r="G539" s="26">
        <v>0</v>
      </c>
      <c r="H539" s="26">
        <v>101.03</v>
      </c>
      <c r="I539" s="26">
        <v>108.9</v>
      </c>
      <c r="J539" s="26">
        <v>130.36</v>
      </c>
      <c r="K539" s="26">
        <v>164.95</v>
      </c>
      <c r="L539" s="26">
        <v>208.95</v>
      </c>
      <c r="M539" s="26"/>
      <c r="N539" s="30"/>
      <c r="AG539" s="102" t="str">
        <f>CONCATENATE(AH539,AI539,LEFT(AJ539,2),AK539)</f>
        <v>26FSDeath Cover</v>
      </c>
      <c r="AH539" s="146">
        <v>26</v>
      </c>
      <c r="AI539" s="146" t="s">
        <v>148</v>
      </c>
      <c r="AJ539" s="146" t="s">
        <v>90</v>
      </c>
      <c r="AK539" s="146" t="s">
        <v>12</v>
      </c>
      <c r="AL539" s="148">
        <v>0</v>
      </c>
      <c r="AM539" s="148">
        <v>106.65</v>
      </c>
      <c r="AN539" s="148">
        <v>106.66</v>
      </c>
      <c r="AO539" s="148">
        <v>106.67</v>
      </c>
      <c r="AP539" s="148">
        <v>110.52</v>
      </c>
      <c r="AQ539" s="148">
        <v>124.18</v>
      </c>
      <c r="AR539" s="148"/>
    </row>
    <row r="540" spans="1:44">
      <c r="A540" s="23" t="str">
        <f>+CONCATENATE(B540,C540,D540,E540,F540)</f>
        <v>AMS281.75</v>
      </c>
      <c r="B540" s="24" t="s">
        <v>121</v>
      </c>
      <c r="C540" s="24" t="s">
        <v>10</v>
      </c>
      <c r="D540" s="24" t="s">
        <v>90</v>
      </c>
      <c r="E540" s="24">
        <v>28</v>
      </c>
      <c r="F540" s="25">
        <v>1.75</v>
      </c>
      <c r="G540" s="26">
        <v>0</v>
      </c>
      <c r="H540" s="26">
        <v>103.98</v>
      </c>
      <c r="I540" s="26">
        <v>114.67</v>
      </c>
      <c r="J540" s="26">
        <v>140.08</v>
      </c>
      <c r="K540" s="26">
        <v>178.75</v>
      </c>
      <c r="L540" s="26">
        <v>225.75</v>
      </c>
      <c r="M540" s="26"/>
      <c r="N540" s="30"/>
      <c r="AG540" s="102" t="str">
        <f>CONCATENATE(AH540,AI540,LEFT(AJ540,2),AK540)</f>
        <v>27FSDeath Cover</v>
      </c>
      <c r="AH540" s="146">
        <v>27</v>
      </c>
      <c r="AI540" s="146" t="s">
        <v>148</v>
      </c>
      <c r="AJ540" s="146" t="s">
        <v>90</v>
      </c>
      <c r="AK540" s="146" t="s">
        <v>12</v>
      </c>
      <c r="AL540" s="148">
        <v>0</v>
      </c>
      <c r="AM540" s="148">
        <v>107.48</v>
      </c>
      <c r="AN540" s="148">
        <v>107.49</v>
      </c>
      <c r="AO540" s="148">
        <v>107.5</v>
      </c>
      <c r="AP540" s="148">
        <v>114.11</v>
      </c>
      <c r="AQ540" s="148">
        <v>130.36</v>
      </c>
      <c r="AR540" s="148"/>
    </row>
    <row r="541" spans="1:44">
      <c r="A541" s="23" t="str">
        <f>+CONCATENATE(B541,C541,D541,E541,F541)</f>
        <v>AMS291.75</v>
      </c>
      <c r="B541" s="24" t="s">
        <v>121</v>
      </c>
      <c r="C541" s="24" t="s">
        <v>10</v>
      </c>
      <c r="D541" s="24" t="s">
        <v>90</v>
      </c>
      <c r="E541" s="24">
        <v>29</v>
      </c>
      <c r="F541" s="25">
        <v>1.75</v>
      </c>
      <c r="G541" s="26">
        <v>0</v>
      </c>
      <c r="H541" s="26">
        <v>107.81</v>
      </c>
      <c r="I541" s="26">
        <v>121.78</v>
      </c>
      <c r="J541" s="26">
        <v>151.27</v>
      </c>
      <c r="K541" s="26">
        <v>193.95</v>
      </c>
      <c r="L541" s="26">
        <v>244.11</v>
      </c>
      <c r="M541" s="26"/>
      <c r="N541" s="30"/>
      <c r="AG541" s="102" t="str">
        <f>CONCATENATE(AH541,AI541,LEFT(AJ541,2),AK541)</f>
        <v>28FSDeath Cover</v>
      </c>
      <c r="AH541" s="146">
        <v>28</v>
      </c>
      <c r="AI541" s="146" t="s">
        <v>148</v>
      </c>
      <c r="AJ541" s="146" t="s">
        <v>90</v>
      </c>
      <c r="AK541" s="146" t="s">
        <v>12</v>
      </c>
      <c r="AL541" s="148">
        <v>0</v>
      </c>
      <c r="AM541" s="148">
        <v>108.42</v>
      </c>
      <c r="AN541" s="148">
        <v>108.43</v>
      </c>
      <c r="AO541" s="148">
        <v>109.13</v>
      </c>
      <c r="AP541" s="148">
        <v>118.46</v>
      </c>
      <c r="AQ541" s="148">
        <v>137.37</v>
      </c>
      <c r="AR541" s="148"/>
    </row>
    <row r="542" spans="1:44">
      <c r="A542" s="23" t="str">
        <f>+CONCATENATE(B542,C542,D542,E542,F542)</f>
        <v>AMS301.75</v>
      </c>
      <c r="B542" s="24" t="s">
        <v>121</v>
      </c>
      <c r="C542" s="24" t="s">
        <v>10</v>
      </c>
      <c r="D542" s="24" t="s">
        <v>90</v>
      </c>
      <c r="E542" s="24">
        <v>30</v>
      </c>
      <c r="F542" s="25">
        <v>1.75</v>
      </c>
      <c r="G542" s="26">
        <v>0</v>
      </c>
      <c r="H542" s="26">
        <v>112.48</v>
      </c>
      <c r="I542" s="26">
        <v>130.12</v>
      </c>
      <c r="J542" s="26">
        <v>163.94</v>
      </c>
      <c r="K542" s="26">
        <v>210.86</v>
      </c>
      <c r="L542" s="26">
        <v>264</v>
      </c>
      <c r="M542" s="26">
        <v>264</v>
      </c>
      <c r="N542" s="30"/>
      <c r="AG542" s="102" t="str">
        <f>CONCATENATE(AH542,AI542,LEFT(AJ542,2),AK542)</f>
        <v>29FSDeath Cover</v>
      </c>
      <c r="AH542" s="146">
        <v>29</v>
      </c>
      <c r="AI542" s="146" t="s">
        <v>148</v>
      </c>
      <c r="AJ542" s="146" t="s">
        <v>90</v>
      </c>
      <c r="AK542" s="146" t="s">
        <v>12</v>
      </c>
      <c r="AL542" s="148">
        <v>0</v>
      </c>
      <c r="AM542" s="148">
        <v>109.5</v>
      </c>
      <c r="AN542" s="148">
        <v>109.51</v>
      </c>
      <c r="AO542" s="148">
        <v>111.87</v>
      </c>
      <c r="AP542" s="148">
        <v>123.7</v>
      </c>
      <c r="AQ542" s="148">
        <v>145.25</v>
      </c>
      <c r="AR542" s="148"/>
    </row>
    <row r="543" spans="1:44">
      <c r="A543" s="23" t="str">
        <f>+CONCATENATE(B543,C543,D543,E543,F543)</f>
        <v>AMS311.75</v>
      </c>
      <c r="B543" s="24" t="s">
        <v>121</v>
      </c>
      <c r="C543" s="24" t="s">
        <v>10</v>
      </c>
      <c r="D543" s="24" t="s">
        <v>90</v>
      </c>
      <c r="E543" s="24">
        <v>31</v>
      </c>
      <c r="F543" s="25">
        <v>1.75</v>
      </c>
      <c r="G543" s="26">
        <v>0</v>
      </c>
      <c r="H543" s="26">
        <v>118.26</v>
      </c>
      <c r="I543" s="26">
        <v>140</v>
      </c>
      <c r="J543" s="26">
        <v>178.58</v>
      </c>
      <c r="K543" s="26">
        <v>229.3</v>
      </c>
      <c r="L543" s="26">
        <v>285.57</v>
      </c>
      <c r="M543" s="26">
        <v>274.04</v>
      </c>
      <c r="N543" s="30"/>
      <c r="AG543" s="102" t="str">
        <f>CONCATENATE(AH543,AI543,LEFT(AJ543,2),AK543)</f>
        <v>30FSDeath Cover</v>
      </c>
      <c r="AH543" s="146">
        <v>30</v>
      </c>
      <c r="AI543" s="146" t="s">
        <v>148</v>
      </c>
      <c r="AJ543" s="146" t="s">
        <v>90</v>
      </c>
      <c r="AK543" s="146" t="s">
        <v>12</v>
      </c>
      <c r="AL543" s="148">
        <v>0</v>
      </c>
      <c r="AM543" s="148">
        <v>110.91</v>
      </c>
      <c r="AN543" s="148">
        <v>110.92</v>
      </c>
      <c r="AO543" s="148">
        <v>115.28</v>
      </c>
      <c r="AP543" s="148">
        <v>129.92</v>
      </c>
      <c r="AQ543" s="148">
        <v>154.12</v>
      </c>
      <c r="AR543" s="149">
        <v>154.12</v>
      </c>
    </row>
    <row r="544" spans="1:44">
      <c r="A544" s="23" t="str">
        <f>+CONCATENATE(B544,C544,D544,E544,F544)</f>
        <v>AMS321.75</v>
      </c>
      <c r="B544" s="24" t="s">
        <v>121</v>
      </c>
      <c r="C544" s="24" t="s">
        <v>10</v>
      </c>
      <c r="D544" s="24" t="s">
        <v>90</v>
      </c>
      <c r="E544" s="24">
        <v>32</v>
      </c>
      <c r="F544" s="25">
        <v>1.75</v>
      </c>
      <c r="G544" s="26">
        <v>0</v>
      </c>
      <c r="H544" s="26">
        <v>125.2</v>
      </c>
      <c r="I544" s="26">
        <v>151.51</v>
      </c>
      <c r="J544" s="26">
        <v>195.08</v>
      </c>
      <c r="K544" s="26">
        <v>249.58</v>
      </c>
      <c r="L544" s="26">
        <v>309.02</v>
      </c>
      <c r="M544" s="26">
        <v>284.8</v>
      </c>
      <c r="N544" s="30"/>
      <c r="AG544" s="102" t="str">
        <f>CONCATENATE(AH544,AI544,LEFT(AJ544,2),AK544)</f>
        <v>31FSDeath Cover</v>
      </c>
      <c r="AH544" s="146">
        <v>31</v>
      </c>
      <c r="AI544" s="146" t="s">
        <v>148</v>
      </c>
      <c r="AJ544" s="146" t="s">
        <v>90</v>
      </c>
      <c r="AK544" s="146" t="s">
        <v>12</v>
      </c>
      <c r="AL544" s="148">
        <v>0</v>
      </c>
      <c r="AM544" s="148">
        <v>112.61</v>
      </c>
      <c r="AN544" s="148">
        <v>112.67</v>
      </c>
      <c r="AO544" s="148">
        <v>119.55</v>
      </c>
      <c r="AP544" s="148">
        <v>137.1</v>
      </c>
      <c r="AQ544" s="148">
        <v>163.97</v>
      </c>
      <c r="AR544" s="149">
        <v>158.06</v>
      </c>
    </row>
    <row r="545" spans="1:44">
      <c r="A545" s="23" t="str">
        <f>+CONCATENATE(B545,C545,D545,E545,F545)</f>
        <v>AMS331.75</v>
      </c>
      <c r="B545" s="24" t="s">
        <v>121</v>
      </c>
      <c r="C545" s="24" t="s">
        <v>10</v>
      </c>
      <c r="D545" s="24" t="s">
        <v>90</v>
      </c>
      <c r="E545" s="24">
        <v>33</v>
      </c>
      <c r="F545" s="25">
        <v>1.75</v>
      </c>
      <c r="G545" s="26">
        <v>0</v>
      </c>
      <c r="H545" s="26">
        <v>133.57</v>
      </c>
      <c r="I545" s="26">
        <v>164.91</v>
      </c>
      <c r="J545" s="26">
        <v>213.39</v>
      </c>
      <c r="K545" s="26">
        <v>271.79</v>
      </c>
      <c r="L545" s="26">
        <v>334.5</v>
      </c>
      <c r="M545" s="26">
        <v>296.33</v>
      </c>
      <c r="N545" s="30"/>
      <c r="AG545" s="102" t="str">
        <f>CONCATENATE(AH545,AI545,LEFT(AJ545,2),AK545)</f>
        <v>32FSDeath Cover</v>
      </c>
      <c r="AH545" s="146">
        <v>32</v>
      </c>
      <c r="AI545" s="146" t="s">
        <v>148</v>
      </c>
      <c r="AJ545" s="146" t="s">
        <v>90</v>
      </c>
      <c r="AK545" s="146" t="s">
        <v>12</v>
      </c>
      <c r="AL545" s="148">
        <v>0</v>
      </c>
      <c r="AM545" s="148">
        <v>114.69</v>
      </c>
      <c r="AN545" s="148">
        <v>115.57</v>
      </c>
      <c r="AO545" s="148">
        <v>124.76</v>
      </c>
      <c r="AP545" s="148">
        <v>145.46</v>
      </c>
      <c r="AQ545" s="148">
        <v>174.79</v>
      </c>
      <c r="AR545" s="149">
        <v>162.31</v>
      </c>
    </row>
    <row r="546" spans="1:44">
      <c r="A546" s="23" t="str">
        <f>+CONCATENATE(B546,C546,D546,E546,F546)</f>
        <v>AMS341.75</v>
      </c>
      <c r="B546" s="24" t="s">
        <v>121</v>
      </c>
      <c r="C546" s="24" t="s">
        <v>10</v>
      </c>
      <c r="D546" s="24" t="s">
        <v>90</v>
      </c>
      <c r="E546" s="24">
        <v>34</v>
      </c>
      <c r="F546" s="25">
        <v>1.75</v>
      </c>
      <c r="G546" s="26">
        <v>0</v>
      </c>
      <c r="H546" s="26">
        <v>143.68</v>
      </c>
      <c r="I546" s="26">
        <v>180.06</v>
      </c>
      <c r="J546" s="26">
        <v>233.82</v>
      </c>
      <c r="K546" s="26">
        <v>295.79</v>
      </c>
      <c r="L546" s="26">
        <v>362.14</v>
      </c>
      <c r="M546" s="26">
        <v>308.66</v>
      </c>
      <c r="N546" s="30"/>
      <c r="AG546" s="102" t="str">
        <f>CONCATENATE(AH546,AI546,LEFT(AJ546,2),AK546)</f>
        <v>33FSDeath Cover</v>
      </c>
      <c r="AH546" s="146">
        <v>33</v>
      </c>
      <c r="AI546" s="146" t="s">
        <v>148</v>
      </c>
      <c r="AJ546" s="146" t="s">
        <v>90</v>
      </c>
      <c r="AK546" s="146" t="s">
        <v>12</v>
      </c>
      <c r="AL546" s="148">
        <v>0</v>
      </c>
      <c r="AM546" s="148">
        <v>117.21</v>
      </c>
      <c r="AN546" s="148">
        <v>119.17</v>
      </c>
      <c r="AO546" s="148">
        <v>131.11</v>
      </c>
      <c r="AP546" s="148">
        <v>154.81</v>
      </c>
      <c r="AQ546" s="148">
        <v>186.79</v>
      </c>
      <c r="AR546" s="149">
        <v>166.89</v>
      </c>
    </row>
    <row r="547" spans="1:44">
      <c r="A547" s="23" t="str">
        <f>+CONCATENATE(B547,C547,D547,E547,F547)</f>
        <v>AMS351.75</v>
      </c>
      <c r="B547" s="24" t="s">
        <v>121</v>
      </c>
      <c r="C547" s="24" t="s">
        <v>10</v>
      </c>
      <c r="D547" s="24" t="s">
        <v>90</v>
      </c>
      <c r="E547" s="24">
        <v>35</v>
      </c>
      <c r="F547" s="25">
        <v>1.75</v>
      </c>
      <c r="G547" s="26">
        <v>0</v>
      </c>
      <c r="H547" s="26">
        <v>155.39</v>
      </c>
      <c r="I547" s="26">
        <v>197.48</v>
      </c>
      <c r="J547" s="26">
        <v>256.18</v>
      </c>
      <c r="K547" s="26">
        <v>321.85</v>
      </c>
      <c r="L547" s="26">
        <v>392.11</v>
      </c>
      <c r="M547" s="26">
        <v>321.85</v>
      </c>
      <c r="N547" s="30"/>
      <c r="AG547" s="102" t="str">
        <f>CONCATENATE(AH547,AI547,LEFT(AJ547,2),AK547)</f>
        <v>34FSDeath Cover</v>
      </c>
      <c r="AH547" s="146">
        <v>34</v>
      </c>
      <c r="AI547" s="146" t="s">
        <v>148</v>
      </c>
      <c r="AJ547" s="146" t="s">
        <v>90</v>
      </c>
      <c r="AK547" s="146" t="s">
        <v>12</v>
      </c>
      <c r="AL547" s="148">
        <v>0</v>
      </c>
      <c r="AM547" s="148">
        <v>120.23</v>
      </c>
      <c r="AN547" s="148">
        <v>123.59</v>
      </c>
      <c r="AO547" s="148">
        <v>138.59</v>
      </c>
      <c r="AP547" s="148">
        <v>165.46</v>
      </c>
      <c r="AQ547" s="148">
        <v>199.99</v>
      </c>
      <c r="AR547" s="149">
        <v>171.83</v>
      </c>
    </row>
    <row r="548" spans="1:44">
      <c r="A548" s="23" t="str">
        <f>+CONCATENATE(B548,C548,D548,E548,F548)</f>
        <v>AMS361.75</v>
      </c>
      <c r="B548" s="24" t="s">
        <v>121</v>
      </c>
      <c r="C548" s="24" t="s">
        <v>10</v>
      </c>
      <c r="D548" s="24" t="s">
        <v>90</v>
      </c>
      <c r="E548" s="24">
        <v>36</v>
      </c>
      <c r="F548" s="25">
        <v>1.75</v>
      </c>
      <c r="G548" s="26">
        <v>0</v>
      </c>
      <c r="H548" s="26">
        <v>169.2</v>
      </c>
      <c r="I548" s="26">
        <v>217.39</v>
      </c>
      <c r="J548" s="26">
        <v>280.8</v>
      </c>
      <c r="K548" s="26">
        <v>350.16</v>
      </c>
      <c r="L548" s="26">
        <v>424.57</v>
      </c>
      <c r="M548" s="26">
        <v>335.96</v>
      </c>
      <c r="N548" s="30"/>
      <c r="AG548" s="102" t="str">
        <f>CONCATENATE(AH548,AI548,LEFT(AJ548,2),AK548)</f>
        <v>35FSDeath Cover</v>
      </c>
      <c r="AH548" s="146">
        <v>35</v>
      </c>
      <c r="AI548" s="146" t="s">
        <v>148</v>
      </c>
      <c r="AJ548" s="146" t="s">
        <v>90</v>
      </c>
      <c r="AK548" s="146" t="s">
        <v>12</v>
      </c>
      <c r="AL548" s="148">
        <v>0</v>
      </c>
      <c r="AM548" s="148">
        <v>123.9</v>
      </c>
      <c r="AN548" s="148">
        <v>128.96</v>
      </c>
      <c r="AO548" s="148">
        <v>147.23</v>
      </c>
      <c r="AP548" s="148">
        <v>177.21</v>
      </c>
      <c r="AQ548" s="148">
        <v>214.41</v>
      </c>
      <c r="AR548" s="149">
        <v>177.21</v>
      </c>
    </row>
    <row r="549" spans="1:44">
      <c r="A549" s="23" t="str">
        <f>+CONCATENATE(B549,C549,D549,E549,F549)</f>
        <v>AMS371.75</v>
      </c>
      <c r="B549" s="24" t="s">
        <v>121</v>
      </c>
      <c r="C549" s="24" t="s">
        <v>10</v>
      </c>
      <c r="D549" s="24" t="s">
        <v>90</v>
      </c>
      <c r="E549" s="24">
        <v>37</v>
      </c>
      <c r="F549" s="25">
        <v>1.75</v>
      </c>
      <c r="G549" s="26">
        <v>0</v>
      </c>
      <c r="H549" s="26">
        <v>185</v>
      </c>
      <c r="I549" s="26">
        <v>239.62</v>
      </c>
      <c r="J549" s="26">
        <v>307.76</v>
      </c>
      <c r="K549" s="26">
        <v>380.86</v>
      </c>
      <c r="L549" s="26">
        <v>459.72</v>
      </c>
      <c r="M549" s="26">
        <v>351.05</v>
      </c>
      <c r="N549" s="30"/>
      <c r="AG549" s="102" t="str">
        <f>CONCATENATE(AH549,AI549,LEFT(AJ549,2),AK549)</f>
        <v>36FSDeath Cover</v>
      </c>
      <c r="AH549" s="146">
        <v>36</v>
      </c>
      <c r="AI549" s="146" t="s">
        <v>148</v>
      </c>
      <c r="AJ549" s="146" t="s">
        <v>90</v>
      </c>
      <c r="AK549" s="146" t="s">
        <v>12</v>
      </c>
      <c r="AL549" s="148">
        <v>0</v>
      </c>
      <c r="AM549" s="148">
        <v>128.18</v>
      </c>
      <c r="AN549" s="148">
        <v>135.41</v>
      </c>
      <c r="AO549" s="148">
        <v>157.27</v>
      </c>
      <c r="AP549" s="148">
        <v>190.11</v>
      </c>
      <c r="AQ549" s="148">
        <v>230.15</v>
      </c>
      <c r="AR549" s="149">
        <v>182.98</v>
      </c>
    </row>
    <row r="550" spans="1:44">
      <c r="A550" s="23" t="str">
        <f>+CONCATENATE(B550,C550,D550,E550,F550)</f>
        <v>AMS381.75</v>
      </c>
      <c r="B550" s="24" t="s">
        <v>121</v>
      </c>
      <c r="C550" s="24" t="s">
        <v>10</v>
      </c>
      <c r="D550" s="24" t="s">
        <v>90</v>
      </c>
      <c r="E550" s="24">
        <v>38</v>
      </c>
      <c r="F550" s="25">
        <v>1.75</v>
      </c>
      <c r="G550" s="26">
        <v>0</v>
      </c>
      <c r="H550" s="26">
        <v>203.6</v>
      </c>
      <c r="I550" s="26">
        <v>264.45</v>
      </c>
      <c r="J550" s="26">
        <v>336.99</v>
      </c>
      <c r="K550" s="26">
        <v>414.11</v>
      </c>
      <c r="L550" s="26">
        <v>497.71</v>
      </c>
      <c r="M550" s="26">
        <v>367.19</v>
      </c>
      <c r="N550" s="30"/>
      <c r="AG550" s="102" t="str">
        <f>CONCATENATE(AH550,AI550,LEFT(AJ550,2),AK550)</f>
        <v>37FSDeath Cover</v>
      </c>
      <c r="AH550" s="146">
        <v>37</v>
      </c>
      <c r="AI550" s="146" t="s">
        <v>148</v>
      </c>
      <c r="AJ550" s="146" t="s">
        <v>90</v>
      </c>
      <c r="AK550" s="146" t="s">
        <v>12</v>
      </c>
      <c r="AL550" s="148">
        <v>0</v>
      </c>
      <c r="AM550" s="148">
        <v>133.21</v>
      </c>
      <c r="AN550" s="148">
        <v>143.17</v>
      </c>
      <c r="AO550" s="148">
        <v>168.52</v>
      </c>
      <c r="AP550" s="148">
        <v>204.44</v>
      </c>
      <c r="AQ550" s="148">
        <v>247.31</v>
      </c>
      <c r="AR550" s="149">
        <v>189.2</v>
      </c>
    </row>
    <row r="551" spans="1:44">
      <c r="A551" s="23" t="str">
        <f>+CONCATENATE(B551,C551,D551,E551,F551)</f>
        <v>AMS391.75</v>
      </c>
      <c r="B551" s="24" t="s">
        <v>121</v>
      </c>
      <c r="C551" s="24" t="s">
        <v>10</v>
      </c>
      <c r="D551" s="24" t="s">
        <v>90</v>
      </c>
      <c r="E551" s="24">
        <v>39</v>
      </c>
      <c r="F551" s="25">
        <v>1.75</v>
      </c>
      <c r="G551" s="26">
        <v>0</v>
      </c>
      <c r="H551" s="26">
        <v>224.69</v>
      </c>
      <c r="I551" s="26">
        <v>291.88</v>
      </c>
      <c r="J551" s="26">
        <v>368.65</v>
      </c>
      <c r="K551" s="26">
        <v>450.12</v>
      </c>
      <c r="L551" s="26">
        <v>538.73</v>
      </c>
      <c r="M551" s="26">
        <v>384.46</v>
      </c>
      <c r="N551" s="30"/>
      <c r="AG551" s="102" t="str">
        <f>CONCATENATE(AH551,AI551,LEFT(AJ551,2),AK551)</f>
        <v>38FSDeath Cover</v>
      </c>
      <c r="AH551" s="146">
        <v>38</v>
      </c>
      <c r="AI551" s="146" t="s">
        <v>148</v>
      </c>
      <c r="AJ551" s="146" t="s">
        <v>90</v>
      </c>
      <c r="AK551" s="146" t="s">
        <v>12</v>
      </c>
      <c r="AL551" s="148">
        <v>0</v>
      </c>
      <c r="AM551" s="148">
        <v>139.1</v>
      </c>
      <c r="AN551" s="148">
        <v>152.22</v>
      </c>
      <c r="AO551" s="148">
        <v>181.31</v>
      </c>
      <c r="AP551" s="148">
        <v>220.11</v>
      </c>
      <c r="AQ551" s="148">
        <v>266.02</v>
      </c>
      <c r="AR551" s="149">
        <v>195.91</v>
      </c>
    </row>
    <row r="552" spans="1:44">
      <c r="A552" s="23" t="str">
        <f>+CONCATENATE(B552,C552,D552,E552,F552)</f>
        <v>AMS401.75</v>
      </c>
      <c r="B552" s="24" t="s">
        <v>121</v>
      </c>
      <c r="C552" s="24" t="s">
        <v>10</v>
      </c>
      <c r="D552" s="24" t="s">
        <v>90</v>
      </c>
      <c r="E552" s="24">
        <v>40</v>
      </c>
      <c r="F552" s="25">
        <v>1.75</v>
      </c>
      <c r="G552" s="26">
        <v>194.28</v>
      </c>
      <c r="H552" s="26">
        <v>248.69</v>
      </c>
      <c r="I552" s="26">
        <v>321.99</v>
      </c>
      <c r="J552" s="26">
        <v>402.97</v>
      </c>
      <c r="K552" s="26">
        <v>489.12</v>
      </c>
      <c r="L552" s="26">
        <v>583</v>
      </c>
      <c r="M552" s="26">
        <v>402.97</v>
      </c>
      <c r="N552" s="30"/>
      <c r="AG552" s="102" t="str">
        <f>CONCATENATE(AH552,AI552,LEFT(AJ552,2),AK552)</f>
        <v>39FSDeath Cover</v>
      </c>
      <c r="AH552" s="146">
        <v>39</v>
      </c>
      <c r="AI552" s="146" t="s">
        <v>148</v>
      </c>
      <c r="AJ552" s="146" t="s">
        <v>90</v>
      </c>
      <c r="AK552" s="146" t="s">
        <v>12</v>
      </c>
      <c r="AL552" s="148">
        <v>0</v>
      </c>
      <c r="AM552" s="148">
        <v>146.02</v>
      </c>
      <c r="AN552" s="148">
        <v>162.68</v>
      </c>
      <c r="AO552" s="148">
        <v>195.43</v>
      </c>
      <c r="AP552" s="148">
        <v>237.17</v>
      </c>
      <c r="AQ552" s="148">
        <v>286.42</v>
      </c>
      <c r="AR552" s="149">
        <v>203.14</v>
      </c>
    </row>
    <row r="553" spans="1:44">
      <c r="A553" s="23" t="str">
        <f>+CONCATENATE(B553,C553,D553,E553,F553)</f>
        <v>AMS411.75</v>
      </c>
      <c r="B553" s="24" t="s">
        <v>121</v>
      </c>
      <c r="C553" s="24" t="s">
        <v>10</v>
      </c>
      <c r="D553" s="24" t="s">
        <v>90</v>
      </c>
      <c r="E553" s="24">
        <v>41</v>
      </c>
      <c r="F553" s="25">
        <v>1.75</v>
      </c>
      <c r="G553" s="26">
        <v>213.21</v>
      </c>
      <c r="H553" s="26">
        <v>275.85</v>
      </c>
      <c r="I553" s="26">
        <v>355</v>
      </c>
      <c r="J553" s="26">
        <v>440.12</v>
      </c>
      <c r="K553" s="26">
        <v>531.31</v>
      </c>
      <c r="L553" s="26">
        <v>630.66</v>
      </c>
      <c r="M553" s="26">
        <v>422.73</v>
      </c>
      <c r="N553" s="30"/>
      <c r="AG553" s="102" t="str">
        <f>CONCATENATE(AH553,AI553,LEFT(AJ553,2),AK553)</f>
        <v>40FSDeath Cover</v>
      </c>
      <c r="AH553" s="146">
        <v>40</v>
      </c>
      <c r="AI553" s="146" t="s">
        <v>148</v>
      </c>
      <c r="AJ553" s="146" t="s">
        <v>90</v>
      </c>
      <c r="AK553" s="146" t="s">
        <v>12</v>
      </c>
      <c r="AL553" s="149">
        <v>172.92</v>
      </c>
      <c r="AM553" s="148">
        <v>154.14</v>
      </c>
      <c r="AN553" s="148">
        <v>174.76</v>
      </c>
      <c r="AO553" s="148">
        <v>210.92</v>
      </c>
      <c r="AP553" s="148">
        <v>255.73</v>
      </c>
      <c r="AQ553" s="148">
        <v>308.64</v>
      </c>
      <c r="AR553" s="149">
        <v>210.92</v>
      </c>
    </row>
    <row r="554" spans="1:44">
      <c r="A554" s="23" t="str">
        <f>+CONCATENATE(B554,C554,D554,E554,F554)</f>
        <v>AMS421.75</v>
      </c>
      <c r="B554" s="24" t="s">
        <v>121</v>
      </c>
      <c r="C554" s="24" t="s">
        <v>10</v>
      </c>
      <c r="D554" s="24" t="s">
        <v>90</v>
      </c>
      <c r="E554" s="24">
        <v>42</v>
      </c>
      <c r="F554" s="25">
        <v>1.75</v>
      </c>
      <c r="G554" s="26">
        <v>235.28</v>
      </c>
      <c r="H554" s="26">
        <v>306.66</v>
      </c>
      <c r="I554" s="26">
        <v>390.98</v>
      </c>
      <c r="J554" s="26">
        <v>480.3</v>
      </c>
      <c r="K554" s="26">
        <v>576.94</v>
      </c>
      <c r="L554" s="26">
        <v>681.91</v>
      </c>
      <c r="M554" s="26">
        <v>443.92</v>
      </c>
      <c r="N554" s="30"/>
      <c r="AG554" s="102" t="str">
        <f>CONCATENATE(AH554,AI554,LEFT(AJ554,2),AK554)</f>
        <v>41FSDeath Cover</v>
      </c>
      <c r="AH554" s="146">
        <v>41</v>
      </c>
      <c r="AI554" s="146" t="s">
        <v>148</v>
      </c>
      <c r="AJ554" s="146" t="s">
        <v>90</v>
      </c>
      <c r="AK554" s="146" t="s">
        <v>12</v>
      </c>
      <c r="AL554" s="149">
        <v>172.92</v>
      </c>
      <c r="AM554" s="148">
        <v>163.6</v>
      </c>
      <c r="AN554" s="148">
        <v>188.39</v>
      </c>
      <c r="AO554" s="148">
        <v>228</v>
      </c>
      <c r="AP554" s="148">
        <v>275.9</v>
      </c>
      <c r="AQ554" s="148">
        <v>332.84</v>
      </c>
      <c r="AR554" s="149">
        <v>219.33</v>
      </c>
    </row>
    <row r="555" spans="1:44">
      <c r="A555" s="23" t="str">
        <f>+CONCATENATE(B555,C555,D555,E555,F555)</f>
        <v>AMS431.75</v>
      </c>
      <c r="B555" s="24" t="s">
        <v>121</v>
      </c>
      <c r="C555" s="24" t="s">
        <v>10</v>
      </c>
      <c r="D555" s="24" t="s">
        <v>90</v>
      </c>
      <c r="E555" s="24">
        <v>43</v>
      </c>
      <c r="F555" s="25">
        <v>1.75</v>
      </c>
      <c r="G555" s="26">
        <v>260.8</v>
      </c>
      <c r="H555" s="26">
        <v>340.85</v>
      </c>
      <c r="I555" s="26">
        <v>429.91</v>
      </c>
      <c r="J555" s="26">
        <v>523.7</v>
      </c>
      <c r="K555" s="26">
        <v>626.22</v>
      </c>
      <c r="L555" s="26">
        <v>736.89</v>
      </c>
      <c r="M555" s="26">
        <v>466.61</v>
      </c>
      <c r="N555" s="30"/>
      <c r="AG555" s="102" t="str">
        <f>CONCATENATE(AH555,AI555,LEFT(AJ555,2),AK555)</f>
        <v>42FSDeath Cover</v>
      </c>
      <c r="AH555" s="146">
        <v>42</v>
      </c>
      <c r="AI555" s="146" t="s">
        <v>148</v>
      </c>
      <c r="AJ555" s="146" t="s">
        <v>90</v>
      </c>
      <c r="AK555" s="146" t="s">
        <v>12</v>
      </c>
      <c r="AL555" s="149">
        <v>172.92</v>
      </c>
      <c r="AM555" s="148">
        <v>174.75</v>
      </c>
      <c r="AN555" s="148">
        <v>203.74</v>
      </c>
      <c r="AO555" s="148">
        <v>246.71</v>
      </c>
      <c r="AP555" s="148">
        <v>297.84</v>
      </c>
      <c r="AQ555" s="148">
        <v>359.2</v>
      </c>
      <c r="AR555" s="149">
        <v>228.39</v>
      </c>
    </row>
    <row r="556" spans="1:44">
      <c r="A556" s="23" t="str">
        <f>+CONCATENATE(B556,C556,D556,E556,F556)</f>
        <v>AMS441.75</v>
      </c>
      <c r="B556" s="24" t="s">
        <v>121</v>
      </c>
      <c r="C556" s="24" t="s">
        <v>10</v>
      </c>
      <c r="D556" s="24" t="s">
        <v>90</v>
      </c>
      <c r="E556" s="24">
        <v>44</v>
      </c>
      <c r="F556" s="25">
        <v>1.75</v>
      </c>
      <c r="G556" s="26">
        <v>290.44</v>
      </c>
      <c r="H556" s="26">
        <v>378.55</v>
      </c>
      <c r="I556" s="26">
        <v>471.77</v>
      </c>
      <c r="J556" s="26">
        <v>570.53</v>
      </c>
      <c r="K556" s="26">
        <v>679.37</v>
      </c>
      <c r="L556" s="26">
        <v>795.72</v>
      </c>
      <c r="M556" s="26">
        <v>490.87</v>
      </c>
      <c r="N556" s="30"/>
      <c r="AG556" s="102" t="str">
        <f>CONCATENATE(AH556,AI556,LEFT(AJ556,2),AK556)</f>
        <v>43FSDeath Cover</v>
      </c>
      <c r="AH556" s="146">
        <v>43</v>
      </c>
      <c r="AI556" s="146" t="s">
        <v>148</v>
      </c>
      <c r="AJ556" s="146" t="s">
        <v>90</v>
      </c>
      <c r="AK556" s="146" t="s">
        <v>12</v>
      </c>
      <c r="AL556" s="148">
        <v>172.92</v>
      </c>
      <c r="AM556" s="148">
        <v>187.59</v>
      </c>
      <c r="AN556" s="148">
        <v>220.87</v>
      </c>
      <c r="AO556" s="148">
        <v>267.03</v>
      </c>
      <c r="AP556" s="148">
        <v>321.68</v>
      </c>
      <c r="AQ556" s="148">
        <v>387.87</v>
      </c>
      <c r="AR556" s="149">
        <v>238.18</v>
      </c>
    </row>
    <row r="557" spans="1:44">
      <c r="A557" s="23" t="str">
        <f>+CONCATENATE(B557,C557,D557,E557,F557)</f>
        <v>AMS451.75</v>
      </c>
      <c r="B557" s="24" t="s">
        <v>121</v>
      </c>
      <c r="C557" s="24" t="s">
        <v>10</v>
      </c>
      <c r="D557" s="24" t="s">
        <v>90</v>
      </c>
      <c r="E557" s="24">
        <v>45</v>
      </c>
      <c r="F557" s="25">
        <v>1.75</v>
      </c>
      <c r="G557" s="26">
        <v>323.96</v>
      </c>
      <c r="H557" s="26">
        <v>419.57</v>
      </c>
      <c r="I557" s="26">
        <v>516.81</v>
      </c>
      <c r="J557" s="26">
        <v>621</v>
      </c>
      <c r="K557" s="26">
        <v>736.59</v>
      </c>
      <c r="L557" s="26">
        <v>858.51</v>
      </c>
      <c r="M557" s="26">
        <v>516.81</v>
      </c>
      <c r="N557" s="30"/>
      <c r="AG557" s="102" t="str">
        <f>CONCATENATE(AH557,AI557,LEFT(AJ557,2),AK557)</f>
        <v>44FSDeath Cover</v>
      </c>
      <c r="AH557" s="146">
        <v>44</v>
      </c>
      <c r="AI557" s="146" t="s">
        <v>148</v>
      </c>
      <c r="AJ557" s="146" t="s">
        <v>90</v>
      </c>
      <c r="AK557" s="146" t="s">
        <v>12</v>
      </c>
      <c r="AL557" s="148">
        <v>183.57</v>
      </c>
      <c r="AM557" s="148">
        <v>202.32</v>
      </c>
      <c r="AN557" s="148">
        <v>239.68</v>
      </c>
      <c r="AO557" s="148">
        <v>289.06</v>
      </c>
      <c r="AP557" s="148">
        <v>347.59</v>
      </c>
      <c r="AQ557" s="148">
        <v>419.05</v>
      </c>
      <c r="AR557" s="149">
        <v>248.76</v>
      </c>
    </row>
    <row r="558" spans="1:44">
      <c r="A558" s="23" t="str">
        <f>+CONCATENATE(B558,C558,D558,E558,F558)</f>
        <v>AMS461.75</v>
      </c>
      <c r="B558" s="24" t="s">
        <v>121</v>
      </c>
      <c r="C558" s="24" t="s">
        <v>10</v>
      </c>
      <c r="D558" s="24" t="s">
        <v>90</v>
      </c>
      <c r="E558" s="24">
        <v>46</v>
      </c>
      <c r="F558" s="25">
        <v>1.75</v>
      </c>
      <c r="G558" s="26">
        <v>361.78</v>
      </c>
      <c r="H558" s="26">
        <v>463.83</v>
      </c>
      <c r="I558" s="26">
        <v>565.13</v>
      </c>
      <c r="J558" s="26">
        <v>675.32</v>
      </c>
      <c r="K558" s="26">
        <v>798.06</v>
      </c>
      <c r="L558" s="26">
        <v>0</v>
      </c>
      <c r="M558" s="26">
        <v>544.38</v>
      </c>
      <c r="N558" s="30"/>
      <c r="AG558" s="102" t="str">
        <f>CONCATENATE(AH558,AI558,LEFT(AJ558,2),AK558)</f>
        <v>45FSDeath Cover</v>
      </c>
      <c r="AH558" s="146">
        <v>45</v>
      </c>
      <c r="AI558" s="146" t="s">
        <v>148</v>
      </c>
      <c r="AJ558" s="146" t="s">
        <v>90</v>
      </c>
      <c r="AK558" s="146" t="s">
        <v>12</v>
      </c>
      <c r="AL558" s="148">
        <v>195.89</v>
      </c>
      <c r="AM558" s="148">
        <v>219.1</v>
      </c>
      <c r="AN558" s="148">
        <v>260.22</v>
      </c>
      <c r="AO558" s="148">
        <v>312.92</v>
      </c>
      <c r="AP558" s="148">
        <v>375.74</v>
      </c>
      <c r="AQ558" s="148">
        <v>452.92</v>
      </c>
      <c r="AR558" s="149">
        <v>260.22</v>
      </c>
    </row>
    <row r="559" spans="1:44">
      <c r="A559" s="23" t="str">
        <f>+CONCATENATE(B559,C559,D559,E559,F559)</f>
        <v>AMS471.75</v>
      </c>
      <c r="B559" s="24" t="s">
        <v>121</v>
      </c>
      <c r="C559" s="24" t="s">
        <v>10</v>
      </c>
      <c r="D559" s="24" t="s">
        <v>90</v>
      </c>
      <c r="E559" s="24">
        <v>47</v>
      </c>
      <c r="F559" s="25">
        <v>1.75</v>
      </c>
      <c r="G559" s="26">
        <v>403.27</v>
      </c>
      <c r="H559" s="26">
        <v>511.31</v>
      </c>
      <c r="I559" s="26">
        <v>616.8</v>
      </c>
      <c r="J559" s="26">
        <v>733.69</v>
      </c>
      <c r="K559" s="26">
        <v>863.89</v>
      </c>
      <c r="L559" s="26">
        <v>0</v>
      </c>
      <c r="M559" s="26">
        <v>573.72</v>
      </c>
      <c r="N559" s="30"/>
      <c r="AG559" s="102" t="str">
        <f>CONCATENATE(AH559,AI559,LEFT(AJ559,2),AK559)</f>
        <v>46FSDeath Cover</v>
      </c>
      <c r="AH559" s="146">
        <v>46</v>
      </c>
      <c r="AI559" s="146" t="s">
        <v>148</v>
      </c>
      <c r="AJ559" s="146" t="s">
        <v>90</v>
      </c>
      <c r="AK559" s="146" t="s">
        <v>12</v>
      </c>
      <c r="AL559" s="148">
        <v>210.11</v>
      </c>
      <c r="AM559" s="148">
        <v>238.01</v>
      </c>
      <c r="AN559" s="148">
        <v>282.61</v>
      </c>
      <c r="AO559" s="148">
        <v>338.74</v>
      </c>
      <c r="AP559" s="148">
        <v>406.32</v>
      </c>
      <c r="AQ559" s="148">
        <v>489.68</v>
      </c>
      <c r="AR559" s="149">
        <v>272.66</v>
      </c>
    </row>
    <row r="560" spans="1:44">
      <c r="A560" s="23" t="str">
        <f>+CONCATENATE(B560,C560,D560,E560,F560)</f>
        <v>AMS481.75</v>
      </c>
      <c r="B560" s="24" t="s">
        <v>121</v>
      </c>
      <c r="C560" s="24" t="s">
        <v>10</v>
      </c>
      <c r="D560" s="24" t="s">
        <v>90</v>
      </c>
      <c r="E560" s="24">
        <v>48</v>
      </c>
      <c r="F560" s="25">
        <v>1.75</v>
      </c>
      <c r="G560" s="26">
        <v>448.66</v>
      </c>
      <c r="H560" s="26">
        <v>561.82</v>
      </c>
      <c r="I560" s="26">
        <v>671.93</v>
      </c>
      <c r="J560" s="26">
        <v>796.25</v>
      </c>
      <c r="K560" s="26">
        <v>934.21</v>
      </c>
      <c r="L560" s="26">
        <v>0</v>
      </c>
      <c r="M560" s="26">
        <v>604.79</v>
      </c>
      <c r="N560" s="30"/>
      <c r="AG560" s="102" t="str">
        <f>CONCATENATE(AH560,AI560,LEFT(AJ560,2),AK560)</f>
        <v>47FSDeath Cover</v>
      </c>
      <c r="AH560" s="146">
        <v>47</v>
      </c>
      <c r="AI560" s="146" t="s">
        <v>148</v>
      </c>
      <c r="AJ560" s="146" t="s">
        <v>90</v>
      </c>
      <c r="AK560" s="146" t="s">
        <v>12</v>
      </c>
      <c r="AL560" s="148">
        <v>226.42</v>
      </c>
      <c r="AM560" s="148">
        <v>258.94</v>
      </c>
      <c r="AN560" s="148">
        <v>306.99</v>
      </c>
      <c r="AO560" s="148">
        <v>366.67</v>
      </c>
      <c r="AP560" s="148">
        <v>439.5</v>
      </c>
      <c r="AQ560" s="148">
        <v>529.52</v>
      </c>
      <c r="AR560" s="149">
        <v>286.17</v>
      </c>
    </row>
    <row r="561" spans="1:44">
      <c r="A561" s="23" t="str">
        <f>+CONCATENATE(B561,C561,D561,E561,F561)</f>
        <v>AMS491.75</v>
      </c>
      <c r="B561" s="24" t="s">
        <v>121</v>
      </c>
      <c r="C561" s="24" t="s">
        <v>10</v>
      </c>
      <c r="D561" s="24" t="s">
        <v>90</v>
      </c>
      <c r="E561" s="24">
        <v>49</v>
      </c>
      <c r="F561" s="25">
        <v>1.75</v>
      </c>
      <c r="G561" s="26">
        <v>497.59</v>
      </c>
      <c r="H561" s="26">
        <v>615.22</v>
      </c>
      <c r="I561" s="26">
        <v>730.66</v>
      </c>
      <c r="J561" s="26">
        <v>863.2</v>
      </c>
      <c r="K561" s="26">
        <v>1009.07</v>
      </c>
      <c r="L561" s="26">
        <v>0</v>
      </c>
      <c r="M561" s="26">
        <v>637.2</v>
      </c>
      <c r="N561" s="30"/>
      <c r="AG561" s="102" t="str">
        <f>CONCATENATE(AH561,AI561,LEFT(AJ561,2),AK561)</f>
        <v>48FSDeath Cover</v>
      </c>
      <c r="AH561" s="146">
        <v>48</v>
      </c>
      <c r="AI561" s="146" t="s">
        <v>148</v>
      </c>
      <c r="AJ561" s="146" t="s">
        <v>90</v>
      </c>
      <c r="AK561" s="146" t="s">
        <v>12</v>
      </c>
      <c r="AL561" s="148">
        <v>245.12</v>
      </c>
      <c r="AM561" s="148">
        <v>282.04</v>
      </c>
      <c r="AN561" s="148">
        <v>333.23</v>
      </c>
      <c r="AO561" s="148">
        <v>396.84</v>
      </c>
      <c r="AP561" s="148">
        <v>475.46</v>
      </c>
      <c r="AQ561" s="148">
        <v>572.63</v>
      </c>
      <c r="AR561" s="149">
        <v>300.85</v>
      </c>
    </row>
    <row r="562" spans="1:44">
      <c r="A562" s="23" t="str">
        <f>+CONCATENATE(B562,C562,D562,E562,F562)</f>
        <v>AMS501.75</v>
      </c>
      <c r="B562" s="24" t="s">
        <v>121</v>
      </c>
      <c r="C562" s="24" t="s">
        <v>10</v>
      </c>
      <c r="D562" s="24" t="s">
        <v>90</v>
      </c>
      <c r="E562" s="24">
        <v>50</v>
      </c>
      <c r="F562" s="25">
        <v>1.75</v>
      </c>
      <c r="G562" s="26">
        <v>549.54</v>
      </c>
      <c r="H562" s="26">
        <v>671.42</v>
      </c>
      <c r="I562" s="26">
        <v>793.13</v>
      </c>
      <c r="J562" s="26">
        <v>934.7</v>
      </c>
      <c r="K562" s="26">
        <v>1088.59</v>
      </c>
      <c r="L562" s="26">
        <v>0</v>
      </c>
      <c r="M562" s="26">
        <v>671.42</v>
      </c>
      <c r="N562" s="30"/>
      <c r="AG562" s="102" t="str">
        <f>CONCATENATE(AH562,AI562,LEFT(AJ562,2),AK562)</f>
        <v>49FSDeath Cover</v>
      </c>
      <c r="AH562" s="146">
        <v>49</v>
      </c>
      <c r="AI562" s="146" t="s">
        <v>148</v>
      </c>
      <c r="AJ562" s="146" t="s">
        <v>90</v>
      </c>
      <c r="AK562" s="146" t="s">
        <v>12</v>
      </c>
      <c r="AL562" s="148">
        <v>265.98</v>
      </c>
      <c r="AM562" s="148">
        <v>307.22</v>
      </c>
      <c r="AN562" s="148">
        <v>361.38</v>
      </c>
      <c r="AO562" s="148">
        <v>429.41</v>
      </c>
      <c r="AP562" s="148">
        <v>514.38</v>
      </c>
      <c r="AQ562" s="148">
        <v>0</v>
      </c>
      <c r="AR562" s="149">
        <v>316.84</v>
      </c>
    </row>
    <row r="563" spans="1:44">
      <c r="A563" s="23" t="str">
        <f>+CONCATENATE(B563,C563,D563,E563,F563)</f>
        <v>AMS511.75</v>
      </c>
      <c r="B563" s="24" t="s">
        <v>121</v>
      </c>
      <c r="C563" s="24" t="s">
        <v>10</v>
      </c>
      <c r="D563" s="24" t="s">
        <v>90</v>
      </c>
      <c r="E563" s="24">
        <v>51</v>
      </c>
      <c r="F563" s="25">
        <v>1.75</v>
      </c>
      <c r="G563" s="26">
        <v>603.9</v>
      </c>
      <c r="H563" s="26">
        <v>730.51</v>
      </c>
      <c r="I563" s="26">
        <v>859.62</v>
      </c>
      <c r="J563" s="26">
        <v>1011</v>
      </c>
      <c r="K563" s="26">
        <v>0</v>
      </c>
      <c r="L563" s="26">
        <v>0</v>
      </c>
      <c r="M563" s="26">
        <v>706.5</v>
      </c>
      <c r="N563" s="30"/>
      <c r="AG563" s="102" t="str">
        <f>CONCATENATE(AH563,AI563,LEFT(AJ563,2),AK563)</f>
        <v>50FSDeath Cover</v>
      </c>
      <c r="AH563" s="146">
        <v>50</v>
      </c>
      <c r="AI563" s="146" t="s">
        <v>148</v>
      </c>
      <c r="AJ563" s="146" t="s">
        <v>90</v>
      </c>
      <c r="AK563" s="146" t="s">
        <v>12</v>
      </c>
      <c r="AL563" s="148">
        <v>289.52</v>
      </c>
      <c r="AM563" s="148">
        <v>334.29</v>
      </c>
      <c r="AN563" s="148">
        <v>391.52</v>
      </c>
      <c r="AO563" s="148">
        <v>464.52</v>
      </c>
      <c r="AP563" s="148">
        <v>556.46</v>
      </c>
      <c r="AQ563" s="148">
        <v>0</v>
      </c>
      <c r="AR563" s="149">
        <v>334.29</v>
      </c>
    </row>
    <row r="564" spans="1:44">
      <c r="A564" s="23" t="str">
        <f>+CONCATENATE(B564,C564,D564,E564,F564)</f>
        <v>AMS521.75</v>
      </c>
      <c r="B564" s="24" t="s">
        <v>121</v>
      </c>
      <c r="C564" s="24" t="s">
        <v>10</v>
      </c>
      <c r="D564" s="24" t="s">
        <v>90</v>
      </c>
      <c r="E564" s="24">
        <v>52</v>
      </c>
      <c r="F564" s="25">
        <v>1.75</v>
      </c>
      <c r="G564" s="26">
        <v>660.02</v>
      </c>
      <c r="H564" s="26">
        <v>792.65</v>
      </c>
      <c r="I564" s="26">
        <v>930.47</v>
      </c>
      <c r="J564" s="26">
        <v>1092.38</v>
      </c>
      <c r="K564" s="26">
        <v>0</v>
      </c>
      <c r="L564" s="26">
        <v>0</v>
      </c>
      <c r="M564" s="26">
        <v>739.38</v>
      </c>
      <c r="N564" s="30"/>
      <c r="AG564" s="102" t="str">
        <f>CONCATENATE(AH564,AI564,LEFT(AJ564,2),AK564)</f>
        <v>51FSDeath Cover</v>
      </c>
      <c r="AH564" s="146">
        <v>51</v>
      </c>
      <c r="AI564" s="146" t="s">
        <v>148</v>
      </c>
      <c r="AJ564" s="146" t="s">
        <v>90</v>
      </c>
      <c r="AK564" s="146" t="s">
        <v>12</v>
      </c>
      <c r="AL564" s="148">
        <v>315.11</v>
      </c>
      <c r="AM564" s="148">
        <v>363.12</v>
      </c>
      <c r="AN564" s="148">
        <v>423.7</v>
      </c>
      <c r="AO564" s="148">
        <v>502.33</v>
      </c>
      <c r="AP564" s="148">
        <v>601.85</v>
      </c>
      <c r="AQ564" s="148">
        <v>0</v>
      </c>
      <c r="AR564" s="149">
        <v>352.94</v>
      </c>
    </row>
    <row r="565" spans="1:44">
      <c r="A565" s="23" t="str">
        <f>+CONCATENATE(B565,C565,D565,E565,F565)</f>
        <v>AMS531.75</v>
      </c>
      <c r="B565" s="24" t="s">
        <v>121</v>
      </c>
      <c r="C565" s="24" t="s">
        <v>10</v>
      </c>
      <c r="D565" s="24" t="s">
        <v>90</v>
      </c>
      <c r="E565" s="24">
        <v>53</v>
      </c>
      <c r="F565" s="25">
        <v>1.75</v>
      </c>
      <c r="G565" s="26">
        <v>718.74</v>
      </c>
      <c r="H565" s="26">
        <v>858.2</v>
      </c>
      <c r="I565" s="26">
        <v>1006.08</v>
      </c>
      <c r="J565" s="26">
        <v>1179.18</v>
      </c>
      <c r="K565" s="26">
        <v>0</v>
      </c>
      <c r="L565" s="26">
        <v>0</v>
      </c>
      <c r="M565" s="26">
        <v>772.97</v>
      </c>
      <c r="N565" s="30"/>
      <c r="AG565" s="102" t="str">
        <f>CONCATENATE(AH565,AI565,LEFT(AJ565,2),AK565)</f>
        <v>52FSDeath Cover</v>
      </c>
      <c r="AH565" s="146">
        <v>52</v>
      </c>
      <c r="AI565" s="146" t="s">
        <v>148</v>
      </c>
      <c r="AJ565" s="146" t="s">
        <v>90</v>
      </c>
      <c r="AK565" s="146" t="s">
        <v>12</v>
      </c>
      <c r="AL565" s="148">
        <v>342.71</v>
      </c>
      <c r="AM565" s="148">
        <v>393.65</v>
      </c>
      <c r="AN565" s="148">
        <v>458.02</v>
      </c>
      <c r="AO565" s="148">
        <v>543</v>
      </c>
      <c r="AP565" s="148">
        <v>650.77</v>
      </c>
      <c r="AQ565" s="148">
        <v>0</v>
      </c>
      <c r="AR565" s="149">
        <v>370.75</v>
      </c>
    </row>
    <row r="566" spans="1:44">
      <c r="A566" s="23" t="str">
        <f>+CONCATENATE(B566,C566,D566,E566,F566)</f>
        <v>AMS541.75</v>
      </c>
      <c r="B566" s="24" t="s">
        <v>121</v>
      </c>
      <c r="C566" s="24" t="s">
        <v>10</v>
      </c>
      <c r="D566" s="24" t="s">
        <v>90</v>
      </c>
      <c r="E566" s="24">
        <v>54</v>
      </c>
      <c r="F566" s="25">
        <v>1.75</v>
      </c>
      <c r="G566" s="26">
        <v>779.78</v>
      </c>
      <c r="H566" s="26">
        <v>927.74</v>
      </c>
      <c r="I566" s="26">
        <v>1087.02</v>
      </c>
      <c r="J566" s="26">
        <v>1271.8</v>
      </c>
      <c r="K566" s="26">
        <v>0</v>
      </c>
      <c r="L566" s="26">
        <v>0</v>
      </c>
      <c r="M566" s="26">
        <v>807.72</v>
      </c>
      <c r="N566" s="30"/>
      <c r="AG566" s="102" t="str">
        <f>CONCATENATE(AH566,AI566,LEFT(AJ566,2),AK566)</f>
        <v>53FSDeath Cover</v>
      </c>
      <c r="AH566" s="146">
        <v>53</v>
      </c>
      <c r="AI566" s="146" t="s">
        <v>148</v>
      </c>
      <c r="AJ566" s="146" t="s">
        <v>90</v>
      </c>
      <c r="AK566" s="146" t="s">
        <v>12</v>
      </c>
      <c r="AL566" s="148">
        <v>372.03</v>
      </c>
      <c r="AM566" s="148">
        <v>425.83</v>
      </c>
      <c r="AN566" s="148">
        <v>494.63</v>
      </c>
      <c r="AO566" s="148">
        <v>586.73</v>
      </c>
      <c r="AP566" s="148">
        <v>703.41</v>
      </c>
      <c r="AQ566" s="148">
        <v>0</v>
      </c>
      <c r="AR566" s="149">
        <v>390.23</v>
      </c>
    </row>
    <row r="567" spans="1:44">
      <c r="A567" s="23" t="str">
        <f>+CONCATENATE(B567,C567,D567,E567,F567)</f>
        <v>AMS551.75</v>
      </c>
      <c r="B567" s="24" t="s">
        <v>121</v>
      </c>
      <c r="C567" s="24" t="s">
        <v>10</v>
      </c>
      <c r="D567" s="24" t="s">
        <v>90</v>
      </c>
      <c r="E567" s="24">
        <v>55</v>
      </c>
      <c r="F567" s="25">
        <v>1.75</v>
      </c>
      <c r="G567" s="26">
        <v>843.55</v>
      </c>
      <c r="H567" s="26">
        <v>1001.47</v>
      </c>
      <c r="I567" s="26">
        <v>1173.92</v>
      </c>
      <c r="J567" s="26">
        <v>1370.77</v>
      </c>
      <c r="K567" s="26">
        <v>0</v>
      </c>
      <c r="L567" s="26">
        <v>0</v>
      </c>
      <c r="M567" s="26">
        <v>843.55</v>
      </c>
      <c r="N567" s="30"/>
      <c r="AG567" s="102" t="str">
        <f>CONCATENATE(AH567,AI567,LEFT(AJ567,2),AK567)</f>
        <v>54FSDeath Cover</v>
      </c>
      <c r="AH567" s="146">
        <v>54</v>
      </c>
      <c r="AI567" s="146" t="s">
        <v>148</v>
      </c>
      <c r="AJ567" s="146" t="s">
        <v>90</v>
      </c>
      <c r="AK567" s="146" t="s">
        <v>12</v>
      </c>
      <c r="AL567" s="148">
        <v>402.89</v>
      </c>
      <c r="AM567" s="148">
        <v>459.66</v>
      </c>
      <c r="AN567" s="148">
        <v>533.69</v>
      </c>
      <c r="AO567" s="148">
        <v>633.73</v>
      </c>
      <c r="AP567" s="148">
        <v>0</v>
      </c>
      <c r="AQ567" s="148"/>
      <c r="AR567" s="149">
        <v>411.32</v>
      </c>
    </row>
    <row r="568" spans="1:44">
      <c r="A568" s="23" t="str">
        <f>+CONCATENATE(B568,C568,D568,E568,F568)</f>
        <v>AMS561.75</v>
      </c>
      <c r="B568" s="24" t="s">
        <v>121</v>
      </c>
      <c r="C568" s="24" t="s">
        <v>10</v>
      </c>
      <c r="D568" s="24" t="s">
        <v>90</v>
      </c>
      <c r="E568" s="24">
        <v>56</v>
      </c>
      <c r="F568" s="25">
        <v>1.75</v>
      </c>
      <c r="G568" s="26">
        <v>910.76</v>
      </c>
      <c r="H568" s="26">
        <v>1081.28</v>
      </c>
      <c r="I568" s="26">
        <v>1267.55</v>
      </c>
      <c r="J568" s="26">
        <v>0</v>
      </c>
      <c r="K568" s="26">
        <v>0</v>
      </c>
      <c r="L568" s="26">
        <v>0</v>
      </c>
      <c r="M568" s="26"/>
      <c r="N568" s="30"/>
      <c r="AG568" s="102" t="str">
        <f>CONCATENATE(AH568,AI568,LEFT(AJ568,2),AK568)</f>
        <v>55FSDeath Cover</v>
      </c>
      <c r="AH568" s="146">
        <v>55</v>
      </c>
      <c r="AI568" s="146" t="s">
        <v>148</v>
      </c>
      <c r="AJ568" s="146" t="s">
        <v>90</v>
      </c>
      <c r="AK568" s="146" t="s">
        <v>12</v>
      </c>
      <c r="AL568" s="148">
        <v>435.08</v>
      </c>
      <c r="AM568" s="148">
        <v>495.28</v>
      </c>
      <c r="AN568" s="148">
        <v>575.45</v>
      </c>
      <c r="AO568" s="148">
        <v>684.29</v>
      </c>
      <c r="AP568" s="148">
        <v>0</v>
      </c>
      <c r="AQ568" s="148"/>
      <c r="AR568" s="149">
        <v>435.08</v>
      </c>
    </row>
    <row r="569" spans="1:44">
      <c r="A569" s="23" t="str">
        <f>+CONCATENATE(B569,C569,D569,E569,F569)</f>
        <v>AMS571.75</v>
      </c>
      <c r="B569" s="24" t="s">
        <v>121</v>
      </c>
      <c r="C569" s="24" t="s">
        <v>10</v>
      </c>
      <c r="D569" s="24" t="s">
        <v>90</v>
      </c>
      <c r="E569" s="24">
        <v>57</v>
      </c>
      <c r="F569" s="25">
        <v>1.75</v>
      </c>
      <c r="G569" s="26">
        <v>982.29</v>
      </c>
      <c r="H569" s="26">
        <v>1167.13</v>
      </c>
      <c r="I569" s="26">
        <v>1368.69</v>
      </c>
      <c r="J569" s="26">
        <v>0</v>
      </c>
      <c r="K569" s="26">
        <v>0</v>
      </c>
      <c r="L569" s="26">
        <v>0</v>
      </c>
      <c r="M569" s="26"/>
      <c r="N569" s="30"/>
      <c r="AG569" s="102" t="str">
        <f>CONCATENATE(AH569,AI569,LEFT(AJ569,2),AK569)</f>
        <v>56FSDeath Cover</v>
      </c>
      <c r="AH569" s="146">
        <v>56</v>
      </c>
      <c r="AI569" s="146" t="s">
        <v>148</v>
      </c>
      <c r="AJ569" s="146" t="s">
        <v>90</v>
      </c>
      <c r="AK569" s="146" t="s">
        <v>12</v>
      </c>
      <c r="AL569" s="148">
        <v>468.49</v>
      </c>
      <c r="AM569" s="148">
        <v>532.87</v>
      </c>
      <c r="AN569" s="148">
        <v>620.21</v>
      </c>
      <c r="AO569" s="148">
        <v>738.72</v>
      </c>
      <c r="AP569" s="148">
        <v>0</v>
      </c>
      <c r="AQ569" s="148"/>
      <c r="AR569" s="148"/>
    </row>
    <row r="570" spans="1:44">
      <c r="A570" s="23" t="str">
        <f>+CONCATENATE(B570,C570,D570,E570,F570)</f>
        <v>AMS581.75</v>
      </c>
      <c r="B570" s="24" t="s">
        <v>121</v>
      </c>
      <c r="C570" s="24" t="s">
        <v>10</v>
      </c>
      <c r="D570" s="24" t="s">
        <v>90</v>
      </c>
      <c r="E570" s="24">
        <v>58</v>
      </c>
      <c r="F570" s="25">
        <v>1.75</v>
      </c>
      <c r="G570" s="26">
        <v>1059.24</v>
      </c>
      <c r="H570" s="26">
        <v>1260.99</v>
      </c>
      <c r="I570" s="26">
        <v>1478.19</v>
      </c>
      <c r="J570" s="26">
        <v>0</v>
      </c>
      <c r="K570" s="26">
        <v>0</v>
      </c>
      <c r="L570" s="26">
        <v>0</v>
      </c>
      <c r="M570" s="26"/>
      <c r="N570" s="30"/>
      <c r="AG570" s="102" t="str">
        <f>CONCATENATE(AH570,AI570,LEFT(AJ570,2),AK570)</f>
        <v>57FSDeath Cover</v>
      </c>
      <c r="AH570" s="146">
        <v>57</v>
      </c>
      <c r="AI570" s="146" t="s">
        <v>148</v>
      </c>
      <c r="AJ570" s="146" t="s">
        <v>90</v>
      </c>
      <c r="AK570" s="146" t="s">
        <v>12</v>
      </c>
      <c r="AL570" s="148">
        <v>503.19</v>
      </c>
      <c r="AM570" s="148">
        <v>572.73</v>
      </c>
      <c r="AN570" s="148">
        <v>668.34</v>
      </c>
      <c r="AO570" s="148">
        <v>797.43</v>
      </c>
      <c r="AP570" s="148">
        <v>0</v>
      </c>
      <c r="AQ570" s="148"/>
      <c r="AR570" s="148"/>
    </row>
    <row r="571" spans="1:44">
      <c r="A571" s="23" t="str">
        <f>+CONCATENATE(B571,C571,D571,E571,F571)</f>
        <v>AMS591.75</v>
      </c>
      <c r="B571" s="24" t="s">
        <v>121</v>
      </c>
      <c r="C571" s="24" t="s">
        <v>10</v>
      </c>
      <c r="D571" s="24" t="s">
        <v>90</v>
      </c>
      <c r="E571" s="24">
        <v>59</v>
      </c>
      <c r="F571" s="25">
        <v>1.75</v>
      </c>
      <c r="G571" s="26">
        <v>1142.45</v>
      </c>
      <c r="H571" s="26">
        <v>1362.56</v>
      </c>
      <c r="I571" s="26">
        <v>1596.96</v>
      </c>
      <c r="J571" s="26">
        <v>0</v>
      </c>
      <c r="K571" s="26">
        <v>0</v>
      </c>
      <c r="L571" s="26">
        <v>0</v>
      </c>
      <c r="M571" s="26"/>
      <c r="N571" s="30"/>
      <c r="AG571" s="102" t="str">
        <f>CONCATENATE(AH571,AI571,LEFT(AJ571,2),AK571)</f>
        <v>58FSDeath Cover</v>
      </c>
      <c r="AH571" s="146">
        <v>58</v>
      </c>
      <c r="AI571" s="146" t="s">
        <v>148</v>
      </c>
      <c r="AJ571" s="146" t="s">
        <v>90</v>
      </c>
      <c r="AK571" s="146" t="s">
        <v>12</v>
      </c>
      <c r="AL571" s="148">
        <v>539.38</v>
      </c>
      <c r="AM571" s="148">
        <v>615.27</v>
      </c>
      <c r="AN571" s="148">
        <v>720.29</v>
      </c>
      <c r="AO571" s="148">
        <v>860.84</v>
      </c>
      <c r="AP571" s="148">
        <v>0</v>
      </c>
      <c r="AQ571" s="148"/>
      <c r="AR571" s="148"/>
    </row>
    <row r="572" spans="1:44">
      <c r="A572" s="23" t="str">
        <f>+CONCATENATE(B572,C572,D572,E572,F572)</f>
        <v>AMS601.75</v>
      </c>
      <c r="B572" s="24" t="s">
        <v>121</v>
      </c>
      <c r="C572" s="24" t="s">
        <v>10</v>
      </c>
      <c r="D572" s="24" t="s">
        <v>90</v>
      </c>
      <c r="E572" s="24">
        <v>60</v>
      </c>
      <c r="F572" s="25">
        <v>1.75</v>
      </c>
      <c r="G572" s="26">
        <v>1233.37</v>
      </c>
      <c r="H572" s="26">
        <v>1473.89</v>
      </c>
      <c r="I572" s="26">
        <v>1725.85</v>
      </c>
      <c r="J572" s="26">
        <v>0</v>
      </c>
      <c r="K572" s="26">
        <v>0</v>
      </c>
      <c r="L572" s="26">
        <v>0</v>
      </c>
      <c r="M572" s="26"/>
      <c r="N572" s="30"/>
      <c r="AG572" s="102" t="str">
        <f>CONCATENATE(AH572,AI572,LEFT(AJ572,2),AK572)</f>
        <v>59FSDeath Cover</v>
      </c>
      <c r="AH572" s="146">
        <v>59</v>
      </c>
      <c r="AI572" s="146" t="s">
        <v>148</v>
      </c>
      <c r="AJ572" s="146" t="s">
        <v>90</v>
      </c>
      <c r="AK572" s="146" t="s">
        <v>12</v>
      </c>
      <c r="AL572" s="148">
        <v>577.46</v>
      </c>
      <c r="AM572" s="148">
        <v>660.87</v>
      </c>
      <c r="AN572" s="148">
        <v>776.55</v>
      </c>
      <c r="AO572" s="148">
        <v>0</v>
      </c>
      <c r="AP572" s="148"/>
      <c r="AQ572" s="148"/>
      <c r="AR572" s="148"/>
    </row>
    <row r="573" spans="1:44">
      <c r="A573" s="23" t="str">
        <f>+CONCATENATE(B573,C573,D573,E573,F573)</f>
        <v>AMS611.75</v>
      </c>
      <c r="B573" s="24" t="s">
        <v>121</v>
      </c>
      <c r="C573" s="24" t="s">
        <v>10</v>
      </c>
      <c r="D573" s="24" t="s">
        <v>90</v>
      </c>
      <c r="E573" s="24">
        <v>61</v>
      </c>
      <c r="F573" s="25">
        <v>1.75</v>
      </c>
      <c r="G573" s="26">
        <v>1333.17</v>
      </c>
      <c r="H573" s="26">
        <v>1595.84</v>
      </c>
      <c r="I573" s="26">
        <v>0</v>
      </c>
      <c r="J573" s="26">
        <v>0</v>
      </c>
      <c r="K573" s="26">
        <v>0</v>
      </c>
      <c r="L573" s="26">
        <v>0</v>
      </c>
      <c r="M573" s="26"/>
      <c r="N573" s="30"/>
      <c r="AG573" s="102" t="str">
        <f>CONCATENATE(AH573,AI573,LEFT(AJ573,2),AK573)</f>
        <v>60FSDeath Cover</v>
      </c>
      <c r="AH573" s="146">
        <v>60</v>
      </c>
      <c r="AI573" s="146" t="s">
        <v>148</v>
      </c>
      <c r="AJ573" s="146" t="s">
        <v>90</v>
      </c>
      <c r="AK573" s="146" t="s">
        <v>12</v>
      </c>
      <c r="AL573" s="148">
        <v>617.89</v>
      </c>
      <c r="AM573" s="148">
        <v>710.61</v>
      </c>
      <c r="AN573" s="148">
        <v>837.68</v>
      </c>
      <c r="AO573" s="148">
        <v>0</v>
      </c>
      <c r="AP573" s="148"/>
      <c r="AQ573" s="148"/>
      <c r="AR573" s="148"/>
    </row>
    <row r="574" spans="1:44">
      <c r="A574" s="23" t="str">
        <f>+CONCATENATE(B574,C574,D574,E574,F574)</f>
        <v>AMS621.75</v>
      </c>
      <c r="B574" s="24" t="s">
        <v>121</v>
      </c>
      <c r="C574" s="24" t="s">
        <v>10</v>
      </c>
      <c r="D574" s="24" t="s">
        <v>90</v>
      </c>
      <c r="E574" s="24">
        <v>62</v>
      </c>
      <c r="F574" s="25">
        <v>1.75</v>
      </c>
      <c r="G574" s="26">
        <v>1443.03</v>
      </c>
      <c r="H574" s="26">
        <v>1729.46</v>
      </c>
      <c r="I574" s="26">
        <v>0</v>
      </c>
      <c r="J574" s="26">
        <v>0</v>
      </c>
      <c r="K574" s="26">
        <v>0</v>
      </c>
      <c r="L574" s="26">
        <v>0</v>
      </c>
      <c r="M574" s="26"/>
      <c r="N574" s="30"/>
      <c r="AG574" s="102" t="str">
        <f>CONCATENATE(AH574,AI574,LEFT(AJ574,2),AK574)</f>
        <v>61FSDeath Cover</v>
      </c>
      <c r="AH574" s="146">
        <v>61</v>
      </c>
      <c r="AI574" s="146" t="s">
        <v>148</v>
      </c>
      <c r="AJ574" s="146" t="s">
        <v>90</v>
      </c>
      <c r="AK574" s="146" t="s">
        <v>12</v>
      </c>
      <c r="AL574" s="148">
        <v>661.27</v>
      </c>
      <c r="AM574" s="148">
        <v>764.76</v>
      </c>
      <c r="AN574" s="148">
        <v>904.27</v>
      </c>
      <c r="AO574" s="148">
        <v>0</v>
      </c>
      <c r="AP574" s="148"/>
      <c r="AQ574" s="148"/>
      <c r="AR574" s="148"/>
    </row>
    <row r="575" spans="1:44">
      <c r="A575" s="23" t="str">
        <f>+CONCATENATE(B575,C575,D575,E575,F575)</f>
        <v>AMS631.75</v>
      </c>
      <c r="B575" s="24" t="s">
        <v>121</v>
      </c>
      <c r="C575" s="24" t="s">
        <v>10</v>
      </c>
      <c r="D575" s="24" t="s">
        <v>90</v>
      </c>
      <c r="E575" s="24">
        <v>63</v>
      </c>
      <c r="F575" s="25">
        <v>1.75</v>
      </c>
      <c r="G575" s="26">
        <v>1564.1</v>
      </c>
      <c r="H575" s="26">
        <v>1875.79</v>
      </c>
      <c r="I575" s="26">
        <v>0</v>
      </c>
      <c r="J575" s="26">
        <v>0</v>
      </c>
      <c r="K575" s="26">
        <v>0</v>
      </c>
      <c r="L575" s="26">
        <v>0</v>
      </c>
      <c r="M575" s="26"/>
      <c r="N575" s="30"/>
      <c r="AG575" s="102" t="str">
        <f>CONCATENATE(AH575,AI575,LEFT(AJ575,2),AK575)</f>
        <v>62FSDeath Cover</v>
      </c>
      <c r="AH575" s="146">
        <v>62</v>
      </c>
      <c r="AI575" s="146" t="s">
        <v>148</v>
      </c>
      <c r="AJ575" s="146" t="s">
        <v>90</v>
      </c>
      <c r="AK575" s="146" t="s">
        <v>12</v>
      </c>
      <c r="AL575" s="148">
        <v>708.54</v>
      </c>
      <c r="AM575" s="148">
        <v>824.18</v>
      </c>
      <c r="AN575" s="148">
        <v>976.9</v>
      </c>
      <c r="AO575" s="148">
        <v>0</v>
      </c>
      <c r="AP575" s="148"/>
      <c r="AQ575" s="148"/>
      <c r="AR575" s="148"/>
    </row>
    <row r="576" spans="1:44">
      <c r="A576" s="23" t="str">
        <f>+CONCATENATE(B576,C576,D576,E576,F576)</f>
        <v>AMS641.75</v>
      </c>
      <c r="B576" s="24" t="s">
        <v>121</v>
      </c>
      <c r="C576" s="24" t="s">
        <v>10</v>
      </c>
      <c r="D576" s="24" t="s">
        <v>90</v>
      </c>
      <c r="E576" s="24">
        <v>64</v>
      </c>
      <c r="F576" s="25">
        <v>1.75</v>
      </c>
      <c r="G576" s="26">
        <v>1697.5</v>
      </c>
      <c r="H576" s="26">
        <v>2035.86</v>
      </c>
      <c r="I576" s="26">
        <v>0</v>
      </c>
      <c r="J576" s="26">
        <v>0</v>
      </c>
      <c r="K576" s="26">
        <v>0</v>
      </c>
      <c r="L576" s="26">
        <v>0</v>
      </c>
      <c r="M576" s="26"/>
      <c r="N576" s="30"/>
      <c r="AG576" s="102" t="str">
        <f>CONCATENATE(AH576,AI576,LEFT(AJ576,2),AK576)</f>
        <v>63FSDeath Cover</v>
      </c>
      <c r="AH576" s="146">
        <v>63</v>
      </c>
      <c r="AI576" s="146" t="s">
        <v>148</v>
      </c>
      <c r="AJ576" s="146" t="s">
        <v>90</v>
      </c>
      <c r="AK576" s="146" t="s">
        <v>12</v>
      </c>
      <c r="AL576" s="148">
        <v>760.17</v>
      </c>
      <c r="AM576" s="148">
        <v>889.08</v>
      </c>
      <c r="AN576" s="148">
        <v>1056.23</v>
      </c>
      <c r="AO576" s="148">
        <v>0</v>
      </c>
      <c r="AP576" s="148"/>
      <c r="AQ576" s="148"/>
      <c r="AR576" s="148"/>
    </row>
    <row r="577" spans="1:44">
      <c r="A577" s="23" t="str">
        <f>+CONCATENATE(B577,C577,D577,E577,F577)</f>
        <v>AMS651.75</v>
      </c>
      <c r="B577" s="24" t="s">
        <v>121</v>
      </c>
      <c r="C577" s="24" t="s">
        <v>10</v>
      </c>
      <c r="D577" s="24" t="s">
        <v>90</v>
      </c>
      <c r="E577" s="24">
        <v>65</v>
      </c>
      <c r="F577" s="25">
        <v>1.75</v>
      </c>
      <c r="G577" s="26">
        <v>1844.44</v>
      </c>
      <c r="H577" s="26">
        <v>2210.71</v>
      </c>
      <c r="I577" s="26">
        <v>0</v>
      </c>
      <c r="J577" s="26">
        <v>0</v>
      </c>
      <c r="K577" s="26">
        <v>0</v>
      </c>
      <c r="L577" s="26">
        <v>0</v>
      </c>
      <c r="M577" s="26"/>
      <c r="N577" s="30"/>
      <c r="AG577" s="102" t="str">
        <f>CONCATENATE(AH577,AI577,LEFT(AJ577,2),AK577)</f>
        <v>64FSDeath Cover</v>
      </c>
      <c r="AH577" s="146">
        <v>64</v>
      </c>
      <c r="AI577" s="146" t="s">
        <v>148</v>
      </c>
      <c r="AJ577" s="146" t="s">
        <v>90</v>
      </c>
      <c r="AK577" s="146" t="s">
        <v>12</v>
      </c>
      <c r="AL577" s="148">
        <v>816.84</v>
      </c>
      <c r="AM577" s="148">
        <v>960.3</v>
      </c>
      <c r="AN577" s="148">
        <v>0</v>
      </c>
      <c r="AO577" s="148"/>
      <c r="AP577" s="148"/>
      <c r="AQ577" s="148"/>
      <c r="AR577" s="148"/>
    </row>
    <row r="578" spans="1:44">
      <c r="A578" s="23" t="str">
        <f t="shared" ref="A578:A641" si="25">+CONCATENATE(B578,C578,D578,E578,F578)</f>
        <v>AMNS182</v>
      </c>
      <c r="B578" s="24" t="s">
        <v>121</v>
      </c>
      <c r="C578" s="24" t="s">
        <v>10</v>
      </c>
      <c r="D578" s="24" t="s">
        <v>6</v>
      </c>
      <c r="E578" s="24">
        <v>18</v>
      </c>
      <c r="F578" s="25">
        <v>2</v>
      </c>
      <c r="G578" s="26">
        <v>0</v>
      </c>
      <c r="H578" s="26">
        <v>53.2</v>
      </c>
      <c r="I578" s="26">
        <v>53.4</v>
      </c>
      <c r="J578" s="26">
        <v>54.05</v>
      </c>
      <c r="K578" s="26">
        <v>56.86</v>
      </c>
      <c r="L578" s="26">
        <v>65.98</v>
      </c>
      <c r="M578" s="26"/>
      <c r="N578" s="30"/>
      <c r="AG578" s="102" t="str">
        <f>CONCATENATE(AH578,AI578,LEFT(AJ578,2),AK578)</f>
        <v>65FSDeath Cover</v>
      </c>
      <c r="AH578" s="146">
        <v>65</v>
      </c>
      <c r="AI578" s="146" t="s">
        <v>148</v>
      </c>
      <c r="AJ578" s="146" t="s">
        <v>90</v>
      </c>
      <c r="AK578" s="146" t="s">
        <v>12</v>
      </c>
      <c r="AL578" s="148">
        <v>879.24</v>
      </c>
      <c r="AM578" s="148">
        <v>1038.48</v>
      </c>
      <c r="AN578" s="148">
        <v>0</v>
      </c>
      <c r="AO578" s="148"/>
      <c r="AP578" s="148"/>
      <c r="AQ578" s="148"/>
      <c r="AR578" s="148"/>
    </row>
    <row r="579" spans="1:44">
      <c r="A579" s="23" t="str">
        <f>+CONCATENATE(B579,C579,D579,E579,F579)</f>
        <v>AMNS192</v>
      </c>
      <c r="B579" s="24" t="s">
        <v>121</v>
      </c>
      <c r="C579" s="24" t="s">
        <v>10</v>
      </c>
      <c r="D579" s="24" t="s">
        <v>6</v>
      </c>
      <c r="E579" s="24">
        <v>19</v>
      </c>
      <c r="F579" s="25">
        <v>2</v>
      </c>
      <c r="G579" s="26">
        <v>0</v>
      </c>
      <c r="H579" s="26">
        <v>54.92</v>
      </c>
      <c r="I579" s="26">
        <v>55.11</v>
      </c>
      <c r="J579" s="26">
        <v>55.92</v>
      </c>
      <c r="K579" s="26">
        <v>59.62</v>
      </c>
      <c r="L579" s="26">
        <v>70.67</v>
      </c>
      <c r="M579" s="26"/>
      <c r="N579" s="30"/>
      <c r="AG579" s="102" t="str">
        <f>CONCATENATE(AH579,AI579,LEFT(AJ579,2),AK579)</f>
        <v>18FAgDeath+ADB</v>
      </c>
      <c r="AH579" s="146">
        <v>18</v>
      </c>
      <c r="AI579" s="146" t="s">
        <v>148</v>
      </c>
      <c r="AJ579" s="146" t="s">
        <v>89</v>
      </c>
      <c r="AK579" s="146" t="s">
        <v>92</v>
      </c>
      <c r="AL579" s="148">
        <v>0</v>
      </c>
      <c r="AM579" s="148">
        <v>201.64</v>
      </c>
      <c r="AN579" s="148">
        <v>201.65</v>
      </c>
      <c r="AO579" s="148">
        <v>201.66</v>
      </c>
      <c r="AP579" s="148">
        <v>201.67</v>
      </c>
      <c r="AQ579" s="148">
        <v>201.68</v>
      </c>
      <c r="AR579" s="148"/>
    </row>
    <row r="580" spans="1:44">
      <c r="A580" s="23" t="str">
        <f>+CONCATENATE(B580,C580,D580,E580,F580)</f>
        <v>AMNS202</v>
      </c>
      <c r="B580" s="24" t="s">
        <v>121</v>
      </c>
      <c r="C580" s="24" t="s">
        <v>10</v>
      </c>
      <c r="D580" s="24" t="s">
        <v>6</v>
      </c>
      <c r="E580" s="24">
        <v>20</v>
      </c>
      <c r="F580" s="25">
        <v>2</v>
      </c>
      <c r="G580" s="26">
        <v>0</v>
      </c>
      <c r="H580" s="26">
        <v>56.34</v>
      </c>
      <c r="I580" s="26">
        <v>56.56</v>
      </c>
      <c r="J580" s="26">
        <v>57.68</v>
      </c>
      <c r="K580" s="26">
        <v>62.6</v>
      </c>
      <c r="L580" s="26">
        <v>75.81</v>
      </c>
      <c r="M580" s="26"/>
      <c r="N580" s="30"/>
      <c r="AG580" s="102" t="str">
        <f t="shared" ref="AG580:AG643" si="26">CONCATENATE(AH580,AI580,LEFT(AJ580,2),AK580)</f>
        <v>19FAgDeath+ADB</v>
      </c>
      <c r="AH580" s="146">
        <v>19</v>
      </c>
      <c r="AI580" s="146" t="s">
        <v>148</v>
      </c>
      <c r="AJ580" s="146" t="s">
        <v>89</v>
      </c>
      <c r="AK580" s="146" t="s">
        <v>92</v>
      </c>
      <c r="AL580" s="148">
        <v>0</v>
      </c>
      <c r="AM580" s="148">
        <v>201.64</v>
      </c>
      <c r="AN580" s="148">
        <v>201.65</v>
      </c>
      <c r="AO580" s="148">
        <v>201.66</v>
      </c>
      <c r="AP580" s="148">
        <v>201.67</v>
      </c>
      <c r="AQ580" s="148">
        <v>201.68</v>
      </c>
      <c r="AR580" s="148"/>
    </row>
    <row r="581" spans="1:44">
      <c r="A581" s="23" t="str">
        <f>+CONCATENATE(B581,C581,D581,E581,F581)</f>
        <v>AMNS212</v>
      </c>
      <c r="B581" s="24" t="s">
        <v>121</v>
      </c>
      <c r="C581" s="24" t="s">
        <v>10</v>
      </c>
      <c r="D581" s="24" t="s">
        <v>6</v>
      </c>
      <c r="E581" s="24">
        <v>21</v>
      </c>
      <c r="F581" s="25">
        <v>2</v>
      </c>
      <c r="G581" s="26">
        <v>0</v>
      </c>
      <c r="H581" s="26">
        <v>57.49</v>
      </c>
      <c r="I581" s="26">
        <v>57.85</v>
      </c>
      <c r="J581" s="26">
        <v>59.4</v>
      </c>
      <c r="K581" s="26">
        <v>65.96</v>
      </c>
      <c r="L581" s="26">
        <v>81.62</v>
      </c>
      <c r="M581" s="26"/>
      <c r="N581" s="30"/>
      <c r="AG581" s="102" t="str">
        <f>CONCATENATE(AH581,AI581,LEFT(AJ581,2),AK581)</f>
        <v>20FAgDeath+ADB</v>
      </c>
      <c r="AH581" s="146">
        <v>20</v>
      </c>
      <c r="AI581" s="146" t="s">
        <v>148</v>
      </c>
      <c r="AJ581" s="146" t="s">
        <v>89</v>
      </c>
      <c r="AK581" s="146" t="s">
        <v>92</v>
      </c>
      <c r="AL581" s="148">
        <v>0</v>
      </c>
      <c r="AM581" s="148">
        <v>201.64</v>
      </c>
      <c r="AN581" s="148">
        <v>201.65</v>
      </c>
      <c r="AO581" s="148">
        <v>201.66</v>
      </c>
      <c r="AP581" s="148">
        <v>201.67</v>
      </c>
      <c r="AQ581" s="148">
        <v>201.68</v>
      </c>
      <c r="AR581" s="148"/>
    </row>
    <row r="582" spans="1:44">
      <c r="A582" s="23" t="str">
        <f>+CONCATENATE(B582,C582,D582,E582,F582)</f>
        <v>AMNS222</v>
      </c>
      <c r="B582" s="24" t="s">
        <v>121</v>
      </c>
      <c r="C582" s="24" t="s">
        <v>10</v>
      </c>
      <c r="D582" s="24" t="s">
        <v>6</v>
      </c>
      <c r="E582" s="24">
        <v>22</v>
      </c>
      <c r="F582" s="25">
        <v>2</v>
      </c>
      <c r="G582" s="26">
        <v>0</v>
      </c>
      <c r="H582" s="26">
        <v>58.5</v>
      </c>
      <c r="I582" s="26">
        <v>59.05</v>
      </c>
      <c r="J582" s="26">
        <v>61.28</v>
      </c>
      <c r="K582" s="26">
        <v>69.86</v>
      </c>
      <c r="L582" s="26">
        <v>88.04</v>
      </c>
      <c r="M582" s="26"/>
      <c r="N582" s="30"/>
      <c r="AG582" s="102" t="str">
        <f>CONCATENATE(AH582,AI582,LEFT(AJ582,2),AK582)</f>
        <v>21FAgDeath+ADB</v>
      </c>
      <c r="AH582" s="146">
        <v>21</v>
      </c>
      <c r="AI582" s="146" t="s">
        <v>148</v>
      </c>
      <c r="AJ582" s="146" t="s">
        <v>89</v>
      </c>
      <c r="AK582" s="146" t="s">
        <v>92</v>
      </c>
      <c r="AL582" s="148">
        <v>0</v>
      </c>
      <c r="AM582" s="148">
        <v>201.64</v>
      </c>
      <c r="AN582" s="148">
        <v>201.65</v>
      </c>
      <c r="AO582" s="148">
        <v>201.66</v>
      </c>
      <c r="AP582" s="148">
        <v>201.67</v>
      </c>
      <c r="AQ582" s="148">
        <v>201.68</v>
      </c>
      <c r="AR582" s="148"/>
    </row>
    <row r="583" spans="1:44">
      <c r="A583" s="23" t="str">
        <f>+CONCATENATE(B583,C583,D583,E583,F583)</f>
        <v>AMNS232</v>
      </c>
      <c r="B583" s="24" t="s">
        <v>121</v>
      </c>
      <c r="C583" s="24" t="s">
        <v>10</v>
      </c>
      <c r="D583" s="24" t="s">
        <v>6</v>
      </c>
      <c r="E583" s="24">
        <v>23</v>
      </c>
      <c r="F583" s="25">
        <v>2</v>
      </c>
      <c r="G583" s="26">
        <v>0</v>
      </c>
      <c r="H583" s="26">
        <v>59.42</v>
      </c>
      <c r="I583" s="26">
        <v>60.23</v>
      </c>
      <c r="J583" s="26">
        <v>63.42</v>
      </c>
      <c r="K583" s="26">
        <v>74.44</v>
      </c>
      <c r="L583" s="26">
        <v>95.17</v>
      </c>
      <c r="M583" s="26"/>
      <c r="N583" s="30"/>
      <c r="AG583" s="102" t="str">
        <f>CONCATENATE(AH583,AI583,LEFT(AJ583,2),AK583)</f>
        <v>22FAgDeath+ADB</v>
      </c>
      <c r="AH583" s="146">
        <v>22</v>
      </c>
      <c r="AI583" s="146" t="s">
        <v>148</v>
      </c>
      <c r="AJ583" s="146" t="s">
        <v>89</v>
      </c>
      <c r="AK583" s="146" t="s">
        <v>92</v>
      </c>
      <c r="AL583" s="148">
        <v>0</v>
      </c>
      <c r="AM583" s="148">
        <v>203.03</v>
      </c>
      <c r="AN583" s="148">
        <v>203.04</v>
      </c>
      <c r="AO583" s="148">
        <v>203.05</v>
      </c>
      <c r="AP583" s="148">
        <v>203.06</v>
      </c>
      <c r="AQ583" s="148">
        <v>203.07</v>
      </c>
      <c r="AR583" s="148"/>
    </row>
    <row r="584" spans="1:44">
      <c r="A584" s="23" t="str">
        <f>+CONCATENATE(B584,C584,D584,E584,F584)</f>
        <v>AMNS242</v>
      </c>
      <c r="B584" s="24" t="s">
        <v>121</v>
      </c>
      <c r="C584" s="24" t="s">
        <v>10</v>
      </c>
      <c r="D584" s="24" t="s">
        <v>6</v>
      </c>
      <c r="E584" s="24">
        <v>24</v>
      </c>
      <c r="F584" s="25">
        <v>2</v>
      </c>
      <c r="G584" s="26">
        <v>0</v>
      </c>
      <c r="H584" s="26">
        <v>60.4</v>
      </c>
      <c r="I584" s="26">
        <v>61.53</v>
      </c>
      <c r="J584" s="26">
        <v>66.11</v>
      </c>
      <c r="K584" s="26">
        <v>79.79</v>
      </c>
      <c r="L584" s="26">
        <v>103.15</v>
      </c>
      <c r="M584" s="26"/>
      <c r="N584" s="30"/>
      <c r="AG584" s="102" t="str">
        <f>CONCATENATE(AH584,AI584,LEFT(AJ584,2),AK584)</f>
        <v>23FAgDeath+ADB</v>
      </c>
      <c r="AH584" s="146">
        <v>23</v>
      </c>
      <c r="AI584" s="146" t="s">
        <v>148</v>
      </c>
      <c r="AJ584" s="146" t="s">
        <v>89</v>
      </c>
      <c r="AK584" s="146" t="s">
        <v>92</v>
      </c>
      <c r="AL584" s="148">
        <v>0</v>
      </c>
      <c r="AM584" s="148">
        <v>204.16</v>
      </c>
      <c r="AN584" s="148">
        <v>204.17</v>
      </c>
      <c r="AO584" s="148">
        <v>204.18</v>
      </c>
      <c r="AP584" s="148">
        <v>204.19</v>
      </c>
      <c r="AQ584" s="148">
        <v>204.2</v>
      </c>
      <c r="AR584" s="148"/>
    </row>
    <row r="585" spans="1:44">
      <c r="A585" s="23" t="str">
        <f>+CONCATENATE(B585,C585,D585,E585,F585)</f>
        <v>AMNS252</v>
      </c>
      <c r="B585" s="24" t="s">
        <v>121</v>
      </c>
      <c r="C585" s="24" t="s">
        <v>10</v>
      </c>
      <c r="D585" s="24" t="s">
        <v>6</v>
      </c>
      <c r="E585" s="24">
        <v>25</v>
      </c>
      <c r="F585" s="25">
        <v>2</v>
      </c>
      <c r="G585" s="26">
        <v>0</v>
      </c>
      <c r="H585" s="26">
        <v>61.35</v>
      </c>
      <c r="I585" s="26">
        <v>63.04</v>
      </c>
      <c r="J585" s="26">
        <v>69.46</v>
      </c>
      <c r="K585" s="26">
        <v>86.09</v>
      </c>
      <c r="L585" s="26">
        <v>111.86</v>
      </c>
      <c r="M585" s="26"/>
      <c r="N585" s="30"/>
      <c r="AG585" s="102" t="str">
        <f>CONCATENATE(AH585,AI585,LEFT(AJ585,2),AK585)</f>
        <v>24FAgDeath+ADB</v>
      </c>
      <c r="AH585" s="146">
        <v>24</v>
      </c>
      <c r="AI585" s="146" t="s">
        <v>148</v>
      </c>
      <c r="AJ585" s="146" t="s">
        <v>89</v>
      </c>
      <c r="AK585" s="146" t="s">
        <v>92</v>
      </c>
      <c r="AL585" s="148">
        <v>0</v>
      </c>
      <c r="AM585" s="148">
        <v>205.09</v>
      </c>
      <c r="AN585" s="148">
        <v>205.1</v>
      </c>
      <c r="AO585" s="148">
        <v>205.11</v>
      </c>
      <c r="AP585" s="148">
        <v>205.12</v>
      </c>
      <c r="AQ585" s="148">
        <v>205.13</v>
      </c>
      <c r="AR585" s="148"/>
    </row>
    <row r="586" spans="1:44">
      <c r="A586" s="23" t="str">
        <f>+CONCATENATE(B586,C586,D586,E586,F586)</f>
        <v>AMNS262</v>
      </c>
      <c r="B586" s="24" t="s">
        <v>121</v>
      </c>
      <c r="C586" s="24" t="s">
        <v>10</v>
      </c>
      <c r="D586" s="24" t="s">
        <v>6</v>
      </c>
      <c r="E586" s="24">
        <v>26</v>
      </c>
      <c r="F586" s="25">
        <v>2</v>
      </c>
      <c r="G586" s="26">
        <v>0</v>
      </c>
      <c r="H586" s="26">
        <v>62.63</v>
      </c>
      <c r="I586" s="26">
        <v>64.94</v>
      </c>
      <c r="J586" s="26">
        <v>73.61</v>
      </c>
      <c r="K586" s="26">
        <v>93.32</v>
      </c>
      <c r="L586" s="26">
        <v>121.36</v>
      </c>
      <c r="M586" s="26"/>
      <c r="N586" s="30"/>
      <c r="AG586" s="102" t="str">
        <f>CONCATENATE(AH586,AI586,LEFT(AJ586,2),AK586)</f>
        <v>25FAgDeath+ADB</v>
      </c>
      <c r="AH586" s="146">
        <v>25</v>
      </c>
      <c r="AI586" s="146" t="s">
        <v>148</v>
      </c>
      <c r="AJ586" s="146" t="s">
        <v>89</v>
      </c>
      <c r="AK586" s="146" t="s">
        <v>92</v>
      </c>
      <c r="AL586" s="148">
        <v>0</v>
      </c>
      <c r="AM586" s="148">
        <v>205.89</v>
      </c>
      <c r="AN586" s="148">
        <v>205.9</v>
      </c>
      <c r="AO586" s="148">
        <v>205.91</v>
      </c>
      <c r="AP586" s="148">
        <v>205.92</v>
      </c>
      <c r="AQ586" s="148">
        <v>206.22</v>
      </c>
      <c r="AR586" s="148"/>
    </row>
    <row r="587" spans="1:44">
      <c r="A587" s="23" t="str">
        <f>+CONCATENATE(B587,C587,D587,E587,F587)</f>
        <v>AMNS272</v>
      </c>
      <c r="B587" s="24" t="s">
        <v>121</v>
      </c>
      <c r="C587" s="24" t="s">
        <v>10</v>
      </c>
      <c r="D587" s="24" t="s">
        <v>6</v>
      </c>
      <c r="E587" s="24">
        <v>27</v>
      </c>
      <c r="F587" s="25">
        <v>2</v>
      </c>
      <c r="G587" s="26">
        <v>0</v>
      </c>
      <c r="H587" s="26">
        <v>64.15</v>
      </c>
      <c r="I587" s="26">
        <v>67.37</v>
      </c>
      <c r="J587" s="26">
        <v>78.68</v>
      </c>
      <c r="K587" s="26">
        <v>101.4</v>
      </c>
      <c r="L587" s="26">
        <v>131.88</v>
      </c>
      <c r="M587" s="26"/>
      <c r="N587" s="30"/>
      <c r="AG587" s="102" t="str">
        <f>CONCATENATE(AH587,AI587,LEFT(AJ587,2),AK587)</f>
        <v>26FAgDeath+ADB</v>
      </c>
      <c r="AH587" s="146">
        <v>26</v>
      </c>
      <c r="AI587" s="146" t="s">
        <v>148</v>
      </c>
      <c r="AJ587" s="146" t="s">
        <v>89</v>
      </c>
      <c r="AK587" s="146" t="s">
        <v>92</v>
      </c>
      <c r="AL587" s="148">
        <v>0</v>
      </c>
      <c r="AM587" s="148">
        <v>206.62</v>
      </c>
      <c r="AN587" s="148">
        <v>206.63</v>
      </c>
      <c r="AO587" s="148">
        <v>206.64</v>
      </c>
      <c r="AP587" s="148">
        <v>206.65</v>
      </c>
      <c r="AQ587" s="148">
        <v>210.16</v>
      </c>
      <c r="AR587" s="148"/>
    </row>
    <row r="588" spans="1:44">
      <c r="A588" s="23" t="str">
        <f>+CONCATENATE(B588,C588,D588,E588,F588)</f>
        <v>AMNS282</v>
      </c>
      <c r="B588" s="24" t="s">
        <v>121</v>
      </c>
      <c r="C588" s="24" t="s">
        <v>10</v>
      </c>
      <c r="D588" s="24" t="s">
        <v>6</v>
      </c>
      <c r="E588" s="24">
        <v>28</v>
      </c>
      <c r="F588" s="25">
        <v>2</v>
      </c>
      <c r="G588" s="26">
        <v>0</v>
      </c>
      <c r="H588" s="26">
        <v>66.03</v>
      </c>
      <c r="I588" s="26">
        <v>70.46</v>
      </c>
      <c r="J588" s="26">
        <v>84.82</v>
      </c>
      <c r="K588" s="26">
        <v>110.67</v>
      </c>
      <c r="L588" s="26">
        <v>143.33</v>
      </c>
      <c r="M588" s="26"/>
      <c r="N588" s="30"/>
      <c r="AG588" s="102" t="str">
        <f>CONCATENATE(AH588,AI588,LEFT(AJ588,2),AK588)</f>
        <v>27FAgDeath+ADB</v>
      </c>
      <c r="AH588" s="146">
        <v>27</v>
      </c>
      <c r="AI588" s="146" t="s">
        <v>148</v>
      </c>
      <c r="AJ588" s="146" t="s">
        <v>89</v>
      </c>
      <c r="AK588" s="146" t="s">
        <v>92</v>
      </c>
      <c r="AL588" s="148">
        <v>0</v>
      </c>
      <c r="AM588" s="148">
        <v>207.37</v>
      </c>
      <c r="AN588" s="148">
        <v>207.38</v>
      </c>
      <c r="AO588" s="148">
        <v>207.39</v>
      </c>
      <c r="AP588" s="148">
        <v>207.4</v>
      </c>
      <c r="AQ588" s="148">
        <v>214.77</v>
      </c>
      <c r="AR588" s="148"/>
    </row>
    <row r="589" spans="1:44">
      <c r="A589" s="23" t="str">
        <f>+CONCATENATE(B589,C589,D589,E589,F589)</f>
        <v>AMNS292</v>
      </c>
      <c r="B589" s="24" t="s">
        <v>121</v>
      </c>
      <c r="C589" s="24" t="s">
        <v>10</v>
      </c>
      <c r="D589" s="24" t="s">
        <v>6</v>
      </c>
      <c r="E589" s="24">
        <v>29</v>
      </c>
      <c r="F589" s="25">
        <v>2</v>
      </c>
      <c r="G589" s="26">
        <v>0</v>
      </c>
      <c r="H589" s="26">
        <v>68.32</v>
      </c>
      <c r="I589" s="26">
        <v>74.36</v>
      </c>
      <c r="J589" s="26">
        <v>91.93</v>
      </c>
      <c r="K589" s="26">
        <v>120.84</v>
      </c>
      <c r="L589" s="26">
        <v>155.7</v>
      </c>
      <c r="M589" s="26"/>
      <c r="N589" s="30"/>
      <c r="AG589" s="102" t="str">
        <f>CONCATENATE(AH589,AI589,LEFT(AJ589,2),AK589)</f>
        <v>28FAgDeath+ADB</v>
      </c>
      <c r="AH589" s="146">
        <v>28</v>
      </c>
      <c r="AI589" s="146" t="s">
        <v>148</v>
      </c>
      <c r="AJ589" s="146" t="s">
        <v>89</v>
      </c>
      <c r="AK589" s="146" t="s">
        <v>92</v>
      </c>
      <c r="AL589" s="148">
        <v>0</v>
      </c>
      <c r="AM589" s="148">
        <v>208.2</v>
      </c>
      <c r="AN589" s="148">
        <v>208.21</v>
      </c>
      <c r="AO589" s="148">
        <v>208.22</v>
      </c>
      <c r="AP589" s="148">
        <v>208.23</v>
      </c>
      <c r="AQ589" s="148">
        <v>220.17</v>
      </c>
      <c r="AR589" s="148"/>
    </row>
    <row r="590" spans="1:44">
      <c r="A590" s="23" t="str">
        <f>+CONCATENATE(B590,C590,D590,E590,F590)</f>
        <v>AMNS302</v>
      </c>
      <c r="B590" s="24" t="s">
        <v>121</v>
      </c>
      <c r="C590" s="24" t="s">
        <v>10</v>
      </c>
      <c r="D590" s="24" t="s">
        <v>6</v>
      </c>
      <c r="E590" s="24">
        <v>30</v>
      </c>
      <c r="F590" s="25">
        <v>2</v>
      </c>
      <c r="G590" s="26">
        <v>0</v>
      </c>
      <c r="H590" s="26">
        <v>71.19</v>
      </c>
      <c r="I590" s="26">
        <v>79.22</v>
      </c>
      <c r="J590" s="26">
        <v>100.35</v>
      </c>
      <c r="K590" s="26">
        <v>132.13</v>
      </c>
      <c r="L590" s="26">
        <v>169.14</v>
      </c>
      <c r="M590" s="26">
        <v>169.14</v>
      </c>
      <c r="N590" s="30"/>
      <c r="AG590" s="102" t="str">
        <f>CONCATENATE(AH590,AI590,LEFT(AJ590,2),AK590)</f>
        <v>29FAgDeath+ADB</v>
      </c>
      <c r="AH590" s="146">
        <v>29</v>
      </c>
      <c r="AI590" s="146" t="s">
        <v>148</v>
      </c>
      <c r="AJ590" s="146" t="s">
        <v>89</v>
      </c>
      <c r="AK590" s="146" t="s">
        <v>92</v>
      </c>
      <c r="AL590" s="148">
        <v>0</v>
      </c>
      <c r="AM590" s="148">
        <v>209.2</v>
      </c>
      <c r="AN590" s="148">
        <v>209.21</v>
      </c>
      <c r="AO590" s="148">
        <v>209.22</v>
      </c>
      <c r="AP590" s="148">
        <v>210.42</v>
      </c>
      <c r="AQ590" s="148">
        <v>226.39</v>
      </c>
      <c r="AR590" s="148"/>
    </row>
    <row r="591" spans="1:44">
      <c r="A591" s="23" t="str">
        <f>+CONCATENATE(B591,C591,D591,E591,F591)</f>
        <v>AMNS312</v>
      </c>
      <c r="B591" s="24" t="s">
        <v>121</v>
      </c>
      <c r="C591" s="24" t="s">
        <v>10</v>
      </c>
      <c r="D591" s="24" t="s">
        <v>6</v>
      </c>
      <c r="E591" s="24">
        <v>31</v>
      </c>
      <c r="F591" s="25">
        <v>2</v>
      </c>
      <c r="G591" s="26">
        <v>0</v>
      </c>
      <c r="H591" s="26">
        <v>74.59</v>
      </c>
      <c r="I591" s="26">
        <v>85.15</v>
      </c>
      <c r="J591" s="26">
        <v>109.86</v>
      </c>
      <c r="K591" s="26">
        <v>144.58</v>
      </c>
      <c r="L591" s="26">
        <v>183.68</v>
      </c>
      <c r="M591" s="26">
        <v>175.62</v>
      </c>
      <c r="N591" s="30"/>
      <c r="AG591" s="102" t="str">
        <f>CONCATENATE(AH591,AI591,LEFT(AJ591,2),AK591)</f>
        <v>30FAgDeath+ADB</v>
      </c>
      <c r="AH591" s="146">
        <v>30</v>
      </c>
      <c r="AI591" s="146" t="s">
        <v>148</v>
      </c>
      <c r="AJ591" s="146" t="s">
        <v>89</v>
      </c>
      <c r="AK591" s="146" t="s">
        <v>92</v>
      </c>
      <c r="AL591" s="148">
        <v>0</v>
      </c>
      <c r="AM591" s="148">
        <v>210.43</v>
      </c>
      <c r="AN591" s="148">
        <v>210.44</v>
      </c>
      <c r="AO591" s="148">
        <v>210.45</v>
      </c>
      <c r="AP591" s="148">
        <v>214.92</v>
      </c>
      <c r="AQ591" s="148">
        <v>233.59</v>
      </c>
      <c r="AR591" s="151">
        <v>233.59</v>
      </c>
    </row>
    <row r="592" spans="1:44">
      <c r="A592" s="23" t="str">
        <f>+CONCATENATE(B592,C592,D592,E592,F592)</f>
        <v>AMNS322</v>
      </c>
      <c r="B592" s="24" t="s">
        <v>121</v>
      </c>
      <c r="C592" s="24" t="s">
        <v>10</v>
      </c>
      <c r="D592" s="24" t="s">
        <v>6</v>
      </c>
      <c r="E592" s="24">
        <v>32</v>
      </c>
      <c r="F592" s="25">
        <v>2</v>
      </c>
      <c r="G592" s="26">
        <v>0</v>
      </c>
      <c r="H592" s="26">
        <v>78.68</v>
      </c>
      <c r="I592" s="26">
        <v>92.25</v>
      </c>
      <c r="J592" s="26">
        <v>120.75</v>
      </c>
      <c r="K592" s="26">
        <v>158.16</v>
      </c>
      <c r="L592" s="26">
        <v>199.53</v>
      </c>
      <c r="M592" s="26">
        <v>182.55</v>
      </c>
      <c r="N592" s="30"/>
      <c r="AG592" s="102" t="str">
        <f>CONCATENATE(AH592,AI592,LEFT(AJ592,2),AK592)</f>
        <v>31FAgDeath+ADB</v>
      </c>
      <c r="AH592" s="146">
        <v>31</v>
      </c>
      <c r="AI592" s="146" t="s">
        <v>148</v>
      </c>
      <c r="AJ592" s="146" t="s">
        <v>89</v>
      </c>
      <c r="AK592" s="146" t="s">
        <v>92</v>
      </c>
      <c r="AL592" s="148">
        <v>0</v>
      </c>
      <c r="AM592" s="148">
        <v>211.94</v>
      </c>
      <c r="AN592" s="148">
        <v>211.95</v>
      </c>
      <c r="AO592" s="148">
        <v>211.96</v>
      </c>
      <c r="AP592" s="148">
        <v>220.39</v>
      </c>
      <c r="AQ592" s="148">
        <v>241.7</v>
      </c>
      <c r="AR592" s="151">
        <v>236.77</v>
      </c>
    </row>
    <row r="593" spans="1:44">
      <c r="A593" s="23" t="str">
        <f>+CONCATENATE(B593,C593,D593,E593,F593)</f>
        <v>AMNS332</v>
      </c>
      <c r="B593" s="24" t="s">
        <v>121</v>
      </c>
      <c r="C593" s="24" t="s">
        <v>10</v>
      </c>
      <c r="D593" s="24" t="s">
        <v>6</v>
      </c>
      <c r="E593" s="24">
        <v>33</v>
      </c>
      <c r="F593" s="25">
        <v>2</v>
      </c>
      <c r="G593" s="26">
        <v>0</v>
      </c>
      <c r="H593" s="26">
        <v>83.6</v>
      </c>
      <c r="I593" s="26">
        <v>100.63</v>
      </c>
      <c r="J593" s="26">
        <v>132.83</v>
      </c>
      <c r="K593" s="26">
        <v>172.96</v>
      </c>
      <c r="L593" s="26">
        <v>216.57</v>
      </c>
      <c r="M593" s="26">
        <v>189.95</v>
      </c>
      <c r="N593" s="30"/>
      <c r="AG593" s="102" t="str">
        <f>CONCATENATE(AH593,AI593,LEFT(AJ593,2),AK593)</f>
        <v>32FAgDeath+ADB</v>
      </c>
      <c r="AH593" s="146">
        <v>32</v>
      </c>
      <c r="AI593" s="146" t="s">
        <v>148</v>
      </c>
      <c r="AJ593" s="146" t="s">
        <v>89</v>
      </c>
      <c r="AK593" s="146" t="s">
        <v>92</v>
      </c>
      <c r="AL593" s="148">
        <v>0</v>
      </c>
      <c r="AM593" s="148">
        <v>213.79</v>
      </c>
      <c r="AN593" s="148">
        <v>213.8</v>
      </c>
      <c r="AO593" s="148">
        <v>213.81</v>
      </c>
      <c r="AP593" s="148">
        <v>226.87</v>
      </c>
      <c r="AQ593" s="148">
        <v>250.84</v>
      </c>
      <c r="AR593" s="151">
        <v>240.21</v>
      </c>
    </row>
    <row r="594" spans="1:44">
      <c r="A594" s="23" t="str">
        <f>+CONCATENATE(B594,C594,D594,E594,F594)</f>
        <v>AMNS342</v>
      </c>
      <c r="B594" s="24" t="s">
        <v>121</v>
      </c>
      <c r="C594" s="24" t="s">
        <v>10</v>
      </c>
      <c r="D594" s="24" t="s">
        <v>6</v>
      </c>
      <c r="E594" s="24">
        <v>34</v>
      </c>
      <c r="F594" s="25">
        <v>2</v>
      </c>
      <c r="G594" s="26">
        <v>0</v>
      </c>
      <c r="H594" s="26">
        <v>89.43</v>
      </c>
      <c r="I594" s="26">
        <v>110.45</v>
      </c>
      <c r="J594" s="26">
        <v>146.21</v>
      </c>
      <c r="K594" s="26">
        <v>188.94</v>
      </c>
      <c r="L594" s="26">
        <v>235.11</v>
      </c>
      <c r="M594" s="26">
        <v>197.86</v>
      </c>
      <c r="N594" s="30"/>
      <c r="AG594" s="102" t="str">
        <f>CONCATENATE(AH594,AI594,LEFT(AJ594,2),AK594)</f>
        <v>33FAgDeath+ADB</v>
      </c>
      <c r="AH594" s="146">
        <v>33</v>
      </c>
      <c r="AI594" s="146" t="s">
        <v>148</v>
      </c>
      <c r="AJ594" s="146" t="s">
        <v>89</v>
      </c>
      <c r="AK594" s="146" t="s">
        <v>92</v>
      </c>
      <c r="AL594" s="148">
        <v>0</v>
      </c>
      <c r="AM594" s="148">
        <v>216.05</v>
      </c>
      <c r="AN594" s="148">
        <v>216.06</v>
      </c>
      <c r="AO594" s="148">
        <v>217.71</v>
      </c>
      <c r="AP594" s="148">
        <v>234.4</v>
      </c>
      <c r="AQ594" s="148">
        <v>261</v>
      </c>
      <c r="AR594" s="149">
        <v>244.06</v>
      </c>
    </row>
    <row r="595" spans="1:44">
      <c r="A595" s="23" t="str">
        <f>+CONCATENATE(B595,C595,D595,E595,F595)</f>
        <v>AMNS352</v>
      </c>
      <c r="B595" s="24" t="s">
        <v>121</v>
      </c>
      <c r="C595" s="24" t="s">
        <v>10</v>
      </c>
      <c r="D595" s="24" t="s">
        <v>6</v>
      </c>
      <c r="E595" s="24">
        <v>35</v>
      </c>
      <c r="F595" s="25">
        <v>2</v>
      </c>
      <c r="G595" s="26">
        <v>0</v>
      </c>
      <c r="H595" s="26">
        <v>96.36</v>
      </c>
      <c r="I595" s="26">
        <v>121.66</v>
      </c>
      <c r="J595" s="26">
        <v>161.17</v>
      </c>
      <c r="K595" s="26">
        <v>206.3</v>
      </c>
      <c r="L595" s="26">
        <v>255.26</v>
      </c>
      <c r="M595" s="26">
        <v>206.3</v>
      </c>
      <c r="N595" s="30"/>
      <c r="AG595" s="102" t="str">
        <f>CONCATENATE(AH595,AI595,LEFT(AJ595,2),AK595)</f>
        <v>34FAgDeath+ADB</v>
      </c>
      <c r="AH595" s="146">
        <v>34</v>
      </c>
      <c r="AI595" s="146" t="s">
        <v>148</v>
      </c>
      <c r="AJ595" s="146" t="s">
        <v>89</v>
      </c>
      <c r="AK595" s="146" t="s">
        <v>92</v>
      </c>
      <c r="AL595" s="148">
        <v>0</v>
      </c>
      <c r="AM595" s="148">
        <v>218.75</v>
      </c>
      <c r="AN595" s="148">
        <v>218.76</v>
      </c>
      <c r="AO595" s="148">
        <v>223.32</v>
      </c>
      <c r="AP595" s="148">
        <v>243.06</v>
      </c>
      <c r="AQ595" s="148">
        <v>272.29</v>
      </c>
      <c r="AR595" s="149">
        <v>248.27</v>
      </c>
    </row>
    <row r="596" spans="1:44">
      <c r="A596" s="23" t="str">
        <f>+CONCATENATE(B596,C596,D596,E596,F596)</f>
        <v>AMNS362</v>
      </c>
      <c r="B596" s="24" t="s">
        <v>121</v>
      </c>
      <c r="C596" s="24" t="s">
        <v>10</v>
      </c>
      <c r="D596" s="24" t="s">
        <v>6</v>
      </c>
      <c r="E596" s="24">
        <v>36</v>
      </c>
      <c r="F596" s="25">
        <v>2</v>
      </c>
      <c r="G596" s="26">
        <v>0</v>
      </c>
      <c r="H596" s="26">
        <v>104.64</v>
      </c>
      <c r="I596" s="26">
        <v>134.55</v>
      </c>
      <c r="J596" s="26">
        <v>177.44</v>
      </c>
      <c r="K596" s="26">
        <v>225.11</v>
      </c>
      <c r="L596" s="26">
        <v>277.17</v>
      </c>
      <c r="M596" s="26">
        <v>215.31</v>
      </c>
      <c r="N596" s="30"/>
      <c r="AG596" s="102" t="str">
        <f>CONCATENATE(AH596,AI596,LEFT(AJ596,2),AK596)</f>
        <v>35FAgDeath+ADB</v>
      </c>
      <c r="AH596" s="146">
        <v>35</v>
      </c>
      <c r="AI596" s="146" t="s">
        <v>148</v>
      </c>
      <c r="AJ596" s="146" t="s">
        <v>89</v>
      </c>
      <c r="AK596" s="146" t="s">
        <v>92</v>
      </c>
      <c r="AL596" s="148">
        <v>0</v>
      </c>
      <c r="AM596" s="148">
        <v>221.96</v>
      </c>
      <c r="AN596" s="148">
        <v>221.97</v>
      </c>
      <c r="AO596" s="148">
        <v>230.06</v>
      </c>
      <c r="AP596" s="148">
        <v>252.85</v>
      </c>
      <c r="AQ596" s="148">
        <v>284.62</v>
      </c>
      <c r="AR596" s="149">
        <v>252.85</v>
      </c>
    </row>
    <row r="597" spans="1:44">
      <c r="A597" s="23" t="str">
        <f>+CONCATENATE(B597,C597,D597,E597,F597)</f>
        <v>AMNS372</v>
      </c>
      <c r="B597" s="24" t="s">
        <v>121</v>
      </c>
      <c r="C597" s="24" t="s">
        <v>10</v>
      </c>
      <c r="D597" s="24" t="s">
        <v>6</v>
      </c>
      <c r="E597" s="24">
        <v>37</v>
      </c>
      <c r="F597" s="25">
        <v>2</v>
      </c>
      <c r="G597" s="26">
        <v>0</v>
      </c>
      <c r="H597" s="26">
        <v>114.46</v>
      </c>
      <c r="I597" s="26">
        <v>149.04</v>
      </c>
      <c r="J597" s="26">
        <v>195.22</v>
      </c>
      <c r="K597" s="26">
        <v>245.38</v>
      </c>
      <c r="L597" s="26">
        <v>300.77</v>
      </c>
      <c r="M597" s="26">
        <v>224.92</v>
      </c>
      <c r="N597" s="30"/>
      <c r="AG597" s="102" t="str">
        <f>CONCATENATE(AH597,AI597,LEFT(AJ597,2),AK597)</f>
        <v>36FAgDeath+ADB</v>
      </c>
      <c r="AH597" s="146">
        <v>36</v>
      </c>
      <c r="AI597" s="146" t="s">
        <v>148</v>
      </c>
      <c r="AJ597" s="146" t="s">
        <v>89</v>
      </c>
      <c r="AK597" s="146" t="s">
        <v>92</v>
      </c>
      <c r="AL597" s="148">
        <v>0</v>
      </c>
      <c r="AM597" s="148">
        <v>225.76</v>
      </c>
      <c r="AN597" s="148">
        <v>225.77</v>
      </c>
      <c r="AO597" s="148">
        <v>238.01</v>
      </c>
      <c r="AP597" s="148">
        <v>263.81</v>
      </c>
      <c r="AQ597" s="148">
        <v>298.42</v>
      </c>
      <c r="AR597" s="149">
        <v>257.91</v>
      </c>
    </row>
    <row r="598" spans="1:44">
      <c r="A598" s="23" t="str">
        <f>+CONCATENATE(B598,C598,D598,E598,F598)</f>
        <v>AMNS382</v>
      </c>
      <c r="B598" s="24" t="s">
        <v>121</v>
      </c>
      <c r="C598" s="24" t="s">
        <v>10</v>
      </c>
      <c r="D598" s="24" t="s">
        <v>6</v>
      </c>
      <c r="E598" s="24">
        <v>38</v>
      </c>
      <c r="F598" s="25">
        <v>2</v>
      </c>
      <c r="G598" s="26">
        <v>0</v>
      </c>
      <c r="H598" s="26">
        <v>125.87</v>
      </c>
      <c r="I598" s="26">
        <v>165.09</v>
      </c>
      <c r="J598" s="26">
        <v>214.42</v>
      </c>
      <c r="K598" s="26">
        <v>267.38</v>
      </c>
      <c r="L598" s="26">
        <v>326.4</v>
      </c>
      <c r="M598" s="26">
        <v>235.19</v>
      </c>
      <c r="N598" s="30"/>
      <c r="AG598" s="102" t="str">
        <f>CONCATENATE(AH598,AI598,LEFT(AJ598,2),AK598)</f>
        <v>37FAgDeath+ADB</v>
      </c>
      <c r="AH598" s="146">
        <v>37</v>
      </c>
      <c r="AI598" s="146" t="s">
        <v>148</v>
      </c>
      <c r="AJ598" s="146" t="s">
        <v>89</v>
      </c>
      <c r="AK598" s="146" t="s">
        <v>92</v>
      </c>
      <c r="AL598" s="148">
        <v>0</v>
      </c>
      <c r="AM598" s="148">
        <v>230.2</v>
      </c>
      <c r="AN598" s="148">
        <v>231.23</v>
      </c>
      <c r="AO598" s="148">
        <v>247.19</v>
      </c>
      <c r="AP598" s="148">
        <v>276.04</v>
      </c>
      <c r="AQ598" s="148">
        <v>313.48</v>
      </c>
      <c r="AR598" s="149">
        <v>263.36</v>
      </c>
    </row>
    <row r="599" spans="1:44">
      <c r="A599" s="23" t="str">
        <f>+CONCATENATE(B599,C599,D599,E599,F599)</f>
        <v>AMNS392</v>
      </c>
      <c r="B599" s="24" t="s">
        <v>121</v>
      </c>
      <c r="C599" s="24" t="s">
        <v>10</v>
      </c>
      <c r="D599" s="24" t="s">
        <v>6</v>
      </c>
      <c r="E599" s="24">
        <v>39</v>
      </c>
      <c r="F599" s="25">
        <v>2</v>
      </c>
      <c r="G599" s="26">
        <v>0</v>
      </c>
      <c r="H599" s="26">
        <v>139.14</v>
      </c>
      <c r="I599" s="26">
        <v>182.88</v>
      </c>
      <c r="J599" s="26">
        <v>235.24</v>
      </c>
      <c r="K599" s="26">
        <v>291.24</v>
      </c>
      <c r="L599" s="26">
        <v>354.2</v>
      </c>
      <c r="M599" s="26">
        <v>246.13</v>
      </c>
      <c r="N599" s="30"/>
      <c r="AG599" s="102" t="str">
        <f>CONCATENATE(AH599,AI599,LEFT(AJ599,2),AK599)</f>
        <v>38FAgDeath+ADB</v>
      </c>
      <c r="AH599" s="146">
        <v>38</v>
      </c>
      <c r="AI599" s="146" t="s">
        <v>148</v>
      </c>
      <c r="AJ599" s="146" t="s">
        <v>89</v>
      </c>
      <c r="AK599" s="146" t="s">
        <v>92</v>
      </c>
      <c r="AL599" s="148">
        <v>0</v>
      </c>
      <c r="AM599" s="148">
        <v>235.36</v>
      </c>
      <c r="AN599" s="148">
        <v>238.31</v>
      </c>
      <c r="AO599" s="148">
        <v>257.71</v>
      </c>
      <c r="AP599" s="148">
        <v>289.48</v>
      </c>
      <c r="AQ599" s="148">
        <v>329.92</v>
      </c>
      <c r="AR599" s="149">
        <v>269.29</v>
      </c>
    </row>
    <row r="600" spans="1:44">
      <c r="A600" s="23" t="str">
        <f>+CONCATENATE(B600,C600,D600,E600,F600)</f>
        <v>AMNS402</v>
      </c>
      <c r="B600" s="24" t="s">
        <v>121</v>
      </c>
      <c r="C600" s="24" t="s">
        <v>10</v>
      </c>
      <c r="D600" s="24" t="s">
        <v>6</v>
      </c>
      <c r="E600" s="24">
        <v>40</v>
      </c>
      <c r="F600" s="25">
        <v>2</v>
      </c>
      <c r="G600" s="26">
        <v>123.18</v>
      </c>
      <c r="H600" s="26">
        <v>154.44</v>
      </c>
      <c r="I600" s="26">
        <v>202.66</v>
      </c>
      <c r="J600" s="26">
        <v>257.82</v>
      </c>
      <c r="K600" s="26">
        <v>317.14</v>
      </c>
      <c r="L600" s="26">
        <v>384.33</v>
      </c>
      <c r="M600" s="26">
        <v>257.82</v>
      </c>
      <c r="N600" s="30"/>
      <c r="AG600" s="102" t="str">
        <f>CONCATENATE(AH600,AI600,LEFT(AJ600,2),AK600)</f>
        <v>39FAgDeath+ADB</v>
      </c>
      <c r="AH600" s="146">
        <v>39</v>
      </c>
      <c r="AI600" s="146" t="s">
        <v>148</v>
      </c>
      <c r="AJ600" s="146" t="s">
        <v>89</v>
      </c>
      <c r="AK600" s="146" t="s">
        <v>92</v>
      </c>
      <c r="AL600" s="148">
        <v>0</v>
      </c>
      <c r="AM600" s="148">
        <v>241.35</v>
      </c>
      <c r="AN600" s="148">
        <v>246.67</v>
      </c>
      <c r="AO600" s="148">
        <v>269.6</v>
      </c>
      <c r="AP600" s="148">
        <v>304.17</v>
      </c>
      <c r="AQ600" s="148">
        <v>347.84</v>
      </c>
      <c r="AR600" s="149">
        <v>275.74</v>
      </c>
    </row>
    <row r="601" spans="1:44">
      <c r="A601" s="23" t="str">
        <f>+CONCATENATE(B601,C601,D601,E601,F601)</f>
        <v>AMNS412</v>
      </c>
      <c r="B601" s="24" t="s">
        <v>121</v>
      </c>
      <c r="C601" s="24" t="s">
        <v>10</v>
      </c>
      <c r="D601" s="24" t="s">
        <v>6</v>
      </c>
      <c r="E601" s="24">
        <v>41</v>
      </c>
      <c r="F601" s="25">
        <v>2</v>
      </c>
      <c r="G601" s="26">
        <v>134.99</v>
      </c>
      <c r="H601" s="26">
        <v>171.74</v>
      </c>
      <c r="I601" s="26">
        <v>224.21</v>
      </c>
      <c r="J601" s="26">
        <v>282.06</v>
      </c>
      <c r="K601" s="26">
        <v>345.03</v>
      </c>
      <c r="L601" s="26">
        <v>416.94</v>
      </c>
      <c r="M601" s="26">
        <v>270.27</v>
      </c>
      <c r="N601" s="30"/>
      <c r="AG601" s="102" t="str">
        <f>CONCATENATE(AH601,AI601,LEFT(AJ601,2),AK601)</f>
        <v>40FAgDeath+ADB</v>
      </c>
      <c r="AH601" s="146">
        <v>40</v>
      </c>
      <c r="AI601" s="146" t="s">
        <v>148</v>
      </c>
      <c r="AJ601" s="146" t="s">
        <v>89</v>
      </c>
      <c r="AK601" s="146" t="s">
        <v>92</v>
      </c>
      <c r="AL601" s="149">
        <v>277.35</v>
      </c>
      <c r="AM601" s="148">
        <v>248.4</v>
      </c>
      <c r="AN601" s="148">
        <v>256.4</v>
      </c>
      <c r="AO601" s="148">
        <v>282.77</v>
      </c>
      <c r="AP601" s="148">
        <v>320.47</v>
      </c>
      <c r="AQ601" s="148">
        <v>367.62</v>
      </c>
      <c r="AR601" s="149">
        <v>282.77</v>
      </c>
    </row>
    <row r="602" spans="1:44">
      <c r="A602" s="23" t="str">
        <f>+CONCATENATE(B602,C602,D602,E602,F602)</f>
        <v>AMNS422</v>
      </c>
      <c r="B602" s="24" t="s">
        <v>121</v>
      </c>
      <c r="C602" s="24" t="s">
        <v>10</v>
      </c>
      <c r="D602" s="24" t="s">
        <v>6</v>
      </c>
      <c r="E602" s="24">
        <v>42</v>
      </c>
      <c r="F602" s="25">
        <v>2</v>
      </c>
      <c r="G602" s="26">
        <v>148.63</v>
      </c>
      <c r="H602" s="26">
        <v>191.48</v>
      </c>
      <c r="I602" s="26">
        <v>247.62</v>
      </c>
      <c r="J602" s="26">
        <v>308.28</v>
      </c>
      <c r="K602" s="26">
        <v>375.26</v>
      </c>
      <c r="L602" s="26">
        <v>452.21</v>
      </c>
      <c r="M602" s="26">
        <v>283.6</v>
      </c>
      <c r="N602" s="30"/>
      <c r="AG602" s="102" t="str">
        <f>CONCATENATE(AH602,AI602,LEFT(AJ602,2),AK602)</f>
        <v>41FAgDeath+ADB</v>
      </c>
      <c r="AH602" s="146">
        <v>41</v>
      </c>
      <c r="AI602" s="146" t="s">
        <v>148</v>
      </c>
      <c r="AJ602" s="146" t="s">
        <v>89</v>
      </c>
      <c r="AK602" s="146" t="s">
        <v>92</v>
      </c>
      <c r="AL602" s="149">
        <v>277.35</v>
      </c>
      <c r="AM602" s="148">
        <v>256.41</v>
      </c>
      <c r="AN602" s="148">
        <v>267.57</v>
      </c>
      <c r="AO602" s="148">
        <v>297.44</v>
      </c>
      <c r="AP602" s="148">
        <v>338.2</v>
      </c>
      <c r="AQ602" s="148">
        <v>389.23</v>
      </c>
      <c r="AR602" s="149">
        <v>290.39</v>
      </c>
    </row>
    <row r="603" spans="1:44">
      <c r="A603" s="23" t="str">
        <f>+CONCATENATE(B603,C603,D603,E603,F603)</f>
        <v>AMNS432</v>
      </c>
      <c r="B603" s="24" t="s">
        <v>121</v>
      </c>
      <c r="C603" s="24" t="s">
        <v>10</v>
      </c>
      <c r="D603" s="24" t="s">
        <v>6</v>
      </c>
      <c r="E603" s="24">
        <v>43</v>
      </c>
      <c r="F603" s="25">
        <v>2</v>
      </c>
      <c r="G603" s="26">
        <v>164.69</v>
      </c>
      <c r="H603" s="26">
        <v>213.4</v>
      </c>
      <c r="I603" s="26">
        <v>272.81</v>
      </c>
      <c r="J603" s="26">
        <v>336.64</v>
      </c>
      <c r="K603" s="26">
        <v>408.01</v>
      </c>
      <c r="L603" s="26">
        <v>490.29</v>
      </c>
      <c r="M603" s="26">
        <v>297.85</v>
      </c>
      <c r="N603" s="30"/>
      <c r="AG603" s="102" t="str">
        <f>CONCATENATE(AH603,AI603,LEFT(AJ603,2),AK603)</f>
        <v>42FAgDeath+ADB</v>
      </c>
      <c r="AH603" s="146">
        <v>42</v>
      </c>
      <c r="AI603" s="146" t="s">
        <v>148</v>
      </c>
      <c r="AJ603" s="146" t="s">
        <v>89</v>
      </c>
      <c r="AK603" s="146" t="s">
        <v>92</v>
      </c>
      <c r="AL603" s="149">
        <v>277.35</v>
      </c>
      <c r="AM603" s="148">
        <v>265.68</v>
      </c>
      <c r="AN603" s="148">
        <v>280.4</v>
      </c>
      <c r="AO603" s="148">
        <v>313.55</v>
      </c>
      <c r="AP603" s="148">
        <v>357.48</v>
      </c>
      <c r="AQ603" s="148">
        <v>412.76</v>
      </c>
      <c r="AR603" s="149">
        <v>298.7</v>
      </c>
    </row>
    <row r="604" spans="1:44">
      <c r="A604" s="23" t="str">
        <f>+CONCATENATE(B604,C604,D604,E604,F604)</f>
        <v>AMNS442</v>
      </c>
      <c r="B604" s="24" t="s">
        <v>121</v>
      </c>
      <c r="C604" s="24" t="s">
        <v>10</v>
      </c>
      <c r="D604" s="24" t="s">
        <v>6</v>
      </c>
      <c r="E604" s="24">
        <v>44</v>
      </c>
      <c r="F604" s="25">
        <v>2</v>
      </c>
      <c r="G604" s="26">
        <v>182.98</v>
      </c>
      <c r="H604" s="26">
        <v>237.34</v>
      </c>
      <c r="I604" s="26">
        <v>299.99</v>
      </c>
      <c r="J604" s="26">
        <v>367.25</v>
      </c>
      <c r="K604" s="26">
        <v>443.45</v>
      </c>
      <c r="L604" s="26">
        <v>531.31</v>
      </c>
      <c r="M604" s="26">
        <v>313.06</v>
      </c>
      <c r="N604" s="30"/>
      <c r="AG604" s="102" t="str">
        <f>CONCATENATE(AH604,AI604,LEFT(AJ604,2),AK604)</f>
        <v>43FAgDeath+ADB</v>
      </c>
      <c r="AH604" s="146">
        <v>43</v>
      </c>
      <c r="AI604" s="146" t="s">
        <v>148</v>
      </c>
      <c r="AJ604" s="146" t="s">
        <v>89</v>
      </c>
      <c r="AK604" s="146" t="s">
        <v>92</v>
      </c>
      <c r="AL604" s="148">
        <v>277.35</v>
      </c>
      <c r="AM604" s="148">
        <v>277.36</v>
      </c>
      <c r="AN604" s="148">
        <v>294.75</v>
      </c>
      <c r="AO604" s="148">
        <v>331.06</v>
      </c>
      <c r="AP604" s="148">
        <v>378.44</v>
      </c>
      <c r="AQ604" s="148">
        <v>438.44</v>
      </c>
      <c r="AR604" s="149">
        <v>307.77</v>
      </c>
    </row>
    <row r="605" spans="1:44">
      <c r="A605" s="23" t="str">
        <f>+CONCATENATE(B605,C605,D605,E605,F605)</f>
        <v>AMNS452</v>
      </c>
      <c r="B605" s="24" t="s">
        <v>121</v>
      </c>
      <c r="C605" s="24" t="s">
        <v>10</v>
      </c>
      <c r="D605" s="24" t="s">
        <v>6</v>
      </c>
      <c r="E605" s="24">
        <v>45</v>
      </c>
      <c r="F605" s="25">
        <v>2</v>
      </c>
      <c r="G605" s="26">
        <v>203.9</v>
      </c>
      <c r="H605" s="26">
        <v>263.54</v>
      </c>
      <c r="I605" s="26">
        <v>329.23</v>
      </c>
      <c r="J605" s="26">
        <v>400.29</v>
      </c>
      <c r="K605" s="26">
        <v>481.75</v>
      </c>
      <c r="L605" s="26">
        <v>575.42</v>
      </c>
      <c r="M605" s="26">
        <v>329.23</v>
      </c>
      <c r="N605" s="30"/>
      <c r="AG605" s="102" t="str">
        <f>CONCATENATE(AH605,AI605,LEFT(AJ605,2),AK605)</f>
        <v>44FAgDeath+ADB</v>
      </c>
      <c r="AH605" s="146">
        <v>44</v>
      </c>
      <c r="AI605" s="146" t="s">
        <v>148</v>
      </c>
      <c r="AJ605" s="146" t="s">
        <v>89</v>
      </c>
      <c r="AK605" s="146" t="s">
        <v>92</v>
      </c>
      <c r="AL605" s="148">
        <v>286.82</v>
      </c>
      <c r="AM605" s="148">
        <v>288.73</v>
      </c>
      <c r="AN605" s="148">
        <v>310.93</v>
      </c>
      <c r="AO605" s="148">
        <v>350.39</v>
      </c>
      <c r="AP605" s="148">
        <v>401.43</v>
      </c>
      <c r="AQ605" s="148">
        <v>466.32</v>
      </c>
      <c r="AR605" s="149">
        <v>317.68</v>
      </c>
    </row>
    <row r="606" spans="1:44">
      <c r="A606" s="23" t="str">
        <f>+CONCATENATE(B606,C606,D606,E606,F606)</f>
        <v>AMNS462</v>
      </c>
      <c r="B606" s="24" t="s">
        <v>121</v>
      </c>
      <c r="C606" s="24" t="s">
        <v>10</v>
      </c>
      <c r="D606" s="24" t="s">
        <v>6</v>
      </c>
      <c r="E606" s="24">
        <v>46</v>
      </c>
      <c r="F606" s="25">
        <v>2</v>
      </c>
      <c r="G606" s="26">
        <v>227.54</v>
      </c>
      <c r="H606" s="26">
        <v>291.77</v>
      </c>
      <c r="I606" s="26">
        <v>360.41</v>
      </c>
      <c r="J606" s="26">
        <v>435.72</v>
      </c>
      <c r="K606" s="26">
        <v>523.06</v>
      </c>
      <c r="L606" s="26">
        <v>0</v>
      </c>
      <c r="M606" s="26">
        <v>346.37</v>
      </c>
      <c r="N606" s="30"/>
      <c r="AG606" s="102" t="str">
        <f>CONCATENATE(AH606,AI606,LEFT(AJ606,2),AK606)</f>
        <v>45FAgDeath+ADB</v>
      </c>
      <c r="AH606" s="146">
        <v>45</v>
      </c>
      <c r="AI606" s="146" t="s">
        <v>148</v>
      </c>
      <c r="AJ606" s="146" t="s">
        <v>89</v>
      </c>
      <c r="AK606" s="146" t="s">
        <v>92</v>
      </c>
      <c r="AL606" s="148">
        <v>297.79</v>
      </c>
      <c r="AM606" s="148">
        <v>302.84</v>
      </c>
      <c r="AN606" s="148">
        <v>328.56</v>
      </c>
      <c r="AO606" s="148">
        <v>371.39</v>
      </c>
      <c r="AP606" s="148">
        <v>426.54</v>
      </c>
      <c r="AQ606" s="148">
        <v>496.62</v>
      </c>
      <c r="AR606" s="149">
        <v>328.56</v>
      </c>
    </row>
    <row r="607" spans="1:44">
      <c r="A607" s="23" t="str">
        <f>+CONCATENATE(B607,C607,D607,E607,F607)</f>
        <v>AMNS472</v>
      </c>
      <c r="B607" s="24" t="s">
        <v>121</v>
      </c>
      <c r="C607" s="24" t="s">
        <v>10</v>
      </c>
      <c r="D607" s="24" t="s">
        <v>6</v>
      </c>
      <c r="E607" s="24">
        <v>47</v>
      </c>
      <c r="F607" s="25">
        <v>2</v>
      </c>
      <c r="G607" s="26">
        <v>253.76</v>
      </c>
      <c r="H607" s="26">
        <v>322.25</v>
      </c>
      <c r="I607" s="26">
        <v>393.71</v>
      </c>
      <c r="J607" s="26">
        <v>473.85</v>
      </c>
      <c r="K607" s="26">
        <v>567.53</v>
      </c>
      <c r="L607" s="26">
        <v>0</v>
      </c>
      <c r="M607" s="26">
        <v>364.45</v>
      </c>
      <c r="N607" s="30"/>
      <c r="AG607" s="102" t="str">
        <f>CONCATENATE(AH607,AI607,LEFT(AJ607,2),AK607)</f>
        <v>46FAgDeath+ADB</v>
      </c>
      <c r="AH607" s="146">
        <v>46</v>
      </c>
      <c r="AI607" s="146" t="s">
        <v>148</v>
      </c>
      <c r="AJ607" s="146" t="s">
        <v>89</v>
      </c>
      <c r="AK607" s="146" t="s">
        <v>92</v>
      </c>
      <c r="AL607" s="148">
        <v>310.45</v>
      </c>
      <c r="AM607" s="148">
        <v>318.85</v>
      </c>
      <c r="AN607" s="148">
        <v>348.09</v>
      </c>
      <c r="AO607" s="148">
        <v>394.14</v>
      </c>
      <c r="AP607" s="148">
        <v>453.89</v>
      </c>
      <c r="AQ607" s="148">
        <v>529.51</v>
      </c>
      <c r="AR607" s="149">
        <v>340.47</v>
      </c>
    </row>
    <row r="608" spans="1:44">
      <c r="A608" s="23" t="str">
        <f>+CONCATENATE(B608,C608,D608,E608,F608)</f>
        <v>AMNS482</v>
      </c>
      <c r="B608" s="24" t="s">
        <v>121</v>
      </c>
      <c r="C608" s="24" t="s">
        <v>10</v>
      </c>
      <c r="D608" s="24" t="s">
        <v>6</v>
      </c>
      <c r="E608" s="24">
        <v>48</v>
      </c>
      <c r="F608" s="25">
        <v>2</v>
      </c>
      <c r="G608" s="26">
        <v>282.4</v>
      </c>
      <c r="H608" s="26">
        <v>354.61</v>
      </c>
      <c r="I608" s="26">
        <v>429.26</v>
      </c>
      <c r="J608" s="26">
        <v>514.83</v>
      </c>
      <c r="K608" s="26">
        <v>615.28</v>
      </c>
      <c r="L608" s="26">
        <v>0</v>
      </c>
      <c r="M608" s="26">
        <v>383.57</v>
      </c>
      <c r="N608" s="30"/>
      <c r="AG608" s="102" t="str">
        <f>CONCATENATE(AH608,AI608,LEFT(AJ608,2),AK608)</f>
        <v>47FAgDeath+ADB</v>
      </c>
      <c r="AH608" s="146">
        <v>47</v>
      </c>
      <c r="AI608" s="146" t="s">
        <v>148</v>
      </c>
      <c r="AJ608" s="146" t="s">
        <v>89</v>
      </c>
      <c r="AK608" s="146" t="s">
        <v>92</v>
      </c>
      <c r="AL608" s="148">
        <v>324.98</v>
      </c>
      <c r="AM608" s="148">
        <v>336.8</v>
      </c>
      <c r="AN608" s="148">
        <v>369.29</v>
      </c>
      <c r="AO608" s="148">
        <v>418.75</v>
      </c>
      <c r="AP608" s="148">
        <v>483.5</v>
      </c>
      <c r="AQ608" s="148">
        <v>565.18</v>
      </c>
      <c r="AR608" s="149">
        <v>353.61</v>
      </c>
    </row>
    <row r="609" spans="1:44">
      <c r="A609" s="23" t="str">
        <f>+CONCATENATE(B609,C609,D609,E609,F609)</f>
        <v>AMNS492</v>
      </c>
      <c r="B609" s="24" t="s">
        <v>121</v>
      </c>
      <c r="C609" s="24" t="s">
        <v>10</v>
      </c>
      <c r="D609" s="24" t="s">
        <v>6</v>
      </c>
      <c r="E609" s="24">
        <v>49</v>
      </c>
      <c r="F609" s="25">
        <v>2</v>
      </c>
      <c r="G609" s="26">
        <v>313.4</v>
      </c>
      <c r="H609" s="26">
        <v>388.79</v>
      </c>
      <c r="I609" s="26">
        <v>467.13</v>
      </c>
      <c r="J609" s="26">
        <v>558.8</v>
      </c>
      <c r="K609" s="26">
        <v>666.46</v>
      </c>
      <c r="L609" s="26">
        <v>0</v>
      </c>
      <c r="M609" s="26">
        <v>403.73</v>
      </c>
      <c r="N609" s="30"/>
      <c r="AG609" s="102" t="str">
        <f>CONCATENATE(AH609,AI609,LEFT(AJ609,2),AK609)</f>
        <v>48FAgDeath+ADB</v>
      </c>
      <c r="AH609" s="146">
        <v>48</v>
      </c>
      <c r="AI609" s="146" t="s">
        <v>148</v>
      </c>
      <c r="AJ609" s="146" t="s">
        <v>89</v>
      </c>
      <c r="AK609" s="146" t="s">
        <v>92</v>
      </c>
      <c r="AL609" s="148">
        <v>341.53</v>
      </c>
      <c r="AM609" s="148">
        <v>356.68</v>
      </c>
      <c r="AN609" s="148">
        <v>392.15</v>
      </c>
      <c r="AO609" s="148">
        <v>445.37</v>
      </c>
      <c r="AP609" s="148">
        <v>515.61</v>
      </c>
      <c r="AQ609" s="148">
        <v>603.8</v>
      </c>
      <c r="AR609" s="149">
        <v>368.12</v>
      </c>
    </row>
    <row r="610" spans="1:44">
      <c r="A610" s="23" t="str">
        <f>+CONCATENATE(B610,C610,D610,E610,F610)</f>
        <v>AMNS502</v>
      </c>
      <c r="B610" s="24" t="s">
        <v>121</v>
      </c>
      <c r="C610" s="24" t="s">
        <v>10</v>
      </c>
      <c r="D610" s="24" t="s">
        <v>6</v>
      </c>
      <c r="E610" s="24">
        <v>50</v>
      </c>
      <c r="F610" s="25">
        <v>2</v>
      </c>
      <c r="G610" s="26">
        <v>346.26</v>
      </c>
      <c r="H610" s="26">
        <v>424.75</v>
      </c>
      <c r="I610" s="26">
        <v>507.47</v>
      </c>
      <c r="J610" s="26">
        <v>605.94</v>
      </c>
      <c r="K610" s="26">
        <v>721.22</v>
      </c>
      <c r="L610" s="26">
        <v>0</v>
      </c>
      <c r="M610" s="26">
        <v>424.75</v>
      </c>
      <c r="N610" s="30"/>
      <c r="AG610" s="102" t="str">
        <f>CONCATENATE(AH610,AI610,LEFT(AJ610,2),AK610)</f>
        <v>49FAgDeath+ADB</v>
      </c>
      <c r="AH610" s="146">
        <v>49</v>
      </c>
      <c r="AI610" s="146" t="s">
        <v>148</v>
      </c>
      <c r="AJ610" s="146" t="s">
        <v>89</v>
      </c>
      <c r="AK610" s="146" t="s">
        <v>92</v>
      </c>
      <c r="AL610" s="148">
        <v>360.18</v>
      </c>
      <c r="AM610" s="148">
        <v>378.54</v>
      </c>
      <c r="AN610" s="148">
        <v>416.76</v>
      </c>
      <c r="AO610" s="148">
        <v>474.17</v>
      </c>
      <c r="AP610" s="148">
        <v>550.38</v>
      </c>
      <c r="AQ610" s="148">
        <v>0</v>
      </c>
      <c r="AR610" s="149">
        <v>384.21</v>
      </c>
    </row>
    <row r="611" spans="1:44">
      <c r="A611" s="23" t="str">
        <f>+CONCATENATE(B611,C611,D611,E611,F611)</f>
        <v>AMNS512</v>
      </c>
      <c r="B611" s="24" t="s">
        <v>121</v>
      </c>
      <c r="C611" s="24" t="s">
        <v>10</v>
      </c>
      <c r="D611" s="24" t="s">
        <v>6</v>
      </c>
      <c r="E611" s="24">
        <v>51</v>
      </c>
      <c r="F611" s="25">
        <v>2</v>
      </c>
      <c r="G611" s="26">
        <v>380.72</v>
      </c>
      <c r="H611" s="26">
        <v>462.5</v>
      </c>
      <c r="I611" s="26">
        <v>550.47</v>
      </c>
      <c r="J611" s="26">
        <v>656.44</v>
      </c>
      <c r="K611" s="26">
        <v>0</v>
      </c>
      <c r="L611" s="26">
        <v>0</v>
      </c>
      <c r="M611" s="26">
        <v>446.22</v>
      </c>
      <c r="N611" s="30"/>
      <c r="AG611" s="102" t="str">
        <f>CONCATENATE(AH611,AI611,LEFT(AJ611,2),AK611)</f>
        <v>50FAgDeath+ADB</v>
      </c>
      <c r="AH611" s="146">
        <v>50</v>
      </c>
      <c r="AI611" s="146" t="s">
        <v>148</v>
      </c>
      <c r="AJ611" s="146" t="s">
        <v>89</v>
      </c>
      <c r="AK611" s="146" t="s">
        <v>92</v>
      </c>
      <c r="AL611" s="148">
        <v>380.93</v>
      </c>
      <c r="AM611" s="148">
        <v>402.19</v>
      </c>
      <c r="AN611" s="148">
        <v>443.4</v>
      </c>
      <c r="AO611" s="148">
        <v>505.55</v>
      </c>
      <c r="AP611" s="148">
        <v>587.97</v>
      </c>
      <c r="AQ611" s="148">
        <v>0</v>
      </c>
      <c r="AR611" s="149">
        <v>402.19</v>
      </c>
    </row>
    <row r="612" spans="1:44">
      <c r="A612" s="23" t="str">
        <f>+CONCATENATE(B612,C612,D612,E612,F612)</f>
        <v>AMNS522</v>
      </c>
      <c r="B612" s="24" t="s">
        <v>121</v>
      </c>
      <c r="C612" s="24" t="s">
        <v>10</v>
      </c>
      <c r="D612" s="24" t="s">
        <v>6</v>
      </c>
      <c r="E612" s="24">
        <v>52</v>
      </c>
      <c r="F612" s="25">
        <v>2</v>
      </c>
      <c r="G612" s="26">
        <v>416.62</v>
      </c>
      <c r="H612" s="26">
        <v>502.17</v>
      </c>
      <c r="I612" s="26">
        <v>596.37</v>
      </c>
      <c r="J612" s="26">
        <v>710.56</v>
      </c>
      <c r="K612" s="26">
        <v>0</v>
      </c>
      <c r="L612" s="26">
        <v>0</v>
      </c>
      <c r="M612" s="26">
        <v>466.5</v>
      </c>
      <c r="N612" s="30"/>
      <c r="AG612" s="102" t="str">
        <f>CONCATENATE(AH612,AI612,LEFT(AJ612,2),AK612)</f>
        <v>51FAgDeath+ADB</v>
      </c>
      <c r="AH612" s="146">
        <v>51</v>
      </c>
      <c r="AI612" s="146" t="s">
        <v>148</v>
      </c>
      <c r="AJ612" s="146" t="s">
        <v>89</v>
      </c>
      <c r="AK612" s="146" t="s">
        <v>92</v>
      </c>
      <c r="AL612" s="148">
        <v>403.64</v>
      </c>
      <c r="AM612" s="148">
        <v>427.53</v>
      </c>
      <c r="AN612" s="148">
        <v>471.88</v>
      </c>
      <c r="AO612" s="148">
        <v>539.26</v>
      </c>
      <c r="AP612" s="148">
        <v>628.55</v>
      </c>
      <c r="AQ612" s="148">
        <v>0</v>
      </c>
      <c r="AR612" s="149">
        <v>421.67</v>
      </c>
    </row>
    <row r="613" spans="1:44">
      <c r="A613" s="23" t="str">
        <f>+CONCATENATE(B613,C613,D613,E613,F613)</f>
        <v>AMNS532</v>
      </c>
      <c r="B613" s="24" t="s">
        <v>121</v>
      </c>
      <c r="C613" s="24" t="s">
        <v>10</v>
      </c>
      <c r="D613" s="24" t="s">
        <v>6</v>
      </c>
      <c r="E613" s="24">
        <v>53</v>
      </c>
      <c r="F613" s="25">
        <v>2</v>
      </c>
      <c r="G613" s="26">
        <v>453.87</v>
      </c>
      <c r="H613" s="26">
        <v>544.05</v>
      </c>
      <c r="I613" s="26">
        <v>645.52</v>
      </c>
      <c r="J613" s="26">
        <v>768.58</v>
      </c>
      <c r="K613" s="26">
        <v>0</v>
      </c>
      <c r="L613" s="26">
        <v>0</v>
      </c>
      <c r="M613" s="26">
        <v>487.55</v>
      </c>
      <c r="N613" s="30"/>
      <c r="AG613" s="102" t="str">
        <f>CONCATENATE(AH613,AI613,LEFT(AJ613,2),AK613)</f>
        <v>52FAgDeath+ADB</v>
      </c>
      <c r="AH613" s="146">
        <v>52</v>
      </c>
      <c r="AI613" s="146" t="s">
        <v>148</v>
      </c>
      <c r="AJ613" s="146" t="s">
        <v>89</v>
      </c>
      <c r="AK613" s="146" t="s">
        <v>92</v>
      </c>
      <c r="AL613" s="148">
        <v>428.14</v>
      </c>
      <c r="AM613" s="148">
        <v>454.42</v>
      </c>
      <c r="AN613" s="148">
        <v>502.27</v>
      </c>
      <c r="AO613" s="148">
        <v>575.53</v>
      </c>
      <c r="AP613" s="148">
        <v>672.29</v>
      </c>
      <c r="AQ613" s="148">
        <v>0</v>
      </c>
      <c r="AR613" s="149">
        <v>440.21</v>
      </c>
    </row>
    <row r="614" spans="1:44">
      <c r="A614" s="23" t="str">
        <f>+CONCATENATE(B614,C614,D614,E614,F614)</f>
        <v>AMNS542</v>
      </c>
      <c r="B614" s="24" t="s">
        <v>121</v>
      </c>
      <c r="C614" s="24" t="s">
        <v>10</v>
      </c>
      <c r="D614" s="24" t="s">
        <v>6</v>
      </c>
      <c r="E614" s="24">
        <v>54</v>
      </c>
      <c r="F614" s="25">
        <v>2</v>
      </c>
      <c r="G614" s="26">
        <v>492.59</v>
      </c>
      <c r="H614" s="26">
        <v>588.26</v>
      </c>
      <c r="I614" s="26">
        <v>698.12</v>
      </c>
      <c r="J614" s="26">
        <v>830.85</v>
      </c>
      <c r="K614" s="26">
        <v>0</v>
      </c>
      <c r="L614" s="26">
        <v>0</v>
      </c>
      <c r="M614" s="26">
        <v>509.38</v>
      </c>
      <c r="N614" s="30"/>
      <c r="AG614" s="102" t="str">
        <f>CONCATENATE(AH614,AI614,LEFT(AJ614,2),AK614)</f>
        <v>53FAgDeath+ADB</v>
      </c>
      <c r="AH614" s="146">
        <v>53</v>
      </c>
      <c r="AI614" s="146" t="s">
        <v>148</v>
      </c>
      <c r="AJ614" s="146" t="s">
        <v>89</v>
      </c>
      <c r="AK614" s="146" t="s">
        <v>92</v>
      </c>
      <c r="AL614" s="148">
        <v>454.2</v>
      </c>
      <c r="AM614" s="148">
        <v>482.82</v>
      </c>
      <c r="AN614" s="148">
        <v>534.68</v>
      </c>
      <c r="AO614" s="148">
        <v>614.54</v>
      </c>
      <c r="AP614" s="148">
        <v>719.4</v>
      </c>
      <c r="AQ614" s="148">
        <v>0</v>
      </c>
      <c r="AR614" s="149">
        <v>460.71</v>
      </c>
    </row>
    <row r="615" spans="1:44">
      <c r="A615" s="23" t="str">
        <f>+CONCATENATE(B615,C615,D615,E615,F615)</f>
        <v>AMNS552</v>
      </c>
      <c r="B615" s="24" t="s">
        <v>121</v>
      </c>
      <c r="C615" s="24" t="s">
        <v>10</v>
      </c>
      <c r="D615" s="24" t="s">
        <v>6</v>
      </c>
      <c r="E615" s="24">
        <v>55</v>
      </c>
      <c r="F615" s="25">
        <v>2</v>
      </c>
      <c r="G615" s="26">
        <v>533.03</v>
      </c>
      <c r="H615" s="26">
        <v>635.76</v>
      </c>
      <c r="I615" s="26">
        <v>754.69</v>
      </c>
      <c r="J615" s="26">
        <v>897.79</v>
      </c>
      <c r="K615" s="26">
        <v>0</v>
      </c>
      <c r="L615" s="26">
        <v>0</v>
      </c>
      <c r="M615" s="26">
        <v>533.03</v>
      </c>
      <c r="N615" s="30"/>
      <c r="AG615" s="102" t="str">
        <f>CONCATENATE(AH615,AI615,LEFT(AJ615,2),AK615)</f>
        <v>54FAgDeath+ADB</v>
      </c>
      <c r="AH615" s="146">
        <v>54</v>
      </c>
      <c r="AI615" s="146" t="s">
        <v>148</v>
      </c>
      <c r="AJ615" s="146" t="s">
        <v>89</v>
      </c>
      <c r="AK615" s="146" t="s">
        <v>92</v>
      </c>
      <c r="AL615" s="148">
        <v>481.6</v>
      </c>
      <c r="AM615" s="148">
        <v>512.7</v>
      </c>
      <c r="AN615" s="148">
        <v>569.27</v>
      </c>
      <c r="AO615" s="148">
        <v>656.48</v>
      </c>
      <c r="AP615" s="148">
        <v>0</v>
      </c>
      <c r="AQ615" s="148"/>
      <c r="AR615" s="149">
        <v>483.79</v>
      </c>
    </row>
    <row r="616" spans="1:44">
      <c r="A616" s="23" t="str">
        <f>+CONCATENATE(B616,C616,D616,E616,F616)</f>
        <v>AMNS562</v>
      </c>
      <c r="B616" s="24" t="s">
        <v>121</v>
      </c>
      <c r="C616" s="24" t="s">
        <v>10</v>
      </c>
      <c r="D616" s="24" t="s">
        <v>6</v>
      </c>
      <c r="E616" s="24">
        <v>56</v>
      </c>
      <c r="F616" s="25">
        <v>2</v>
      </c>
      <c r="G616" s="26">
        <v>575.66</v>
      </c>
      <c r="H616" s="26">
        <v>686.87</v>
      </c>
      <c r="I616" s="26">
        <v>815.82</v>
      </c>
      <c r="J616" s="26">
        <v>0</v>
      </c>
      <c r="K616" s="26">
        <v>0</v>
      </c>
      <c r="L616" s="26">
        <v>0</v>
      </c>
      <c r="M616" s="26"/>
      <c r="N616" s="30"/>
      <c r="AG616" s="102" t="str">
        <f>CONCATENATE(AH616,AI616,LEFT(AJ616,2),AK616)</f>
        <v>55FAgDeath+ADB</v>
      </c>
      <c r="AH616" s="146">
        <v>55</v>
      </c>
      <c r="AI616" s="146" t="s">
        <v>148</v>
      </c>
      <c r="AJ616" s="146" t="s">
        <v>89</v>
      </c>
      <c r="AK616" s="146" t="s">
        <v>92</v>
      </c>
      <c r="AL616" s="148">
        <v>510.19</v>
      </c>
      <c r="AM616" s="148">
        <v>544.12</v>
      </c>
      <c r="AN616" s="148">
        <v>606.25</v>
      </c>
      <c r="AO616" s="148">
        <v>701.61</v>
      </c>
      <c r="AP616" s="148">
        <v>0</v>
      </c>
      <c r="AQ616" s="148"/>
      <c r="AR616" s="149">
        <v>510.19</v>
      </c>
    </row>
    <row r="617" spans="1:44">
      <c r="A617" s="23" t="str">
        <f>+CONCATENATE(B617,C617,D617,E617,F617)</f>
        <v>AMNS572</v>
      </c>
      <c r="B617" s="24" t="s">
        <v>121</v>
      </c>
      <c r="C617" s="24" t="s">
        <v>10</v>
      </c>
      <c r="D617" s="24" t="s">
        <v>6</v>
      </c>
      <c r="E617" s="24">
        <v>57</v>
      </c>
      <c r="F617" s="25">
        <v>2</v>
      </c>
      <c r="G617" s="26">
        <v>621.03</v>
      </c>
      <c r="H617" s="26">
        <v>742.13</v>
      </c>
      <c r="I617" s="26">
        <v>882.07</v>
      </c>
      <c r="J617" s="26">
        <v>0</v>
      </c>
      <c r="K617" s="26">
        <v>0</v>
      </c>
      <c r="L617" s="26">
        <v>0</v>
      </c>
      <c r="M617" s="26"/>
      <c r="N617" s="30"/>
      <c r="AG617" s="102" t="str">
        <f>CONCATENATE(AH617,AI617,LEFT(AJ617,2),AK617)</f>
        <v>56FAgDeath+ADB</v>
      </c>
      <c r="AH617" s="146">
        <v>56</v>
      </c>
      <c r="AI617" s="146" t="s">
        <v>148</v>
      </c>
      <c r="AJ617" s="146" t="s">
        <v>89</v>
      </c>
      <c r="AK617" s="146" t="s">
        <v>92</v>
      </c>
      <c r="AL617" s="148">
        <v>539.85</v>
      </c>
      <c r="AM617" s="148">
        <v>577.31</v>
      </c>
      <c r="AN617" s="148">
        <v>645.86</v>
      </c>
      <c r="AO617" s="148">
        <v>750.21</v>
      </c>
      <c r="AP617" s="148">
        <v>0</v>
      </c>
      <c r="AQ617" s="148"/>
      <c r="AR617" s="148"/>
    </row>
    <row r="618" spans="1:44">
      <c r="A618" s="23" t="str">
        <f>+CONCATENATE(B618,C618,D618,E618,F618)</f>
        <v>AMNS582</v>
      </c>
      <c r="B618" s="24" t="s">
        <v>121</v>
      </c>
      <c r="C618" s="24" t="s">
        <v>10</v>
      </c>
      <c r="D618" s="24" t="s">
        <v>6</v>
      </c>
      <c r="E618" s="24">
        <v>58</v>
      </c>
      <c r="F618" s="25">
        <v>2</v>
      </c>
      <c r="G618" s="26">
        <v>669.79</v>
      </c>
      <c r="H618" s="26">
        <v>802.41</v>
      </c>
      <c r="I618" s="26">
        <v>954.03</v>
      </c>
      <c r="J618" s="26">
        <v>0</v>
      </c>
      <c r="K618" s="26">
        <v>0</v>
      </c>
      <c r="L618" s="26">
        <v>0</v>
      </c>
      <c r="M618" s="26"/>
      <c r="N618" s="30"/>
      <c r="AG618" s="102" t="str">
        <f>CONCATENATE(AH618,AI618,LEFT(AJ618,2),AK618)</f>
        <v>57FAgDeath+ADB</v>
      </c>
      <c r="AH618" s="146">
        <v>57</v>
      </c>
      <c r="AI618" s="146" t="s">
        <v>148</v>
      </c>
      <c r="AJ618" s="146" t="s">
        <v>89</v>
      </c>
      <c r="AK618" s="146" t="s">
        <v>92</v>
      </c>
      <c r="AL618" s="148">
        <v>570.64</v>
      </c>
      <c r="AM618" s="148">
        <v>612.6</v>
      </c>
      <c r="AN618" s="148">
        <v>688.42</v>
      </c>
      <c r="AO618" s="148">
        <v>802.65</v>
      </c>
      <c r="AP618" s="148">
        <v>0</v>
      </c>
      <c r="AQ618" s="148"/>
      <c r="AR618" s="148"/>
    </row>
    <row r="619" spans="1:44">
      <c r="A619" s="23" t="str">
        <f>+CONCATENATE(B619,C619,D619,E619,F619)</f>
        <v>AMNS592</v>
      </c>
      <c r="B619" s="24" t="s">
        <v>121</v>
      </c>
      <c r="C619" s="24" t="s">
        <v>10</v>
      </c>
      <c r="D619" s="24" t="s">
        <v>6</v>
      </c>
      <c r="E619" s="24">
        <v>59</v>
      </c>
      <c r="F619" s="25">
        <v>2</v>
      </c>
      <c r="G619" s="26">
        <v>722.67</v>
      </c>
      <c r="H619" s="26">
        <v>867.9</v>
      </c>
      <c r="I619" s="26">
        <v>1032.33</v>
      </c>
      <c r="J619" s="26">
        <v>0</v>
      </c>
      <c r="K619" s="26">
        <v>0</v>
      </c>
      <c r="L619" s="26">
        <v>0</v>
      </c>
      <c r="M619" s="26"/>
      <c r="N619" s="30"/>
      <c r="AG619" s="102" t="str">
        <f>CONCATENATE(AH619,AI619,LEFT(AJ619,2),AK619)</f>
        <v>58FAgDeath+ADB</v>
      </c>
      <c r="AH619" s="146">
        <v>58</v>
      </c>
      <c r="AI619" s="146" t="s">
        <v>148</v>
      </c>
      <c r="AJ619" s="146" t="s">
        <v>89</v>
      </c>
      <c r="AK619" s="146" t="s">
        <v>92</v>
      </c>
      <c r="AL619" s="148">
        <v>602.71</v>
      </c>
      <c r="AM619" s="148">
        <v>650.24</v>
      </c>
      <c r="AN619" s="148">
        <v>734.54</v>
      </c>
      <c r="AO619" s="148">
        <v>859.32</v>
      </c>
      <c r="AP619" s="148">
        <v>0</v>
      </c>
      <c r="AQ619" s="148"/>
      <c r="AR619" s="148"/>
    </row>
    <row r="620" spans="1:44">
      <c r="A620" s="23" t="str">
        <f>+CONCATENATE(B620,C620,D620,E620,F620)</f>
        <v>AMNS602</v>
      </c>
      <c r="B620" s="24" t="s">
        <v>121</v>
      </c>
      <c r="C620" s="24" t="s">
        <v>10</v>
      </c>
      <c r="D620" s="24" t="s">
        <v>6</v>
      </c>
      <c r="E620" s="24">
        <v>60</v>
      </c>
      <c r="F620" s="25">
        <v>2</v>
      </c>
      <c r="G620" s="26">
        <v>779.85</v>
      </c>
      <c r="H620" s="26">
        <v>939.64</v>
      </c>
      <c r="I620" s="26">
        <v>1117.61</v>
      </c>
      <c r="J620" s="26">
        <v>0</v>
      </c>
      <c r="K620" s="26">
        <v>0</v>
      </c>
      <c r="L620" s="26">
        <v>0</v>
      </c>
      <c r="M620" s="26"/>
      <c r="N620" s="30"/>
      <c r="AG620" s="102" t="str">
        <f>CONCATENATE(AH620,AI620,LEFT(AJ620,2),AK620)</f>
        <v>59FAgDeath+ADB</v>
      </c>
      <c r="AH620" s="146">
        <v>59</v>
      </c>
      <c r="AI620" s="146" t="s">
        <v>148</v>
      </c>
      <c r="AJ620" s="146" t="s">
        <v>89</v>
      </c>
      <c r="AK620" s="146" t="s">
        <v>92</v>
      </c>
      <c r="AL620" s="148">
        <v>636.42</v>
      </c>
      <c r="AM620" s="148">
        <v>690.65</v>
      </c>
      <c r="AN620" s="148">
        <v>784.69</v>
      </c>
      <c r="AO620" s="148">
        <v>0</v>
      </c>
      <c r="AP620" s="148"/>
      <c r="AQ620" s="148"/>
      <c r="AR620" s="148"/>
    </row>
    <row r="621" spans="1:44">
      <c r="A621" s="23" t="str">
        <f>+CONCATENATE(B621,C621,D621,E621,F621)</f>
        <v>AMNS612</v>
      </c>
      <c r="B621" s="24" t="s">
        <v>121</v>
      </c>
      <c r="C621" s="24" t="s">
        <v>10</v>
      </c>
      <c r="D621" s="24" t="s">
        <v>6</v>
      </c>
      <c r="E621" s="24">
        <v>61</v>
      </c>
      <c r="F621" s="25">
        <v>2</v>
      </c>
      <c r="G621" s="26">
        <v>843.33</v>
      </c>
      <c r="H621" s="26">
        <v>1018.29</v>
      </c>
      <c r="I621" s="26">
        <v>0</v>
      </c>
      <c r="J621" s="26">
        <v>0</v>
      </c>
      <c r="K621" s="26">
        <v>0</v>
      </c>
      <c r="L621" s="26">
        <v>0</v>
      </c>
      <c r="M621" s="26"/>
      <c r="N621" s="30"/>
      <c r="AG621" s="102" t="str">
        <f>CONCATENATE(AH621,AI621,LEFT(AJ621,2),AK621)</f>
        <v>60FAgDeath+ADB</v>
      </c>
      <c r="AH621" s="146">
        <v>60</v>
      </c>
      <c r="AI621" s="146" t="s">
        <v>148</v>
      </c>
      <c r="AJ621" s="146" t="s">
        <v>89</v>
      </c>
      <c r="AK621" s="146" t="s">
        <v>92</v>
      </c>
      <c r="AL621" s="148">
        <v>672.18</v>
      </c>
      <c r="AM621" s="148">
        <v>734.29</v>
      </c>
      <c r="AN621" s="148">
        <v>839.17</v>
      </c>
      <c r="AO621" s="148">
        <v>0</v>
      </c>
      <c r="AP621" s="148"/>
      <c r="AQ621" s="148"/>
      <c r="AR621" s="148"/>
    </row>
    <row r="622" spans="1:44">
      <c r="A622" s="23" t="str">
        <f>+CONCATENATE(B622,C622,D622,E622,F622)</f>
        <v>AMNS622</v>
      </c>
      <c r="B622" s="24" t="s">
        <v>121</v>
      </c>
      <c r="C622" s="24" t="s">
        <v>10</v>
      </c>
      <c r="D622" s="24" t="s">
        <v>6</v>
      </c>
      <c r="E622" s="24">
        <v>62</v>
      </c>
      <c r="F622" s="25">
        <v>2</v>
      </c>
      <c r="G622" s="26">
        <v>913.44</v>
      </c>
      <c r="H622" s="26">
        <v>1104.58</v>
      </c>
      <c r="I622" s="26">
        <v>0</v>
      </c>
      <c r="J622" s="26">
        <v>0</v>
      </c>
      <c r="K622" s="26">
        <v>0</v>
      </c>
      <c r="L622" s="26">
        <v>0</v>
      </c>
      <c r="M622" s="26"/>
      <c r="N622" s="30"/>
      <c r="AG622" s="102" t="str">
        <f>CONCATENATE(AH622,AI622,LEFT(AJ622,2),AK622)</f>
        <v>61FAgDeath+ADB</v>
      </c>
      <c r="AH622" s="146">
        <v>61</v>
      </c>
      <c r="AI622" s="146" t="s">
        <v>148</v>
      </c>
      <c r="AJ622" s="146" t="s">
        <v>89</v>
      </c>
      <c r="AK622" s="146" t="s">
        <v>92</v>
      </c>
      <c r="AL622" s="148">
        <v>710.48</v>
      </c>
      <c r="AM622" s="148">
        <v>781.93</v>
      </c>
      <c r="AN622" s="148">
        <v>898.72</v>
      </c>
      <c r="AO622" s="148">
        <v>0</v>
      </c>
      <c r="AP622" s="148"/>
      <c r="AQ622" s="148"/>
      <c r="AR622" s="148"/>
    </row>
    <row r="623" spans="1:44">
      <c r="A623" s="23" t="str">
        <f>+CONCATENATE(B623,C623,D623,E623,F623)</f>
        <v>AMNS632</v>
      </c>
      <c r="B623" s="24" t="s">
        <v>121</v>
      </c>
      <c r="C623" s="24" t="s">
        <v>10</v>
      </c>
      <c r="D623" s="24" t="s">
        <v>6</v>
      </c>
      <c r="E623" s="24">
        <v>63</v>
      </c>
      <c r="F623" s="25">
        <v>2</v>
      </c>
      <c r="G623" s="26">
        <v>990.59</v>
      </c>
      <c r="H623" s="26">
        <v>1199.12</v>
      </c>
      <c r="I623" s="26">
        <v>0</v>
      </c>
      <c r="J623" s="26">
        <v>0</v>
      </c>
      <c r="K623" s="26">
        <v>0</v>
      </c>
      <c r="L623" s="26">
        <v>0</v>
      </c>
      <c r="M623" s="26"/>
      <c r="N623" s="30"/>
      <c r="AG623" s="102" t="str">
        <f>CONCATENATE(AH623,AI623,LEFT(AJ623,2),AK623)</f>
        <v>62FAgDeath+ADB</v>
      </c>
      <c r="AH623" s="146">
        <v>62</v>
      </c>
      <c r="AI623" s="146" t="s">
        <v>148</v>
      </c>
      <c r="AJ623" s="146" t="s">
        <v>89</v>
      </c>
      <c r="AK623" s="146" t="s">
        <v>92</v>
      </c>
      <c r="AL623" s="148">
        <v>751.93</v>
      </c>
      <c r="AM623" s="148">
        <v>834.29</v>
      </c>
      <c r="AN623" s="148">
        <v>963.52</v>
      </c>
      <c r="AO623" s="148">
        <v>0</v>
      </c>
      <c r="AP623" s="148"/>
      <c r="AQ623" s="148"/>
      <c r="AR623" s="148"/>
    </row>
    <row r="624" spans="1:44">
      <c r="A624" s="23" t="str">
        <f>+CONCATENATE(B624,C624,D624,E624,F624)</f>
        <v>AMNS642</v>
      </c>
      <c r="B624" s="24" t="s">
        <v>121</v>
      </c>
      <c r="C624" s="24" t="s">
        <v>10</v>
      </c>
      <c r="D624" s="24" t="s">
        <v>6</v>
      </c>
      <c r="E624" s="24">
        <v>64</v>
      </c>
      <c r="F624" s="25">
        <v>2</v>
      </c>
      <c r="G624" s="26">
        <v>1075.58</v>
      </c>
      <c r="H624" s="26">
        <v>1302.32</v>
      </c>
      <c r="I624" s="26">
        <v>0</v>
      </c>
      <c r="J624" s="26">
        <v>0</v>
      </c>
      <c r="K624" s="26">
        <v>0</v>
      </c>
      <c r="L624" s="26">
        <v>0</v>
      </c>
      <c r="M624" s="26"/>
      <c r="N624" s="30"/>
      <c r="AG624" s="102" t="str">
        <f>CONCATENATE(AH624,AI624,LEFT(AJ624,2),AK624)</f>
        <v>63FAgDeath+ADB</v>
      </c>
      <c r="AH624" s="146">
        <v>63</v>
      </c>
      <c r="AI624" s="146" t="s">
        <v>148</v>
      </c>
      <c r="AJ624" s="146" t="s">
        <v>89</v>
      </c>
      <c r="AK624" s="146" t="s">
        <v>92</v>
      </c>
      <c r="AL624" s="148">
        <v>797.24</v>
      </c>
      <c r="AM624" s="148">
        <v>891.67</v>
      </c>
      <c r="AN624" s="148">
        <v>1034.3</v>
      </c>
      <c r="AO624" s="148">
        <v>0</v>
      </c>
      <c r="AP624" s="148"/>
      <c r="AQ624" s="148"/>
      <c r="AR624" s="148"/>
    </row>
    <row r="625" spans="1:44">
      <c r="A625" s="23" t="str">
        <f>+CONCATENATE(B625,C625,D625,E625,F625)</f>
        <v>AMNS652</v>
      </c>
      <c r="B625" s="24" t="s">
        <v>121</v>
      </c>
      <c r="C625" s="24" t="s">
        <v>10</v>
      </c>
      <c r="D625" s="24" t="s">
        <v>6</v>
      </c>
      <c r="E625" s="24">
        <v>65</v>
      </c>
      <c r="F625" s="25">
        <v>2</v>
      </c>
      <c r="G625" s="26">
        <v>1169.04</v>
      </c>
      <c r="H625" s="26">
        <v>1415.17</v>
      </c>
      <c r="I625" s="26">
        <v>0</v>
      </c>
      <c r="J625" s="26">
        <v>0</v>
      </c>
      <c r="K625" s="26">
        <v>0</v>
      </c>
      <c r="L625" s="26">
        <v>0</v>
      </c>
      <c r="M625" s="26"/>
      <c r="N625" s="30"/>
      <c r="AG625" s="102" t="str">
        <f>CONCATENATE(AH625,AI625,LEFT(AJ625,2),AK625)</f>
        <v>64FAgDeath+ADB</v>
      </c>
      <c r="AH625" s="146">
        <v>64</v>
      </c>
      <c r="AI625" s="146" t="s">
        <v>148</v>
      </c>
      <c r="AJ625" s="146" t="s">
        <v>89</v>
      </c>
      <c r="AK625" s="146" t="s">
        <v>92</v>
      </c>
      <c r="AL625" s="148">
        <v>846.91</v>
      </c>
      <c r="AM625" s="148">
        <v>954.64</v>
      </c>
      <c r="AN625" s="148">
        <v>0</v>
      </c>
      <c r="AO625" s="148"/>
      <c r="AP625" s="148"/>
      <c r="AQ625" s="148"/>
      <c r="AR625" s="148"/>
    </row>
    <row r="626" spans="1:44">
      <c r="A626" s="23" t="str">
        <f>+CONCATENATE(B626,C626,D626,E626,F626)</f>
        <v>AMS182</v>
      </c>
      <c r="B626" s="24" t="s">
        <v>121</v>
      </c>
      <c r="C626" s="24" t="s">
        <v>10</v>
      </c>
      <c r="D626" s="24" t="s">
        <v>90</v>
      </c>
      <c r="E626" s="24">
        <v>18</v>
      </c>
      <c r="F626" s="25">
        <v>2</v>
      </c>
      <c r="G626" s="26">
        <v>0</v>
      </c>
      <c r="H626" s="26">
        <v>95.76</v>
      </c>
      <c r="I626" s="26">
        <v>96.15</v>
      </c>
      <c r="J626" s="26">
        <v>98.52</v>
      </c>
      <c r="K626" s="26">
        <v>108.06</v>
      </c>
      <c r="L626" s="26">
        <v>127.17</v>
      </c>
      <c r="M626" s="26"/>
      <c r="N626" s="30"/>
      <c r="AG626" s="102" t="str">
        <f>CONCATENATE(AH626,AI626,LEFT(AJ626,2),AK626)</f>
        <v>65FAgDeath+ADB</v>
      </c>
      <c r="AH626" s="146">
        <v>65</v>
      </c>
      <c r="AI626" s="146" t="s">
        <v>148</v>
      </c>
      <c r="AJ626" s="146" t="s">
        <v>89</v>
      </c>
      <c r="AK626" s="146" t="s">
        <v>92</v>
      </c>
      <c r="AL626" s="148">
        <v>901.67</v>
      </c>
      <c r="AM626" s="148">
        <v>1023.77</v>
      </c>
      <c r="AN626" s="148">
        <v>0</v>
      </c>
      <c r="AO626" s="148"/>
      <c r="AP626" s="148"/>
      <c r="AQ626" s="148"/>
      <c r="AR626" s="148"/>
    </row>
    <row r="627" spans="1:44">
      <c r="A627" s="23" t="str">
        <f>+CONCATENATE(B627,C627,D627,E627,F627)</f>
        <v>AMS192</v>
      </c>
      <c r="B627" s="24" t="s">
        <v>121</v>
      </c>
      <c r="C627" s="24" t="s">
        <v>10</v>
      </c>
      <c r="D627" s="24" t="s">
        <v>90</v>
      </c>
      <c r="E627" s="24">
        <v>19</v>
      </c>
      <c r="F627" s="25">
        <v>2</v>
      </c>
      <c r="G627" s="26">
        <v>0</v>
      </c>
      <c r="H627" s="26">
        <v>98.82</v>
      </c>
      <c r="I627" s="26">
        <v>99.15</v>
      </c>
      <c r="J627" s="26">
        <v>102.24</v>
      </c>
      <c r="K627" s="26">
        <v>113.53</v>
      </c>
      <c r="L627" s="26">
        <v>135.32</v>
      </c>
      <c r="M627" s="26"/>
      <c r="N627" s="30"/>
      <c r="AG627" s="102" t="str">
        <f>CONCATENATE(AH627,AI627,LEFT(AJ627,2),AK627)</f>
        <v>18FNSDeath+ADB</v>
      </c>
      <c r="AH627" s="146">
        <v>18</v>
      </c>
      <c r="AI627" s="146" t="s">
        <v>148</v>
      </c>
      <c r="AJ627" s="146" t="s">
        <v>6</v>
      </c>
      <c r="AK627" s="146" t="s">
        <v>92</v>
      </c>
      <c r="AL627" s="148">
        <v>0</v>
      </c>
      <c r="AM627" s="148">
        <v>137.68</v>
      </c>
      <c r="AN627" s="148">
        <v>137.69</v>
      </c>
      <c r="AO627" s="148">
        <v>137.7</v>
      </c>
      <c r="AP627" s="148">
        <v>137.71</v>
      </c>
      <c r="AQ627" s="148">
        <v>137.72</v>
      </c>
      <c r="AR627" s="148"/>
    </row>
    <row r="628" spans="1:44">
      <c r="A628" s="23" t="str">
        <f>+CONCATENATE(B628,C628,D628,E628,F628)</f>
        <v>AMS202</v>
      </c>
      <c r="B628" s="24" t="s">
        <v>121</v>
      </c>
      <c r="C628" s="24" t="s">
        <v>10</v>
      </c>
      <c r="D628" s="24" t="s">
        <v>90</v>
      </c>
      <c r="E628" s="24">
        <v>20</v>
      </c>
      <c r="F628" s="25">
        <v>2</v>
      </c>
      <c r="G628" s="26">
        <v>0</v>
      </c>
      <c r="H628" s="26">
        <v>101.4</v>
      </c>
      <c r="I628" s="26">
        <v>101.82</v>
      </c>
      <c r="J628" s="26">
        <v>105.92</v>
      </c>
      <c r="K628" s="26">
        <v>119.47</v>
      </c>
      <c r="L628" s="26">
        <v>144.23</v>
      </c>
      <c r="M628" s="26"/>
      <c r="N628" s="30"/>
      <c r="AG628" s="102" t="str">
        <f>CONCATENATE(AH628,AI628,LEFT(AJ628,2),AK628)</f>
        <v>19FNSDeath+ADB</v>
      </c>
      <c r="AH628" s="146">
        <v>19</v>
      </c>
      <c r="AI628" s="146" t="s">
        <v>148</v>
      </c>
      <c r="AJ628" s="146" t="s">
        <v>6</v>
      </c>
      <c r="AK628" s="146" t="s">
        <v>92</v>
      </c>
      <c r="AL628" s="148">
        <v>0</v>
      </c>
      <c r="AM628" s="148">
        <v>137.68</v>
      </c>
      <c r="AN628" s="148">
        <v>137.69</v>
      </c>
      <c r="AO628" s="148">
        <v>137.7</v>
      </c>
      <c r="AP628" s="148">
        <v>137.71</v>
      </c>
      <c r="AQ628" s="148">
        <v>137.72</v>
      </c>
      <c r="AR628" s="148"/>
    </row>
    <row r="629" spans="1:44">
      <c r="A629" s="23" t="str">
        <f>+CONCATENATE(B629,C629,D629,E629,F629)</f>
        <v>AMS212</v>
      </c>
      <c r="B629" s="24" t="s">
        <v>121</v>
      </c>
      <c r="C629" s="24" t="s">
        <v>10</v>
      </c>
      <c r="D629" s="24" t="s">
        <v>90</v>
      </c>
      <c r="E629" s="24">
        <v>21</v>
      </c>
      <c r="F629" s="25">
        <v>2</v>
      </c>
      <c r="G629" s="26">
        <v>0</v>
      </c>
      <c r="H629" s="26">
        <v>103.52</v>
      </c>
      <c r="I629" s="26">
        <v>104.18</v>
      </c>
      <c r="J629" s="26">
        <v>109.77</v>
      </c>
      <c r="K629" s="26">
        <v>126.04</v>
      </c>
      <c r="L629" s="26">
        <v>153.99</v>
      </c>
      <c r="M629" s="26"/>
      <c r="N629" s="30"/>
      <c r="AG629" s="102" t="str">
        <f>CONCATENATE(AH629,AI629,LEFT(AJ629,2),AK629)</f>
        <v>20FNSDeath+ADB</v>
      </c>
      <c r="AH629" s="146">
        <v>20</v>
      </c>
      <c r="AI629" s="146" t="s">
        <v>148</v>
      </c>
      <c r="AJ629" s="146" t="s">
        <v>6</v>
      </c>
      <c r="AK629" s="146" t="s">
        <v>92</v>
      </c>
      <c r="AL629" s="148">
        <v>0</v>
      </c>
      <c r="AM629" s="148">
        <v>137.68</v>
      </c>
      <c r="AN629" s="148">
        <v>137.69</v>
      </c>
      <c r="AO629" s="148">
        <v>137.7</v>
      </c>
      <c r="AP629" s="148">
        <v>137.71</v>
      </c>
      <c r="AQ629" s="148">
        <v>137.72</v>
      </c>
      <c r="AR629" s="148"/>
    </row>
    <row r="630" spans="1:44">
      <c r="A630" s="23" t="str">
        <f>+CONCATENATE(B630,C630,D630,E630,F630)</f>
        <v>AMS222</v>
      </c>
      <c r="B630" s="24" t="s">
        <v>121</v>
      </c>
      <c r="C630" s="24" t="s">
        <v>10</v>
      </c>
      <c r="D630" s="24" t="s">
        <v>90</v>
      </c>
      <c r="E630" s="24">
        <v>22</v>
      </c>
      <c r="F630" s="25">
        <v>2</v>
      </c>
      <c r="G630" s="26">
        <v>0</v>
      </c>
      <c r="H630" s="26">
        <v>105.31</v>
      </c>
      <c r="I630" s="26">
        <v>106.43</v>
      </c>
      <c r="J630" s="26">
        <v>114.06</v>
      </c>
      <c r="K630" s="26">
        <v>133.45</v>
      </c>
      <c r="L630" s="26">
        <v>164.92</v>
      </c>
      <c r="M630" s="26"/>
      <c r="N630" s="30"/>
      <c r="AG630" s="102" t="str">
        <f>CONCATENATE(AH630,AI630,LEFT(AJ630,2),AK630)</f>
        <v>21FNSDeath+ADB</v>
      </c>
      <c r="AH630" s="146">
        <v>21</v>
      </c>
      <c r="AI630" s="146" t="s">
        <v>148</v>
      </c>
      <c r="AJ630" s="146" t="s">
        <v>6</v>
      </c>
      <c r="AK630" s="146" t="s">
        <v>92</v>
      </c>
      <c r="AL630" s="148">
        <v>0</v>
      </c>
      <c r="AM630" s="148">
        <v>137.68</v>
      </c>
      <c r="AN630" s="148">
        <v>137.69</v>
      </c>
      <c r="AO630" s="148">
        <v>137.7</v>
      </c>
      <c r="AP630" s="148">
        <v>137.71</v>
      </c>
      <c r="AQ630" s="148">
        <v>137.72</v>
      </c>
      <c r="AR630" s="148"/>
    </row>
    <row r="631" spans="1:44">
      <c r="A631" s="23" t="str">
        <f>+CONCATENATE(B631,C631,D631,E631,F631)</f>
        <v>AMS232</v>
      </c>
      <c r="B631" s="24" t="s">
        <v>121</v>
      </c>
      <c r="C631" s="24" t="s">
        <v>10</v>
      </c>
      <c r="D631" s="24" t="s">
        <v>90</v>
      </c>
      <c r="E631" s="24">
        <v>23</v>
      </c>
      <c r="F631" s="25">
        <v>2</v>
      </c>
      <c r="G631" s="26">
        <v>0</v>
      </c>
      <c r="H631" s="26">
        <v>106.96</v>
      </c>
      <c r="I631" s="26">
        <v>108.84</v>
      </c>
      <c r="J631" s="26">
        <v>119</v>
      </c>
      <c r="K631" s="26">
        <v>141.81</v>
      </c>
      <c r="L631" s="26">
        <v>177.04</v>
      </c>
      <c r="M631" s="26"/>
      <c r="N631" s="30"/>
      <c r="AG631" s="102" t="str">
        <f>CONCATENATE(AH631,AI631,LEFT(AJ631,2),AK631)</f>
        <v>22FNSDeath+ADB</v>
      </c>
      <c r="AH631" s="146">
        <v>22</v>
      </c>
      <c r="AI631" s="146" t="s">
        <v>148</v>
      </c>
      <c r="AJ631" s="146" t="s">
        <v>6</v>
      </c>
      <c r="AK631" s="146" t="s">
        <v>92</v>
      </c>
      <c r="AL631" s="148">
        <v>0</v>
      </c>
      <c r="AM631" s="148">
        <v>138.55</v>
      </c>
      <c r="AN631" s="148">
        <v>138.56</v>
      </c>
      <c r="AO631" s="148">
        <v>138.57</v>
      </c>
      <c r="AP631" s="148">
        <v>138.58</v>
      </c>
      <c r="AQ631" s="148">
        <v>138.59</v>
      </c>
      <c r="AR631" s="148"/>
    </row>
    <row r="632" spans="1:44">
      <c r="A632" s="23" t="str">
        <f>+CONCATENATE(B632,C632,D632,E632,F632)</f>
        <v>AMS242</v>
      </c>
      <c r="B632" s="24" t="s">
        <v>121</v>
      </c>
      <c r="C632" s="24" t="s">
        <v>10</v>
      </c>
      <c r="D632" s="24" t="s">
        <v>90</v>
      </c>
      <c r="E632" s="24">
        <v>24</v>
      </c>
      <c r="F632" s="25">
        <v>2</v>
      </c>
      <c r="G632" s="26">
        <v>0</v>
      </c>
      <c r="H632" s="26">
        <v>108.64</v>
      </c>
      <c r="I632" s="26">
        <v>111.59</v>
      </c>
      <c r="J632" s="26">
        <v>124.82</v>
      </c>
      <c r="K632" s="26">
        <v>151.45</v>
      </c>
      <c r="L632" s="26">
        <v>190.32</v>
      </c>
      <c r="M632" s="26"/>
      <c r="N632" s="30"/>
      <c r="AG632" s="102" t="str">
        <f>CONCATENATE(AH632,AI632,LEFT(AJ632,2),AK632)</f>
        <v>23FNSDeath+ADB</v>
      </c>
      <c r="AH632" s="146">
        <v>23</v>
      </c>
      <c r="AI632" s="146" t="s">
        <v>148</v>
      </c>
      <c r="AJ632" s="146" t="s">
        <v>6</v>
      </c>
      <c r="AK632" s="146" t="s">
        <v>92</v>
      </c>
      <c r="AL632" s="148">
        <v>0</v>
      </c>
      <c r="AM632" s="148">
        <v>139.26</v>
      </c>
      <c r="AN632" s="148">
        <v>139.27</v>
      </c>
      <c r="AO632" s="148">
        <v>139.28</v>
      </c>
      <c r="AP632" s="148">
        <v>139.29</v>
      </c>
      <c r="AQ632" s="148">
        <v>139.3</v>
      </c>
      <c r="AR632" s="148"/>
    </row>
    <row r="633" spans="1:44">
      <c r="A633" s="23" t="str">
        <f>+CONCATENATE(B633,C633,D633,E633,F633)</f>
        <v>AMS252</v>
      </c>
      <c r="B633" s="24" t="s">
        <v>121</v>
      </c>
      <c r="C633" s="24" t="s">
        <v>10</v>
      </c>
      <c r="D633" s="24" t="s">
        <v>90</v>
      </c>
      <c r="E633" s="24">
        <v>25</v>
      </c>
      <c r="F633" s="25">
        <v>2</v>
      </c>
      <c r="G633" s="26">
        <v>0</v>
      </c>
      <c r="H633" s="26">
        <v>110.5</v>
      </c>
      <c r="I633" s="26">
        <v>115.07</v>
      </c>
      <c r="J633" s="26">
        <v>131.77</v>
      </c>
      <c r="K633" s="26">
        <v>162.27</v>
      </c>
      <c r="L633" s="26">
        <v>204.91</v>
      </c>
      <c r="M633" s="26"/>
      <c r="N633" s="30"/>
      <c r="AG633" s="102" t="str">
        <f>CONCATENATE(AH633,AI633,LEFT(AJ633,2),AK633)</f>
        <v>24FNSDeath+ADB</v>
      </c>
      <c r="AH633" s="146">
        <v>24</v>
      </c>
      <c r="AI633" s="146" t="s">
        <v>148</v>
      </c>
      <c r="AJ633" s="146" t="s">
        <v>6</v>
      </c>
      <c r="AK633" s="146" t="s">
        <v>92</v>
      </c>
      <c r="AL633" s="148">
        <v>0</v>
      </c>
      <c r="AM633" s="148">
        <v>139.84</v>
      </c>
      <c r="AN633" s="148">
        <v>139.85</v>
      </c>
      <c r="AO633" s="148">
        <v>139.86</v>
      </c>
      <c r="AP633" s="148">
        <v>139.87</v>
      </c>
      <c r="AQ633" s="148">
        <v>139.88</v>
      </c>
      <c r="AR633" s="148"/>
    </row>
    <row r="634" spans="1:44">
      <c r="A634" s="23" t="str">
        <f>+CONCATENATE(B634,C634,D634,E634,F634)</f>
        <v>AMS262</v>
      </c>
      <c r="B634" s="24" t="s">
        <v>121</v>
      </c>
      <c r="C634" s="24" t="s">
        <v>10</v>
      </c>
      <c r="D634" s="24" t="s">
        <v>90</v>
      </c>
      <c r="E634" s="24">
        <v>26</v>
      </c>
      <c r="F634" s="25">
        <v>2</v>
      </c>
      <c r="G634" s="26">
        <v>0</v>
      </c>
      <c r="H634" s="26">
        <v>112.78</v>
      </c>
      <c r="I634" s="26">
        <v>119.43</v>
      </c>
      <c r="J634" s="26">
        <v>139.89</v>
      </c>
      <c r="K634" s="26">
        <v>174.64</v>
      </c>
      <c r="L634" s="26">
        <v>220.93</v>
      </c>
      <c r="M634" s="26"/>
      <c r="N634" s="30"/>
      <c r="AG634" s="102" t="str">
        <f>CONCATENATE(AH634,AI634,LEFT(AJ634,2),AK634)</f>
        <v>25FNSDeath+ADB</v>
      </c>
      <c r="AH634" s="146">
        <v>25</v>
      </c>
      <c r="AI634" s="146" t="s">
        <v>148</v>
      </c>
      <c r="AJ634" s="146" t="s">
        <v>6</v>
      </c>
      <c r="AK634" s="146" t="s">
        <v>92</v>
      </c>
      <c r="AL634" s="148">
        <v>0</v>
      </c>
      <c r="AM634" s="148">
        <v>140.34</v>
      </c>
      <c r="AN634" s="148">
        <v>140.35</v>
      </c>
      <c r="AO634" s="148">
        <v>140.36</v>
      </c>
      <c r="AP634" s="148">
        <v>140.37</v>
      </c>
      <c r="AQ634" s="148">
        <v>140.38</v>
      </c>
      <c r="AR634" s="148"/>
    </row>
    <row r="635" spans="1:44">
      <c r="A635" s="23" t="str">
        <f>+CONCATENATE(B635,C635,D635,E635,F635)</f>
        <v>AMS272</v>
      </c>
      <c r="B635" s="24" t="s">
        <v>121</v>
      </c>
      <c r="C635" s="24" t="s">
        <v>10</v>
      </c>
      <c r="D635" s="24" t="s">
        <v>90</v>
      </c>
      <c r="E635" s="24">
        <v>27</v>
      </c>
      <c r="F635" s="25">
        <v>2</v>
      </c>
      <c r="G635" s="26">
        <v>0</v>
      </c>
      <c r="H635" s="26">
        <v>115.46</v>
      </c>
      <c r="I635" s="26">
        <v>124.84</v>
      </c>
      <c r="J635" s="26">
        <v>149.33</v>
      </c>
      <c r="K635" s="26">
        <v>188.63</v>
      </c>
      <c r="L635" s="26">
        <v>238.4</v>
      </c>
      <c r="M635" s="26"/>
      <c r="N635" s="30"/>
      <c r="AG635" s="102" t="str">
        <f>CONCATENATE(AH635,AI635,LEFT(AJ635,2),AK635)</f>
        <v>26FNSDeath+ADB</v>
      </c>
      <c r="AH635" s="146">
        <v>26</v>
      </c>
      <c r="AI635" s="146" t="s">
        <v>148</v>
      </c>
      <c r="AJ635" s="146" t="s">
        <v>6</v>
      </c>
      <c r="AK635" s="146" t="s">
        <v>92</v>
      </c>
      <c r="AL635" s="148">
        <v>0</v>
      </c>
      <c r="AM635" s="148">
        <v>140.79</v>
      </c>
      <c r="AN635" s="148">
        <v>140.8</v>
      </c>
      <c r="AO635" s="148">
        <v>140.81</v>
      </c>
      <c r="AP635" s="148">
        <v>140.82</v>
      </c>
      <c r="AQ635" s="148">
        <v>141.68</v>
      </c>
      <c r="AR635" s="148"/>
    </row>
    <row r="636" spans="1:44">
      <c r="A636" s="23" t="str">
        <f>+CONCATENATE(B636,C636,D636,E636,F636)</f>
        <v>AMS282</v>
      </c>
      <c r="B636" s="24" t="s">
        <v>121</v>
      </c>
      <c r="C636" s="24" t="s">
        <v>10</v>
      </c>
      <c r="D636" s="24" t="s">
        <v>90</v>
      </c>
      <c r="E636" s="24">
        <v>28</v>
      </c>
      <c r="F636" s="25">
        <v>2</v>
      </c>
      <c r="G636" s="26">
        <v>0</v>
      </c>
      <c r="H636" s="26">
        <v>118.88</v>
      </c>
      <c r="I636" s="26">
        <v>131.46</v>
      </c>
      <c r="J636" s="26">
        <v>160.44</v>
      </c>
      <c r="K636" s="26">
        <v>204.28</v>
      </c>
      <c r="L636" s="26">
        <v>257.47</v>
      </c>
      <c r="M636" s="26"/>
      <c r="N636" s="30"/>
      <c r="AG636" s="102" t="str">
        <f>CONCATENATE(AH636,AI636,LEFT(AJ636,2),AK636)</f>
        <v>27FNSDeath+ADB</v>
      </c>
      <c r="AH636" s="146">
        <v>27</v>
      </c>
      <c r="AI636" s="146" t="s">
        <v>148</v>
      </c>
      <c r="AJ636" s="146" t="s">
        <v>6</v>
      </c>
      <c r="AK636" s="146" t="s">
        <v>92</v>
      </c>
      <c r="AL636" s="148">
        <v>0</v>
      </c>
      <c r="AM636" s="148">
        <v>141.26</v>
      </c>
      <c r="AN636" s="148">
        <v>141.27</v>
      </c>
      <c r="AO636" s="148">
        <v>141.28</v>
      </c>
      <c r="AP636" s="148">
        <v>141.29</v>
      </c>
      <c r="AQ636" s="148">
        <v>144.41</v>
      </c>
      <c r="AR636" s="148"/>
    </row>
    <row r="637" spans="1:44">
      <c r="A637" s="23" t="str">
        <f>+CONCATENATE(B637,C637,D637,E637,F637)</f>
        <v>AMS292</v>
      </c>
      <c r="B637" s="24" t="s">
        <v>121</v>
      </c>
      <c r="C637" s="24" t="s">
        <v>10</v>
      </c>
      <c r="D637" s="24" t="s">
        <v>90</v>
      </c>
      <c r="E637" s="24">
        <v>29</v>
      </c>
      <c r="F637" s="25">
        <v>2</v>
      </c>
      <c r="G637" s="26">
        <v>0</v>
      </c>
      <c r="H637" s="26">
        <v>123.28</v>
      </c>
      <c r="I637" s="26">
        <v>139.55</v>
      </c>
      <c r="J637" s="26">
        <v>173.09</v>
      </c>
      <c r="K637" s="26">
        <v>221.54</v>
      </c>
      <c r="L637" s="26">
        <v>278.32</v>
      </c>
      <c r="M637" s="26"/>
      <c r="N637" s="30"/>
      <c r="AG637" s="102" t="str">
        <f>CONCATENATE(AH637,AI637,LEFT(AJ637,2),AK637)</f>
        <v>28FNSDeath+ADB</v>
      </c>
      <c r="AH637" s="146">
        <v>28</v>
      </c>
      <c r="AI637" s="146" t="s">
        <v>148</v>
      </c>
      <c r="AJ637" s="146" t="s">
        <v>6</v>
      </c>
      <c r="AK637" s="146" t="s">
        <v>92</v>
      </c>
      <c r="AL637" s="148">
        <v>0</v>
      </c>
      <c r="AM637" s="148">
        <v>141.78</v>
      </c>
      <c r="AN637" s="148">
        <v>141.79</v>
      </c>
      <c r="AO637" s="148">
        <v>141.8</v>
      </c>
      <c r="AP637" s="148">
        <v>141.81</v>
      </c>
      <c r="AQ637" s="148">
        <v>147.64</v>
      </c>
      <c r="AR637" s="148"/>
    </row>
    <row r="638" spans="1:44">
      <c r="A638" s="23" t="str">
        <f>+CONCATENATE(B638,C638,D638,E638,F638)</f>
        <v>AMS302</v>
      </c>
      <c r="B638" s="24" t="s">
        <v>121</v>
      </c>
      <c r="C638" s="24" t="s">
        <v>10</v>
      </c>
      <c r="D638" s="24" t="s">
        <v>90</v>
      </c>
      <c r="E638" s="24">
        <v>30</v>
      </c>
      <c r="F638" s="25">
        <v>2</v>
      </c>
      <c r="G638" s="26">
        <v>0</v>
      </c>
      <c r="H638" s="26">
        <v>128.68</v>
      </c>
      <c r="I638" s="26">
        <v>149.16</v>
      </c>
      <c r="J638" s="26">
        <v>187.67</v>
      </c>
      <c r="K638" s="26">
        <v>240.75</v>
      </c>
      <c r="L638" s="26">
        <v>300.9</v>
      </c>
      <c r="M638" s="26">
        <v>300.9</v>
      </c>
      <c r="N638" s="30"/>
      <c r="AG638" s="102" t="str">
        <f>CONCATENATE(AH638,AI638,LEFT(AJ638,2),AK638)</f>
        <v>29FNSDeath+ADB</v>
      </c>
      <c r="AH638" s="146">
        <v>29</v>
      </c>
      <c r="AI638" s="146" t="s">
        <v>148</v>
      </c>
      <c r="AJ638" s="146" t="s">
        <v>6</v>
      </c>
      <c r="AK638" s="146" t="s">
        <v>92</v>
      </c>
      <c r="AL638" s="148">
        <v>0</v>
      </c>
      <c r="AM638" s="148">
        <v>142.41</v>
      </c>
      <c r="AN638" s="148">
        <v>142.42</v>
      </c>
      <c r="AO638" s="148">
        <v>142.43</v>
      </c>
      <c r="AP638" s="148">
        <v>142.45</v>
      </c>
      <c r="AQ638" s="148">
        <v>151.44</v>
      </c>
      <c r="AR638" s="148"/>
    </row>
    <row r="639" spans="1:44">
      <c r="A639" s="23" t="str">
        <f>+CONCATENATE(B639,C639,D639,E639,F639)</f>
        <v>AMS312</v>
      </c>
      <c r="B639" s="24" t="s">
        <v>121</v>
      </c>
      <c r="C639" s="24" t="s">
        <v>10</v>
      </c>
      <c r="D639" s="24" t="s">
        <v>90</v>
      </c>
      <c r="E639" s="24">
        <v>31</v>
      </c>
      <c r="F639" s="25">
        <v>2</v>
      </c>
      <c r="G639" s="26">
        <v>0</v>
      </c>
      <c r="H639" s="26">
        <v>135.31</v>
      </c>
      <c r="I639" s="26">
        <v>160.32</v>
      </c>
      <c r="J639" s="26">
        <v>204.28</v>
      </c>
      <c r="K639" s="26">
        <v>261.72</v>
      </c>
      <c r="L639" s="26">
        <v>325.4</v>
      </c>
      <c r="M639" s="26">
        <v>312.37</v>
      </c>
      <c r="N639" s="30"/>
      <c r="AG639" s="102" t="str">
        <f>CONCATENATE(AH639,AI639,LEFT(AJ639,2),AK639)</f>
        <v>30FNSDeath+ADB</v>
      </c>
      <c r="AH639" s="146">
        <v>30</v>
      </c>
      <c r="AI639" s="146" t="s">
        <v>148</v>
      </c>
      <c r="AJ639" s="146" t="s">
        <v>6</v>
      </c>
      <c r="AK639" s="146" t="s">
        <v>92</v>
      </c>
      <c r="AL639" s="148">
        <v>0</v>
      </c>
      <c r="AM639" s="148">
        <v>143.17</v>
      </c>
      <c r="AN639" s="148">
        <v>143.18</v>
      </c>
      <c r="AO639" s="148">
        <v>143.19</v>
      </c>
      <c r="AP639" s="148">
        <v>145.14</v>
      </c>
      <c r="AQ639" s="148">
        <v>155.82</v>
      </c>
      <c r="AR639" s="149">
        <v>155.82</v>
      </c>
    </row>
    <row r="640" spans="1:44">
      <c r="A640" s="23" t="str">
        <f>+CONCATENATE(B640,C640,D640,E640,F640)</f>
        <v>AMS322</v>
      </c>
      <c r="B640" s="24" t="s">
        <v>121</v>
      </c>
      <c r="C640" s="24" t="s">
        <v>10</v>
      </c>
      <c r="D640" s="24" t="s">
        <v>90</v>
      </c>
      <c r="E640" s="24">
        <v>32</v>
      </c>
      <c r="F640" s="25">
        <v>2</v>
      </c>
      <c r="G640" s="26">
        <v>0</v>
      </c>
      <c r="H640" s="26">
        <v>143.33</v>
      </c>
      <c r="I640" s="26">
        <v>173.57</v>
      </c>
      <c r="J640" s="26">
        <v>223.01</v>
      </c>
      <c r="K640" s="26">
        <v>284.78</v>
      </c>
      <c r="L640" s="26">
        <v>352.03</v>
      </c>
      <c r="M640" s="26">
        <v>324.66</v>
      </c>
      <c r="N640" s="30"/>
      <c r="AG640" s="102" t="str">
        <f>CONCATENATE(AH640,AI640,LEFT(AJ640,2),AK640)</f>
        <v>31FNSDeath+ADB</v>
      </c>
      <c r="AH640" s="146">
        <v>31</v>
      </c>
      <c r="AI640" s="146" t="s">
        <v>148</v>
      </c>
      <c r="AJ640" s="146" t="s">
        <v>6</v>
      </c>
      <c r="AK640" s="146" t="s">
        <v>92</v>
      </c>
      <c r="AL640" s="148">
        <v>0</v>
      </c>
      <c r="AM640" s="148">
        <v>144.11</v>
      </c>
      <c r="AN640" s="148">
        <v>144.12</v>
      </c>
      <c r="AO640" s="148">
        <v>144.13</v>
      </c>
      <c r="AP640" s="148">
        <v>148.41</v>
      </c>
      <c r="AQ640" s="148">
        <v>160.8</v>
      </c>
      <c r="AR640" s="149">
        <v>157.92</v>
      </c>
    </row>
    <row r="641" spans="1:44">
      <c r="A641" s="23" t="str">
        <f>+CONCATENATE(B641,C641,D641,E641,F641)</f>
        <v>AMS332</v>
      </c>
      <c r="B641" s="24" t="s">
        <v>121</v>
      </c>
      <c r="C641" s="24" t="s">
        <v>10</v>
      </c>
      <c r="D641" s="24" t="s">
        <v>90</v>
      </c>
      <c r="E641" s="24">
        <v>33</v>
      </c>
      <c r="F641" s="25">
        <v>2</v>
      </c>
      <c r="G641" s="26">
        <v>0</v>
      </c>
      <c r="H641" s="26">
        <v>153.01</v>
      </c>
      <c r="I641" s="26">
        <v>188.76</v>
      </c>
      <c r="J641" s="26">
        <v>243.84</v>
      </c>
      <c r="K641" s="26">
        <v>310.03</v>
      </c>
      <c r="L641" s="26">
        <v>380.94</v>
      </c>
      <c r="M641" s="26">
        <v>337.82</v>
      </c>
      <c r="N641" s="30"/>
      <c r="AG641" s="102" t="str">
        <f>CONCATENATE(AH641,AI641,LEFT(AJ641,2),AK641)</f>
        <v>32FNSDeath+ADB</v>
      </c>
      <c r="AH641" s="146">
        <v>32</v>
      </c>
      <c r="AI641" s="146" t="s">
        <v>148</v>
      </c>
      <c r="AJ641" s="146" t="s">
        <v>6</v>
      </c>
      <c r="AK641" s="146" t="s">
        <v>92</v>
      </c>
      <c r="AL641" s="148">
        <v>0</v>
      </c>
      <c r="AM641" s="148">
        <v>145.27</v>
      </c>
      <c r="AN641" s="148">
        <v>145.28</v>
      </c>
      <c r="AO641" s="148">
        <v>145.29</v>
      </c>
      <c r="AP641" s="148">
        <v>152.34</v>
      </c>
      <c r="AQ641" s="148">
        <v>166.49</v>
      </c>
      <c r="AR641" s="149">
        <v>160.22</v>
      </c>
    </row>
    <row r="642" spans="1:44">
      <c r="A642" s="23" t="str">
        <f t="shared" ref="A642:A705" si="27">+CONCATENATE(B642,C642,D642,E642,F642)</f>
        <v>AMS342</v>
      </c>
      <c r="B642" s="24" t="s">
        <v>121</v>
      </c>
      <c r="C642" s="24" t="s">
        <v>10</v>
      </c>
      <c r="D642" s="24" t="s">
        <v>90</v>
      </c>
      <c r="E642" s="24">
        <v>34</v>
      </c>
      <c r="F642" s="25">
        <v>2</v>
      </c>
      <c r="G642" s="26">
        <v>0</v>
      </c>
      <c r="H642" s="26">
        <v>164.5</v>
      </c>
      <c r="I642" s="26">
        <v>205.99</v>
      </c>
      <c r="J642" s="26">
        <v>267.07</v>
      </c>
      <c r="K642" s="26">
        <v>337.33</v>
      </c>
      <c r="L642" s="26">
        <v>412.3</v>
      </c>
      <c r="M642" s="26">
        <v>351.91</v>
      </c>
      <c r="N642" s="30"/>
      <c r="AG642" s="102" t="str">
        <f>CONCATENATE(AH642,AI642,LEFT(AJ642,2),AK642)</f>
        <v>33FNSDeath+ADB</v>
      </c>
      <c r="AH642" s="146">
        <v>33</v>
      </c>
      <c r="AI642" s="146" t="s">
        <v>148</v>
      </c>
      <c r="AJ642" s="146" t="s">
        <v>6</v>
      </c>
      <c r="AK642" s="146" t="s">
        <v>92</v>
      </c>
      <c r="AL642" s="148">
        <v>0</v>
      </c>
      <c r="AM642" s="148">
        <v>146.73</v>
      </c>
      <c r="AN642" s="148">
        <v>146.74</v>
      </c>
      <c r="AO642" s="148">
        <v>147.4</v>
      </c>
      <c r="AP642" s="148">
        <v>156.98</v>
      </c>
      <c r="AQ642" s="148">
        <v>172.81</v>
      </c>
      <c r="AR642" s="149">
        <v>162.71</v>
      </c>
    </row>
    <row r="643" spans="1:44">
      <c r="A643" s="23" t="str">
        <f>+CONCATENATE(B643,C643,D643,E643,F643)</f>
        <v>AMS352</v>
      </c>
      <c r="B643" s="24" t="s">
        <v>121</v>
      </c>
      <c r="C643" s="24" t="s">
        <v>10</v>
      </c>
      <c r="D643" s="24" t="s">
        <v>90</v>
      </c>
      <c r="E643" s="24">
        <v>35</v>
      </c>
      <c r="F643" s="25">
        <v>2</v>
      </c>
      <c r="G643" s="26">
        <v>0</v>
      </c>
      <c r="H643" s="26">
        <v>178.01</v>
      </c>
      <c r="I643" s="26">
        <v>226.01</v>
      </c>
      <c r="J643" s="26">
        <v>292.53</v>
      </c>
      <c r="K643" s="26">
        <v>366.99</v>
      </c>
      <c r="L643" s="26">
        <v>446.27</v>
      </c>
      <c r="M643" s="26">
        <v>366.99</v>
      </c>
      <c r="N643" s="30"/>
      <c r="AG643" s="102" t="str">
        <f>CONCATENATE(AH643,AI643,LEFT(AJ643,2),AK643)</f>
        <v>34FNSDeath+ADB</v>
      </c>
      <c r="AH643" s="146">
        <v>34</v>
      </c>
      <c r="AI643" s="146" t="s">
        <v>148</v>
      </c>
      <c r="AJ643" s="146" t="s">
        <v>6</v>
      </c>
      <c r="AK643" s="146" t="s">
        <v>92</v>
      </c>
      <c r="AL643" s="148">
        <v>0</v>
      </c>
      <c r="AM643" s="148">
        <v>148.37</v>
      </c>
      <c r="AN643" s="148">
        <v>148.38</v>
      </c>
      <c r="AO643" s="148">
        <v>150.84</v>
      </c>
      <c r="AP643" s="148">
        <v>162.33</v>
      </c>
      <c r="AQ643" s="148">
        <v>179.9</v>
      </c>
      <c r="AR643" s="149">
        <v>165.38</v>
      </c>
    </row>
    <row r="644" spans="1:44">
      <c r="A644" s="23" t="str">
        <f>+CONCATENATE(B644,C644,D644,E644,F644)</f>
        <v>AMS362</v>
      </c>
      <c r="B644" s="24" t="s">
        <v>121</v>
      </c>
      <c r="C644" s="24" t="s">
        <v>10</v>
      </c>
      <c r="D644" s="24" t="s">
        <v>90</v>
      </c>
      <c r="E644" s="24">
        <v>36</v>
      </c>
      <c r="F644" s="25">
        <v>2</v>
      </c>
      <c r="G644" s="26">
        <v>0</v>
      </c>
      <c r="H644" s="26">
        <v>193.69</v>
      </c>
      <c r="I644" s="26">
        <v>248.65</v>
      </c>
      <c r="J644" s="26">
        <v>320.56</v>
      </c>
      <c r="K644" s="26">
        <v>399.18</v>
      </c>
      <c r="L644" s="26">
        <v>483.06</v>
      </c>
      <c r="M644" s="26">
        <v>383.11</v>
      </c>
      <c r="N644" s="30"/>
      <c r="AG644" s="102" t="str">
        <f t="shared" ref="AG644:AG707" si="28">CONCATENATE(AH644,AI644,LEFT(AJ644,2),AK644)</f>
        <v>35FNSDeath+ADB</v>
      </c>
      <c r="AH644" s="146">
        <v>35</v>
      </c>
      <c r="AI644" s="146" t="s">
        <v>148</v>
      </c>
      <c r="AJ644" s="146" t="s">
        <v>6</v>
      </c>
      <c r="AK644" s="146" t="s">
        <v>92</v>
      </c>
      <c r="AL644" s="148">
        <v>0</v>
      </c>
      <c r="AM644" s="148">
        <v>150.38</v>
      </c>
      <c r="AN644" s="148">
        <v>150.39</v>
      </c>
      <c r="AO644" s="148">
        <v>154.95</v>
      </c>
      <c r="AP644" s="148">
        <v>168.38</v>
      </c>
      <c r="AQ644" s="148">
        <v>187.68</v>
      </c>
      <c r="AR644" s="149">
        <v>168.38</v>
      </c>
    </row>
    <row r="645" spans="1:44">
      <c r="A645" s="23" t="str">
        <f>+CONCATENATE(B645,C645,D645,E645,F645)</f>
        <v>AMS372</v>
      </c>
      <c r="B645" s="24" t="s">
        <v>121</v>
      </c>
      <c r="C645" s="24" t="s">
        <v>10</v>
      </c>
      <c r="D645" s="24" t="s">
        <v>90</v>
      </c>
      <c r="E645" s="24">
        <v>37</v>
      </c>
      <c r="F645" s="25">
        <v>2</v>
      </c>
      <c r="G645" s="26">
        <v>0</v>
      </c>
      <c r="H645" s="26">
        <v>211.92</v>
      </c>
      <c r="I645" s="26">
        <v>273.96</v>
      </c>
      <c r="J645" s="26">
        <v>351.26</v>
      </c>
      <c r="K645" s="26">
        <v>434.08</v>
      </c>
      <c r="L645" s="26">
        <v>522.86</v>
      </c>
      <c r="M645" s="26">
        <v>400.35</v>
      </c>
      <c r="N645" s="30"/>
      <c r="AG645" s="102" t="str">
        <f>CONCATENATE(AH645,AI645,LEFT(AJ645,2),AK645)</f>
        <v>36FNSDeath+ADB</v>
      </c>
      <c r="AH645" s="146">
        <v>36</v>
      </c>
      <c r="AI645" s="146" t="s">
        <v>148</v>
      </c>
      <c r="AJ645" s="146" t="s">
        <v>6</v>
      </c>
      <c r="AK645" s="146" t="s">
        <v>92</v>
      </c>
      <c r="AL645" s="148">
        <v>0</v>
      </c>
      <c r="AM645" s="148">
        <v>152.75</v>
      </c>
      <c r="AN645" s="148">
        <v>152.76</v>
      </c>
      <c r="AO645" s="148">
        <v>159.83</v>
      </c>
      <c r="AP645" s="148">
        <v>175.25</v>
      </c>
      <c r="AQ645" s="148">
        <v>196.28</v>
      </c>
      <c r="AR645" s="149">
        <v>171.63</v>
      </c>
    </row>
    <row r="646" spans="1:44">
      <c r="A646" s="23" t="str">
        <f>+CONCATENATE(B646,C646,D646,E646,F646)</f>
        <v>AMS382</v>
      </c>
      <c r="B646" s="24" t="s">
        <v>121</v>
      </c>
      <c r="C646" s="24" t="s">
        <v>10</v>
      </c>
      <c r="D646" s="24" t="s">
        <v>90</v>
      </c>
      <c r="E646" s="24">
        <v>38</v>
      </c>
      <c r="F646" s="25">
        <v>2</v>
      </c>
      <c r="G646" s="26">
        <v>0</v>
      </c>
      <c r="H646" s="26">
        <v>233.06</v>
      </c>
      <c r="I646" s="26">
        <v>302.22</v>
      </c>
      <c r="J646" s="26">
        <v>384.55</v>
      </c>
      <c r="K646" s="26">
        <v>471.88</v>
      </c>
      <c r="L646" s="26">
        <v>565.86</v>
      </c>
      <c r="M646" s="26">
        <v>418.81</v>
      </c>
      <c r="N646" s="30"/>
      <c r="AG646" s="102" t="str">
        <f>CONCATENATE(AH646,AI646,LEFT(AJ646,2),AK646)</f>
        <v>37FNSDeath+ADB</v>
      </c>
      <c r="AH646" s="146">
        <v>37</v>
      </c>
      <c r="AI646" s="146" t="s">
        <v>148</v>
      </c>
      <c r="AJ646" s="146" t="s">
        <v>6</v>
      </c>
      <c r="AK646" s="146" t="s">
        <v>92</v>
      </c>
      <c r="AL646" s="148">
        <v>0</v>
      </c>
      <c r="AM646" s="148">
        <v>155.52</v>
      </c>
      <c r="AN646" s="148">
        <v>156.13</v>
      </c>
      <c r="AO646" s="148">
        <v>165.48</v>
      </c>
      <c r="AP646" s="148">
        <v>182.82</v>
      </c>
      <c r="AQ646" s="148">
        <v>205.78</v>
      </c>
      <c r="AR646" s="149">
        <v>175.19</v>
      </c>
    </row>
    <row r="647" spans="1:44">
      <c r="A647" s="23" t="str">
        <f>+CONCATENATE(B647,C647,D647,E647,F647)</f>
        <v>AMS392</v>
      </c>
      <c r="B647" s="24" t="s">
        <v>121</v>
      </c>
      <c r="C647" s="24" t="s">
        <v>10</v>
      </c>
      <c r="D647" s="24" t="s">
        <v>90</v>
      </c>
      <c r="E647" s="24">
        <v>39</v>
      </c>
      <c r="F647" s="25">
        <v>2</v>
      </c>
      <c r="G647" s="26">
        <v>0</v>
      </c>
      <c r="H647" s="26">
        <v>257.07</v>
      </c>
      <c r="I647" s="26">
        <v>333.47</v>
      </c>
      <c r="J647" s="26">
        <v>420.62</v>
      </c>
      <c r="K647" s="26">
        <v>512.8</v>
      </c>
      <c r="L647" s="26">
        <v>612.26</v>
      </c>
      <c r="M647" s="26">
        <v>438.56</v>
      </c>
      <c r="N647" s="30"/>
      <c r="AG647" s="102" t="str">
        <f>CONCATENATE(AH647,AI647,LEFT(AJ647,2),AK647)</f>
        <v>38FNSDeath+ADB</v>
      </c>
      <c r="AH647" s="146">
        <v>38</v>
      </c>
      <c r="AI647" s="146" t="s">
        <v>148</v>
      </c>
      <c r="AJ647" s="146" t="s">
        <v>6</v>
      </c>
      <c r="AK647" s="146" t="s">
        <v>92</v>
      </c>
      <c r="AL647" s="148">
        <v>0</v>
      </c>
      <c r="AM647" s="148">
        <v>158.75</v>
      </c>
      <c r="AN647" s="148">
        <v>160.56</v>
      </c>
      <c r="AO647" s="148">
        <v>172.03</v>
      </c>
      <c r="AP647" s="148">
        <v>191.27</v>
      </c>
      <c r="AQ647" s="148">
        <v>216.16</v>
      </c>
      <c r="AR647" s="149">
        <v>179.01</v>
      </c>
    </row>
    <row r="648" spans="1:44">
      <c r="A648" s="23" t="str">
        <f>+CONCATENATE(B648,C648,D648,E648,F648)</f>
        <v>AMS402</v>
      </c>
      <c r="B648" s="24" t="s">
        <v>121</v>
      </c>
      <c r="C648" s="24" t="s">
        <v>10</v>
      </c>
      <c r="D648" s="24" t="s">
        <v>90</v>
      </c>
      <c r="E648" s="24">
        <v>40</v>
      </c>
      <c r="F648" s="25">
        <v>2</v>
      </c>
      <c r="G648" s="26">
        <v>221.87</v>
      </c>
      <c r="H648" s="26">
        <v>284.37</v>
      </c>
      <c r="I648" s="26">
        <v>367.8</v>
      </c>
      <c r="J648" s="26">
        <v>459.72</v>
      </c>
      <c r="K648" s="26">
        <v>557.1</v>
      </c>
      <c r="L648" s="26">
        <v>662.28</v>
      </c>
      <c r="M648" s="26">
        <v>459.72</v>
      </c>
      <c r="N648" s="30"/>
      <c r="AG648" s="102" t="str">
        <f>CONCATENATE(AH648,AI648,LEFT(AJ648,2),AK648)</f>
        <v>39FNSDeath+ADB</v>
      </c>
      <c r="AH648" s="146">
        <v>39</v>
      </c>
      <c r="AI648" s="146" t="s">
        <v>148</v>
      </c>
      <c r="AJ648" s="146" t="s">
        <v>6</v>
      </c>
      <c r="AK648" s="146" t="s">
        <v>92</v>
      </c>
      <c r="AL648" s="148">
        <v>0</v>
      </c>
      <c r="AM648" s="148">
        <v>162.49</v>
      </c>
      <c r="AN648" s="148">
        <v>165.72</v>
      </c>
      <c r="AO648" s="148">
        <v>179.37</v>
      </c>
      <c r="AP648" s="148">
        <v>200.48</v>
      </c>
      <c r="AQ648" s="148">
        <v>227.48</v>
      </c>
      <c r="AR648" s="149">
        <v>183.16</v>
      </c>
    </row>
    <row r="649" spans="1:44">
      <c r="A649" s="23" t="str">
        <f>+CONCATENATE(B649,C649,D649,E649,F649)</f>
        <v>AMS412</v>
      </c>
      <c r="B649" s="24" t="s">
        <v>121</v>
      </c>
      <c r="C649" s="24" t="s">
        <v>10</v>
      </c>
      <c r="D649" s="24" t="s">
        <v>90</v>
      </c>
      <c r="E649" s="24">
        <v>41</v>
      </c>
      <c r="F649" s="25">
        <v>2</v>
      </c>
      <c r="G649" s="26">
        <v>243.86</v>
      </c>
      <c r="H649" s="26">
        <v>315.65</v>
      </c>
      <c r="I649" s="26">
        <v>405.43</v>
      </c>
      <c r="J649" s="26">
        <v>502.04</v>
      </c>
      <c r="K649" s="26">
        <v>605</v>
      </c>
      <c r="L649" s="26">
        <v>716.11</v>
      </c>
      <c r="M649" s="26">
        <v>482.32</v>
      </c>
      <c r="N649" s="30"/>
      <c r="AG649" s="102" t="str">
        <f>CONCATENATE(AH649,AI649,LEFT(AJ649,2),AK649)</f>
        <v>40FNSDeath+ADB</v>
      </c>
      <c r="AH649" s="146">
        <v>40</v>
      </c>
      <c r="AI649" s="146" t="s">
        <v>148</v>
      </c>
      <c r="AJ649" s="146" t="s">
        <v>6</v>
      </c>
      <c r="AK649" s="146" t="s">
        <v>92</v>
      </c>
      <c r="AL649" s="149">
        <v>182.99</v>
      </c>
      <c r="AM649" s="148">
        <v>166.88</v>
      </c>
      <c r="AN649" s="148">
        <v>171.74</v>
      </c>
      <c r="AO649" s="148">
        <v>187.66</v>
      </c>
      <c r="AP649" s="148">
        <v>210.67</v>
      </c>
      <c r="AQ649" s="148">
        <v>239.93</v>
      </c>
      <c r="AR649" s="149">
        <v>187.66</v>
      </c>
    </row>
    <row r="650" spans="1:44">
      <c r="A650" s="23" t="str">
        <f>+CONCATENATE(B650,C650,D650,E650,F650)</f>
        <v>AMS422</v>
      </c>
      <c r="B650" s="24" t="s">
        <v>121</v>
      </c>
      <c r="C650" s="24" t="s">
        <v>10</v>
      </c>
      <c r="D650" s="24" t="s">
        <v>90</v>
      </c>
      <c r="E650" s="24">
        <v>42</v>
      </c>
      <c r="F650" s="25">
        <v>2</v>
      </c>
      <c r="G650" s="26">
        <v>269.03</v>
      </c>
      <c r="H650" s="26">
        <v>350.76</v>
      </c>
      <c r="I650" s="26">
        <v>446.45</v>
      </c>
      <c r="J650" s="26">
        <v>547.79</v>
      </c>
      <c r="K650" s="26">
        <v>656.8</v>
      </c>
      <c r="L650" s="26">
        <v>773.94</v>
      </c>
      <c r="M650" s="26">
        <v>506.57</v>
      </c>
      <c r="N650" s="30"/>
      <c r="AG650" s="102" t="str">
        <f>CONCATENATE(AH650,AI650,LEFT(AJ650,2),AK650)</f>
        <v>41FNSDeath+ADB</v>
      </c>
      <c r="AH650" s="146">
        <v>41</v>
      </c>
      <c r="AI650" s="146" t="s">
        <v>148</v>
      </c>
      <c r="AJ650" s="146" t="s">
        <v>6</v>
      </c>
      <c r="AK650" s="146" t="s">
        <v>92</v>
      </c>
      <c r="AL650" s="149">
        <v>182.99</v>
      </c>
      <c r="AM650" s="148">
        <v>171.89</v>
      </c>
      <c r="AN650" s="148">
        <v>178.72</v>
      </c>
      <c r="AO650" s="148">
        <v>196.77</v>
      </c>
      <c r="AP650" s="148">
        <v>221.82</v>
      </c>
      <c r="AQ650" s="148">
        <v>253.6</v>
      </c>
      <c r="AR650" s="149">
        <v>192.53</v>
      </c>
    </row>
    <row r="651" spans="1:44">
      <c r="A651" s="23" t="str">
        <f>+CONCATENATE(B651,C651,D651,E651,F651)</f>
        <v>AMS432</v>
      </c>
      <c r="B651" s="24" t="s">
        <v>121</v>
      </c>
      <c r="C651" s="24" t="s">
        <v>10</v>
      </c>
      <c r="D651" s="24" t="s">
        <v>90</v>
      </c>
      <c r="E651" s="24">
        <v>43</v>
      </c>
      <c r="F651" s="25">
        <v>2</v>
      </c>
      <c r="G651" s="26">
        <v>298.45</v>
      </c>
      <c r="H651" s="26">
        <v>389.73</v>
      </c>
      <c r="I651" s="26">
        <v>490.85</v>
      </c>
      <c r="J651" s="26">
        <v>597.22</v>
      </c>
      <c r="K651" s="26">
        <v>712.7</v>
      </c>
      <c r="L651" s="26">
        <v>835.91</v>
      </c>
      <c r="M651" s="26">
        <v>532.53</v>
      </c>
      <c r="N651" s="30"/>
      <c r="AG651" s="102" t="str">
        <f>CONCATENATE(AH651,AI651,LEFT(AJ651,2),AK651)</f>
        <v>42FNSDeath+ADB</v>
      </c>
      <c r="AH651" s="146">
        <v>42</v>
      </c>
      <c r="AI651" s="146" t="s">
        <v>148</v>
      </c>
      <c r="AJ651" s="146" t="s">
        <v>6</v>
      </c>
      <c r="AK651" s="146" t="s">
        <v>92</v>
      </c>
      <c r="AL651" s="149">
        <v>182.99</v>
      </c>
      <c r="AM651" s="148">
        <v>177.67</v>
      </c>
      <c r="AN651" s="148">
        <v>186.68</v>
      </c>
      <c r="AO651" s="148">
        <v>206.87</v>
      </c>
      <c r="AP651" s="148">
        <v>233.96</v>
      </c>
      <c r="AQ651" s="148">
        <v>268.51</v>
      </c>
      <c r="AR651" s="149">
        <v>197.82</v>
      </c>
    </row>
    <row r="652" spans="1:44">
      <c r="A652" s="23" t="str">
        <f>+CONCATENATE(B652,C652,D652,E652,F652)</f>
        <v>AMS442</v>
      </c>
      <c r="B652" s="24" t="s">
        <v>121</v>
      </c>
      <c r="C652" s="24" t="s">
        <v>10</v>
      </c>
      <c r="D652" s="24" t="s">
        <v>90</v>
      </c>
      <c r="E652" s="24">
        <v>44</v>
      </c>
      <c r="F652" s="25">
        <v>2</v>
      </c>
      <c r="G652" s="26">
        <v>332.25</v>
      </c>
      <c r="H652" s="26">
        <v>432.73</v>
      </c>
      <c r="I652" s="26">
        <v>538.6</v>
      </c>
      <c r="J652" s="26">
        <v>650.53</v>
      </c>
      <c r="K652" s="26">
        <v>772.97</v>
      </c>
      <c r="L652" s="26">
        <v>902.16</v>
      </c>
      <c r="M652" s="26">
        <v>560.29</v>
      </c>
      <c r="N652" s="30"/>
      <c r="AG652" s="102" t="str">
        <f>CONCATENATE(AH652,AI652,LEFT(AJ652,2),AK652)</f>
        <v>43FNSDeath+ADB</v>
      </c>
      <c r="AH652" s="146">
        <v>43</v>
      </c>
      <c r="AI652" s="146" t="s">
        <v>148</v>
      </c>
      <c r="AJ652" s="146" t="s">
        <v>6</v>
      </c>
      <c r="AK652" s="146" t="s">
        <v>92</v>
      </c>
      <c r="AL652" s="148">
        <v>182.99</v>
      </c>
      <c r="AM652" s="148">
        <v>184.36</v>
      </c>
      <c r="AN652" s="148">
        <v>195.59</v>
      </c>
      <c r="AO652" s="148">
        <v>217.86</v>
      </c>
      <c r="AP652" s="148">
        <v>247.16</v>
      </c>
      <c r="AQ652" s="148">
        <v>284.76</v>
      </c>
      <c r="AR652" s="149">
        <v>203.58</v>
      </c>
    </row>
    <row r="653" spans="1:44">
      <c r="A653" s="23" t="str">
        <f>+CONCATENATE(B653,C653,D653,E653,F653)</f>
        <v>AMS452</v>
      </c>
      <c r="B653" s="24" t="s">
        <v>121</v>
      </c>
      <c r="C653" s="24" t="s">
        <v>10</v>
      </c>
      <c r="D653" s="24" t="s">
        <v>90</v>
      </c>
      <c r="E653" s="24">
        <v>45</v>
      </c>
      <c r="F653" s="25">
        <v>2</v>
      </c>
      <c r="G653" s="26">
        <v>370.52</v>
      </c>
      <c r="H653" s="26">
        <v>479.54</v>
      </c>
      <c r="I653" s="26">
        <v>589.99</v>
      </c>
      <c r="J653" s="26">
        <v>707.98</v>
      </c>
      <c r="K653" s="26">
        <v>837.82</v>
      </c>
      <c r="L653" s="26">
        <v>972.79</v>
      </c>
      <c r="M653" s="26">
        <v>589.99</v>
      </c>
      <c r="N653" s="30"/>
      <c r="AG653" s="102" t="str">
        <f>CONCATENATE(AH653,AI653,LEFT(AJ653,2),AK653)</f>
        <v>44FNSDeath+ADB</v>
      </c>
      <c r="AH653" s="146">
        <v>44</v>
      </c>
      <c r="AI653" s="146" t="s">
        <v>148</v>
      </c>
      <c r="AJ653" s="146" t="s">
        <v>6</v>
      </c>
      <c r="AK653" s="146" t="s">
        <v>92</v>
      </c>
      <c r="AL653" s="148">
        <v>189.01</v>
      </c>
      <c r="AM653" s="148">
        <v>192.05</v>
      </c>
      <c r="AN653" s="148">
        <v>205.71</v>
      </c>
      <c r="AO653" s="148">
        <v>229.9</v>
      </c>
      <c r="AP653" s="148">
        <v>261.59</v>
      </c>
      <c r="AQ653" s="148">
        <v>302.5</v>
      </c>
      <c r="AR653" s="149">
        <v>209.86</v>
      </c>
    </row>
    <row r="654" spans="1:44">
      <c r="A654" s="23" t="str">
        <f>+CONCATENATE(B654,C654,D654,E654,F654)</f>
        <v>AMS462</v>
      </c>
      <c r="B654" s="24" t="s">
        <v>121</v>
      </c>
      <c r="C654" s="24" t="s">
        <v>10</v>
      </c>
      <c r="D654" s="24" t="s">
        <v>90</v>
      </c>
      <c r="E654" s="24">
        <v>46</v>
      </c>
      <c r="F654" s="25">
        <v>2</v>
      </c>
      <c r="G654" s="26">
        <v>413.65</v>
      </c>
      <c r="H654" s="26">
        <v>530.07</v>
      </c>
      <c r="I654" s="26">
        <v>645.11</v>
      </c>
      <c r="J654" s="26">
        <v>769.8</v>
      </c>
      <c r="K654" s="26">
        <v>907.43</v>
      </c>
      <c r="L654" s="26">
        <v>0</v>
      </c>
      <c r="M654" s="26">
        <v>621.55</v>
      </c>
      <c r="N654" s="30"/>
      <c r="AG654" s="102" t="str">
        <f>CONCATENATE(AH654,AI654,LEFT(AJ654,2),AK654)</f>
        <v>45FNSDeath+ADB</v>
      </c>
      <c r="AH654" s="146">
        <v>45</v>
      </c>
      <c r="AI654" s="146" t="s">
        <v>148</v>
      </c>
      <c r="AJ654" s="146" t="s">
        <v>6</v>
      </c>
      <c r="AK654" s="146" t="s">
        <v>92</v>
      </c>
      <c r="AL654" s="148">
        <v>195.86</v>
      </c>
      <c r="AM654" s="148">
        <v>200.84</v>
      </c>
      <c r="AN654" s="148">
        <v>216.74</v>
      </c>
      <c r="AO654" s="148">
        <v>243.08</v>
      </c>
      <c r="AP654" s="148">
        <v>277.41</v>
      </c>
      <c r="AQ654" s="148">
        <v>321.76</v>
      </c>
      <c r="AR654" s="149">
        <v>216.74</v>
      </c>
    </row>
    <row r="655" spans="1:44">
      <c r="A655" s="23" t="str">
        <f>+CONCATENATE(B655,C655,D655,E655,F655)</f>
        <v>AMS472</v>
      </c>
      <c r="B655" s="24" t="s">
        <v>121</v>
      </c>
      <c r="C655" s="24" t="s">
        <v>10</v>
      </c>
      <c r="D655" s="24" t="s">
        <v>90</v>
      </c>
      <c r="E655" s="24">
        <v>47</v>
      </c>
      <c r="F655" s="25">
        <v>2</v>
      </c>
      <c r="G655" s="26">
        <v>461.04</v>
      </c>
      <c r="H655" s="26">
        <v>584.28</v>
      </c>
      <c r="I655" s="26">
        <v>704.06</v>
      </c>
      <c r="J655" s="26">
        <v>836.2</v>
      </c>
      <c r="K655" s="26">
        <v>981.93</v>
      </c>
      <c r="L655" s="26">
        <v>0</v>
      </c>
      <c r="M655" s="26">
        <v>655.14</v>
      </c>
      <c r="N655" s="30"/>
      <c r="AG655" s="102" t="str">
        <f>CONCATENATE(AH655,AI655,LEFT(AJ655,2),AK655)</f>
        <v>46FNSDeath+ADB</v>
      </c>
      <c r="AH655" s="146">
        <v>46</v>
      </c>
      <c r="AI655" s="146" t="s">
        <v>148</v>
      </c>
      <c r="AJ655" s="146" t="s">
        <v>6</v>
      </c>
      <c r="AK655" s="146" t="s">
        <v>92</v>
      </c>
      <c r="AL655" s="148">
        <v>203.77</v>
      </c>
      <c r="AM655" s="148">
        <v>210.84</v>
      </c>
      <c r="AN655" s="148">
        <v>228.9</v>
      </c>
      <c r="AO655" s="148">
        <v>257.35</v>
      </c>
      <c r="AP655" s="148">
        <v>294.62</v>
      </c>
      <c r="AQ655" s="148">
        <v>342.7</v>
      </c>
      <c r="AR655" s="149">
        <v>224.24</v>
      </c>
    </row>
    <row r="656" spans="1:44">
      <c r="A656" s="23" t="str">
        <f>+CONCATENATE(B656,C656,D656,E656,F656)</f>
        <v>AMS482</v>
      </c>
      <c r="B656" s="24" t="s">
        <v>121</v>
      </c>
      <c r="C656" s="24" t="s">
        <v>10</v>
      </c>
      <c r="D656" s="24" t="s">
        <v>90</v>
      </c>
      <c r="E656" s="24">
        <v>48</v>
      </c>
      <c r="F656" s="25">
        <v>2</v>
      </c>
      <c r="G656" s="26">
        <v>513.18</v>
      </c>
      <c r="H656" s="26">
        <v>641.96</v>
      </c>
      <c r="I656" s="26">
        <v>766.94</v>
      </c>
      <c r="J656" s="26">
        <v>907.34</v>
      </c>
      <c r="K656" s="26">
        <v>1061.44</v>
      </c>
      <c r="L656" s="26">
        <v>0</v>
      </c>
      <c r="M656" s="26">
        <v>690.71</v>
      </c>
      <c r="N656" s="30"/>
      <c r="AG656" s="102" t="str">
        <f>CONCATENATE(AH656,AI656,LEFT(AJ656,2),AK656)</f>
        <v>47FNSDeath+ADB</v>
      </c>
      <c r="AH656" s="146">
        <v>47</v>
      </c>
      <c r="AI656" s="146" t="s">
        <v>148</v>
      </c>
      <c r="AJ656" s="146" t="s">
        <v>6</v>
      </c>
      <c r="AK656" s="146" t="s">
        <v>92</v>
      </c>
      <c r="AL656" s="148">
        <v>212.84</v>
      </c>
      <c r="AM656" s="148">
        <v>222.03</v>
      </c>
      <c r="AN656" s="148">
        <v>242.16</v>
      </c>
      <c r="AO656" s="148">
        <v>272.81</v>
      </c>
      <c r="AP656" s="148">
        <v>313.36</v>
      </c>
      <c r="AQ656" s="148">
        <v>365.44</v>
      </c>
      <c r="AR656" s="149">
        <v>232.5</v>
      </c>
    </row>
    <row r="657" spans="1:44">
      <c r="A657" s="23" t="str">
        <f>+CONCATENATE(B657,C657,D657,E657,F657)</f>
        <v>AMS492</v>
      </c>
      <c r="B657" s="24" t="s">
        <v>121</v>
      </c>
      <c r="C657" s="24" t="s">
        <v>10</v>
      </c>
      <c r="D657" s="24" t="s">
        <v>90</v>
      </c>
      <c r="E657" s="24">
        <v>49</v>
      </c>
      <c r="F657" s="25">
        <v>2</v>
      </c>
      <c r="G657" s="26">
        <v>569.19</v>
      </c>
      <c r="H657" s="26">
        <v>702.94</v>
      </c>
      <c r="I657" s="26">
        <v>833.92</v>
      </c>
      <c r="J657" s="26">
        <v>983.43</v>
      </c>
      <c r="K657" s="26">
        <v>1146.01</v>
      </c>
      <c r="L657" s="26">
        <v>0</v>
      </c>
      <c r="M657" s="26">
        <v>727.88</v>
      </c>
      <c r="N657" s="30"/>
      <c r="AG657" s="102" t="str">
        <f>CONCATENATE(AH657,AI657,LEFT(AJ657,2),AK657)</f>
        <v>48FNSDeath+ADB</v>
      </c>
      <c r="AH657" s="146">
        <v>48</v>
      </c>
      <c r="AI657" s="146" t="s">
        <v>148</v>
      </c>
      <c r="AJ657" s="146" t="s">
        <v>6</v>
      </c>
      <c r="AK657" s="146" t="s">
        <v>92</v>
      </c>
      <c r="AL657" s="148">
        <v>223.18</v>
      </c>
      <c r="AM657" s="148">
        <v>234.46</v>
      </c>
      <c r="AN657" s="148">
        <v>256.47</v>
      </c>
      <c r="AO657" s="148">
        <v>289.52</v>
      </c>
      <c r="AP657" s="148">
        <v>333.64</v>
      </c>
      <c r="AQ657" s="148">
        <v>390.11</v>
      </c>
      <c r="AR657" s="149">
        <v>241.6</v>
      </c>
    </row>
    <row r="658" spans="1:44">
      <c r="A658" s="23" t="str">
        <f>+CONCATENATE(B658,C658,D658,E658,F658)</f>
        <v>AMS502</v>
      </c>
      <c r="B658" s="24" t="s">
        <v>121</v>
      </c>
      <c r="C658" s="24" t="s">
        <v>10</v>
      </c>
      <c r="D658" s="24" t="s">
        <v>90</v>
      </c>
      <c r="E658" s="24">
        <v>50</v>
      </c>
      <c r="F658" s="25">
        <v>2</v>
      </c>
      <c r="G658" s="26">
        <v>628.52</v>
      </c>
      <c r="H658" s="26">
        <v>767.13</v>
      </c>
      <c r="I658" s="26">
        <v>905.16</v>
      </c>
      <c r="J658" s="26">
        <v>1064.66</v>
      </c>
      <c r="K658" s="26">
        <v>1235.74</v>
      </c>
      <c r="L658" s="26">
        <v>0</v>
      </c>
      <c r="M658" s="26">
        <v>767.13</v>
      </c>
      <c r="N658" s="30"/>
      <c r="AG658" s="102" t="str">
        <f>CONCATENATE(AH658,AI658,LEFT(AJ658,2),AK658)</f>
        <v>49FNSDeath+ADB</v>
      </c>
      <c r="AH658" s="146">
        <v>49</v>
      </c>
      <c r="AI658" s="146" t="s">
        <v>148</v>
      </c>
      <c r="AJ658" s="146" t="s">
        <v>6</v>
      </c>
      <c r="AK658" s="146" t="s">
        <v>92</v>
      </c>
      <c r="AL658" s="148">
        <v>234.83</v>
      </c>
      <c r="AM658" s="148">
        <v>248.11</v>
      </c>
      <c r="AN658" s="148">
        <v>271.85</v>
      </c>
      <c r="AO658" s="148">
        <v>307.57</v>
      </c>
      <c r="AP658" s="148">
        <v>355.63</v>
      </c>
      <c r="AQ658" s="148">
        <v>0</v>
      </c>
      <c r="AR658" s="149">
        <v>251.66</v>
      </c>
    </row>
    <row r="659" spans="1:44">
      <c r="A659" s="23" t="str">
        <f>+CONCATENATE(B659,C659,D659,E659,F659)</f>
        <v>AMS512</v>
      </c>
      <c r="B659" s="24" t="s">
        <v>121</v>
      </c>
      <c r="C659" s="24" t="s">
        <v>10</v>
      </c>
      <c r="D659" s="24" t="s">
        <v>90</v>
      </c>
      <c r="E659" s="24">
        <v>51</v>
      </c>
      <c r="F659" s="25">
        <v>2</v>
      </c>
      <c r="G659" s="26">
        <v>690.63</v>
      </c>
      <c r="H659" s="26">
        <v>834.61</v>
      </c>
      <c r="I659" s="26">
        <v>980.96</v>
      </c>
      <c r="J659" s="26">
        <v>1151.29</v>
      </c>
      <c r="K659" s="26">
        <v>0</v>
      </c>
      <c r="L659" s="26">
        <v>0</v>
      </c>
      <c r="M659" s="26">
        <v>807.38</v>
      </c>
      <c r="N659" s="30"/>
      <c r="AG659" s="102" t="str">
        <f>CONCATENATE(AH659,AI659,LEFT(AJ659,2),AK659)</f>
        <v>50FNSDeath+ADB</v>
      </c>
      <c r="AH659" s="146">
        <v>50</v>
      </c>
      <c r="AI659" s="146" t="s">
        <v>148</v>
      </c>
      <c r="AJ659" s="146" t="s">
        <v>6</v>
      </c>
      <c r="AK659" s="146" t="s">
        <v>92</v>
      </c>
      <c r="AL659" s="148">
        <v>247.78</v>
      </c>
      <c r="AM659" s="148">
        <v>262.77</v>
      </c>
      <c r="AN659" s="148">
        <v>288.5</v>
      </c>
      <c r="AO659" s="148">
        <v>327.24</v>
      </c>
      <c r="AP659" s="148">
        <v>379.43</v>
      </c>
      <c r="AQ659" s="148">
        <v>0</v>
      </c>
      <c r="AR659" s="149">
        <v>262.77</v>
      </c>
    </row>
    <row r="660" spans="1:44">
      <c r="A660" s="23" t="str">
        <f>+CONCATENATE(B660,C660,D660,E660,F660)</f>
        <v>AMS522</v>
      </c>
      <c r="B660" s="24" t="s">
        <v>121</v>
      </c>
      <c r="C660" s="24" t="s">
        <v>10</v>
      </c>
      <c r="D660" s="24" t="s">
        <v>90</v>
      </c>
      <c r="E660" s="24">
        <v>52</v>
      </c>
      <c r="F660" s="25">
        <v>2</v>
      </c>
      <c r="G660" s="26">
        <v>754.78</v>
      </c>
      <c r="H660" s="26">
        <v>905.58</v>
      </c>
      <c r="I660" s="26">
        <v>1061.7</v>
      </c>
      <c r="J660" s="26">
        <v>1243.6</v>
      </c>
      <c r="K660" s="26">
        <v>0</v>
      </c>
      <c r="L660" s="26">
        <v>0</v>
      </c>
      <c r="M660" s="26">
        <v>845.02</v>
      </c>
      <c r="N660" s="30"/>
      <c r="AG660" s="102" t="str">
        <f>CONCATENATE(AH660,AI660,LEFT(AJ660,2),AK660)</f>
        <v>51FNSDeath+ADB</v>
      </c>
      <c r="AH660" s="146">
        <v>51</v>
      </c>
      <c r="AI660" s="146" t="s">
        <v>148</v>
      </c>
      <c r="AJ660" s="146" t="s">
        <v>6</v>
      </c>
      <c r="AK660" s="146" t="s">
        <v>92</v>
      </c>
      <c r="AL660" s="148">
        <v>261.96</v>
      </c>
      <c r="AM660" s="148">
        <v>278.69</v>
      </c>
      <c r="AN660" s="148">
        <v>306.33</v>
      </c>
      <c r="AO660" s="148">
        <v>348.43</v>
      </c>
      <c r="AP660" s="148">
        <v>405.15</v>
      </c>
      <c r="AQ660" s="148">
        <v>0</v>
      </c>
      <c r="AR660" s="149">
        <v>274.96</v>
      </c>
    </row>
    <row r="661" spans="1:44">
      <c r="A661" s="23" t="str">
        <f>+CONCATENATE(B661,C661,D661,E661,F661)</f>
        <v>AMS532</v>
      </c>
      <c r="B661" s="24" t="s">
        <v>121</v>
      </c>
      <c r="C661" s="24" t="s">
        <v>10</v>
      </c>
      <c r="D661" s="24" t="s">
        <v>90</v>
      </c>
      <c r="E661" s="24">
        <v>53</v>
      </c>
      <c r="F661" s="25">
        <v>2</v>
      </c>
      <c r="G661" s="26">
        <v>821.88</v>
      </c>
      <c r="H661" s="26">
        <v>980.44</v>
      </c>
      <c r="I661" s="26">
        <v>1147.84</v>
      </c>
      <c r="J661" s="26">
        <v>1341.99</v>
      </c>
      <c r="K661" s="26">
        <v>0</v>
      </c>
      <c r="L661" s="26">
        <v>0</v>
      </c>
      <c r="M661" s="26">
        <v>883.52</v>
      </c>
      <c r="N661" s="30"/>
      <c r="AG661" s="102" t="str">
        <f>CONCATENATE(AH661,AI661,LEFT(AJ661,2),AK661)</f>
        <v>52FNSDeath+ADB</v>
      </c>
      <c r="AH661" s="146">
        <v>52</v>
      </c>
      <c r="AI661" s="146" t="s">
        <v>148</v>
      </c>
      <c r="AJ661" s="146" t="s">
        <v>6</v>
      </c>
      <c r="AK661" s="146" t="s">
        <v>92</v>
      </c>
      <c r="AL661" s="148">
        <v>277.27</v>
      </c>
      <c r="AM661" s="148">
        <v>295.49</v>
      </c>
      <c r="AN661" s="148">
        <v>325.35</v>
      </c>
      <c r="AO661" s="148">
        <v>371.24</v>
      </c>
      <c r="AP661" s="148">
        <v>432.92</v>
      </c>
      <c r="AQ661" s="148">
        <v>0</v>
      </c>
      <c r="AR661" s="149">
        <v>286.29</v>
      </c>
    </row>
    <row r="662" spans="1:44">
      <c r="A662" s="23" t="str">
        <f>+CONCATENATE(B662,C662,D662,E662,F662)</f>
        <v>AMS542</v>
      </c>
      <c r="B662" s="24" t="s">
        <v>121</v>
      </c>
      <c r="C662" s="24" t="s">
        <v>10</v>
      </c>
      <c r="D662" s="24" t="s">
        <v>90</v>
      </c>
      <c r="E662" s="24">
        <v>54</v>
      </c>
      <c r="F662" s="25">
        <v>2</v>
      </c>
      <c r="G662" s="26">
        <v>891.63</v>
      </c>
      <c r="H662" s="26">
        <v>1059.83</v>
      </c>
      <c r="I662" s="26">
        <v>1240.02</v>
      </c>
      <c r="J662" s="26">
        <v>1446.89</v>
      </c>
      <c r="K662" s="26">
        <v>0</v>
      </c>
      <c r="L662" s="26">
        <v>0</v>
      </c>
      <c r="M662" s="26">
        <v>923.35</v>
      </c>
      <c r="N662" s="30"/>
      <c r="AG662" s="102" t="str">
        <f>CONCATENATE(AH662,AI662,LEFT(AJ662,2),AK662)</f>
        <v>53FNSDeath+ADB</v>
      </c>
      <c r="AH662" s="146">
        <v>53</v>
      </c>
      <c r="AI662" s="146" t="s">
        <v>148</v>
      </c>
      <c r="AJ662" s="146" t="s">
        <v>6</v>
      </c>
      <c r="AK662" s="146" t="s">
        <v>92</v>
      </c>
      <c r="AL662" s="148">
        <v>293.54</v>
      </c>
      <c r="AM662" s="148">
        <v>313.22</v>
      </c>
      <c r="AN662" s="148">
        <v>345.65</v>
      </c>
      <c r="AO662" s="148">
        <v>395.86</v>
      </c>
      <c r="AP662" s="148">
        <v>462.87</v>
      </c>
      <c r="AQ662" s="148">
        <v>0</v>
      </c>
      <c r="AR662" s="149">
        <v>298.75</v>
      </c>
    </row>
    <row r="663" spans="1:44">
      <c r="A663" s="23" t="str">
        <f>+CONCATENATE(B663,C663,D663,E663,F663)</f>
        <v>AMS552</v>
      </c>
      <c r="B663" s="24" t="s">
        <v>121</v>
      </c>
      <c r="C663" s="24" t="s">
        <v>10</v>
      </c>
      <c r="D663" s="24" t="s">
        <v>90</v>
      </c>
      <c r="E663" s="24">
        <v>55</v>
      </c>
      <c r="F663" s="25">
        <v>2</v>
      </c>
      <c r="G663" s="26">
        <v>964.49</v>
      </c>
      <c r="H663" s="26">
        <v>1144.02</v>
      </c>
      <c r="I663" s="26">
        <v>1338.94</v>
      </c>
      <c r="J663" s="26">
        <v>1558.85</v>
      </c>
      <c r="K663" s="26">
        <v>0</v>
      </c>
      <c r="L663" s="26">
        <v>0</v>
      </c>
      <c r="M663" s="26">
        <v>964.49</v>
      </c>
      <c r="N663" s="30"/>
      <c r="AG663" s="102" t="str">
        <f>CONCATENATE(AH663,AI663,LEFT(AJ663,2),AK663)</f>
        <v>54FNSDeath+ADB</v>
      </c>
      <c r="AH663" s="146">
        <v>54</v>
      </c>
      <c r="AI663" s="146" t="s">
        <v>148</v>
      </c>
      <c r="AJ663" s="146" t="s">
        <v>6</v>
      </c>
      <c r="AK663" s="146" t="s">
        <v>92</v>
      </c>
      <c r="AL663" s="148">
        <v>310.65</v>
      </c>
      <c r="AM663" s="148">
        <v>331.89</v>
      </c>
      <c r="AN663" s="148">
        <v>367.32</v>
      </c>
      <c r="AO663" s="148">
        <v>422.29</v>
      </c>
      <c r="AP663" s="148">
        <v>0</v>
      </c>
      <c r="AQ663" s="148"/>
      <c r="AR663" s="149">
        <v>312.68</v>
      </c>
    </row>
    <row r="664" spans="1:44">
      <c r="A664" s="23" t="str">
        <f>+CONCATENATE(B664,C664,D664,E664,F664)</f>
        <v>AMS562</v>
      </c>
      <c r="B664" s="24" t="s">
        <v>121</v>
      </c>
      <c r="C664" s="24" t="s">
        <v>10</v>
      </c>
      <c r="D664" s="24" t="s">
        <v>90</v>
      </c>
      <c r="E664" s="24">
        <v>56</v>
      </c>
      <c r="F664" s="25">
        <v>2</v>
      </c>
      <c r="G664" s="26">
        <v>1041.27</v>
      </c>
      <c r="H664" s="26">
        <v>1235.08</v>
      </c>
      <c r="I664" s="26">
        <v>1445.46</v>
      </c>
      <c r="J664" s="26">
        <v>0</v>
      </c>
      <c r="K664" s="26">
        <v>0</v>
      </c>
      <c r="L664" s="26">
        <v>0</v>
      </c>
      <c r="M664" s="26"/>
      <c r="N664" s="30"/>
      <c r="AG664" s="102" t="str">
        <f>CONCATENATE(AH664,AI664,LEFT(AJ664,2),AK664)</f>
        <v>55FNSDeath+ADB</v>
      </c>
      <c r="AH664" s="146">
        <v>55</v>
      </c>
      <c r="AI664" s="146" t="s">
        <v>148</v>
      </c>
      <c r="AJ664" s="146" t="s">
        <v>6</v>
      </c>
      <c r="AK664" s="146" t="s">
        <v>92</v>
      </c>
      <c r="AL664" s="148">
        <v>328.5</v>
      </c>
      <c r="AM664" s="148">
        <v>351.53</v>
      </c>
      <c r="AN664" s="148">
        <v>390.49</v>
      </c>
      <c r="AO664" s="148">
        <v>450.76</v>
      </c>
      <c r="AP664" s="148">
        <v>0</v>
      </c>
      <c r="AQ664" s="148"/>
      <c r="AR664" s="149">
        <v>328.5</v>
      </c>
    </row>
    <row r="665" spans="1:44">
      <c r="A665" s="23" t="str">
        <f>+CONCATENATE(B665,C665,D665,E665,F665)</f>
        <v>AMS572</v>
      </c>
      <c r="B665" s="24" t="s">
        <v>121</v>
      </c>
      <c r="C665" s="24" t="s">
        <v>10</v>
      </c>
      <c r="D665" s="24" t="s">
        <v>90</v>
      </c>
      <c r="E665" s="24">
        <v>57</v>
      </c>
      <c r="F665" s="25">
        <v>2</v>
      </c>
      <c r="G665" s="26">
        <v>1122.99</v>
      </c>
      <c r="H665" s="26">
        <v>1333.07</v>
      </c>
      <c r="I665" s="26">
        <v>1560.46</v>
      </c>
      <c r="J665" s="26">
        <v>0</v>
      </c>
      <c r="K665" s="26">
        <v>0</v>
      </c>
      <c r="L665" s="26">
        <v>0</v>
      </c>
      <c r="M665" s="26"/>
      <c r="N665" s="30"/>
      <c r="AG665" s="102" t="str">
        <f>CONCATENATE(AH665,AI665,LEFT(AJ665,2),AK665)</f>
        <v>56FNSDeath+ADB</v>
      </c>
      <c r="AH665" s="146">
        <v>56</v>
      </c>
      <c r="AI665" s="146" t="s">
        <v>148</v>
      </c>
      <c r="AJ665" s="146" t="s">
        <v>6</v>
      </c>
      <c r="AK665" s="146" t="s">
        <v>92</v>
      </c>
      <c r="AL665" s="148">
        <v>347.02</v>
      </c>
      <c r="AM665" s="148">
        <v>372.25</v>
      </c>
      <c r="AN665" s="148">
        <v>415.33</v>
      </c>
      <c r="AO665" s="148">
        <v>481.46</v>
      </c>
      <c r="AP665" s="148">
        <v>0</v>
      </c>
      <c r="AQ665" s="148"/>
      <c r="AR665" s="148"/>
    </row>
    <row r="666" spans="1:44">
      <c r="A666" s="23" t="str">
        <f>+CONCATENATE(B666,C666,D666,E666,F666)</f>
        <v>AMS582</v>
      </c>
      <c r="B666" s="24" t="s">
        <v>121</v>
      </c>
      <c r="C666" s="24" t="s">
        <v>10</v>
      </c>
      <c r="D666" s="24" t="s">
        <v>90</v>
      </c>
      <c r="E666" s="24">
        <v>58</v>
      </c>
      <c r="F666" s="25">
        <v>2</v>
      </c>
      <c r="G666" s="26">
        <v>1210.88</v>
      </c>
      <c r="H666" s="26">
        <v>1440.16</v>
      </c>
      <c r="I666" s="26">
        <v>1684.93</v>
      </c>
      <c r="J666" s="26">
        <v>0</v>
      </c>
      <c r="K666" s="26">
        <v>0</v>
      </c>
      <c r="L666" s="26">
        <v>0</v>
      </c>
      <c r="M666" s="26"/>
      <c r="N666" s="30"/>
      <c r="AG666" s="102" t="str">
        <f>CONCATENATE(AH666,AI666,LEFT(AJ666,2),AK666)</f>
        <v>57FNSDeath+ADB</v>
      </c>
      <c r="AH666" s="146">
        <v>57</v>
      </c>
      <c r="AI666" s="146" t="s">
        <v>148</v>
      </c>
      <c r="AJ666" s="146" t="s">
        <v>6</v>
      </c>
      <c r="AK666" s="146" t="s">
        <v>92</v>
      </c>
      <c r="AL666" s="148">
        <v>366.24</v>
      </c>
      <c r="AM666" s="148">
        <v>394.31</v>
      </c>
      <c r="AN666" s="148">
        <v>441.94</v>
      </c>
      <c r="AO666" s="148">
        <v>514.63</v>
      </c>
      <c r="AP666" s="148">
        <v>0</v>
      </c>
      <c r="AQ666" s="148"/>
      <c r="AR666" s="148"/>
    </row>
    <row r="667" spans="1:44">
      <c r="A667" s="23" t="str">
        <f>+CONCATENATE(B667,C667,D667,E667,F667)</f>
        <v>AMS592</v>
      </c>
      <c r="B667" s="24" t="s">
        <v>121</v>
      </c>
      <c r="C667" s="24" t="s">
        <v>10</v>
      </c>
      <c r="D667" s="24" t="s">
        <v>90</v>
      </c>
      <c r="E667" s="24">
        <v>59</v>
      </c>
      <c r="F667" s="25">
        <v>2</v>
      </c>
      <c r="G667" s="26">
        <v>1305.95</v>
      </c>
      <c r="H667" s="26">
        <v>1556.08</v>
      </c>
      <c r="I667" s="26">
        <v>1819.84</v>
      </c>
      <c r="J667" s="26">
        <v>0</v>
      </c>
      <c r="K667" s="26">
        <v>0</v>
      </c>
      <c r="L667" s="26">
        <v>0</v>
      </c>
      <c r="M667" s="26"/>
      <c r="N667" s="30"/>
      <c r="AG667" s="102" t="str">
        <f>CONCATENATE(AH667,AI667,LEFT(AJ667,2),AK667)</f>
        <v>58FNSDeath+ADB</v>
      </c>
      <c r="AH667" s="146">
        <v>58</v>
      </c>
      <c r="AI667" s="146" t="s">
        <v>148</v>
      </c>
      <c r="AJ667" s="146" t="s">
        <v>6</v>
      </c>
      <c r="AK667" s="146" t="s">
        <v>92</v>
      </c>
      <c r="AL667" s="148">
        <v>386.27</v>
      </c>
      <c r="AM667" s="148">
        <v>417.83</v>
      </c>
      <c r="AN667" s="148">
        <v>471</v>
      </c>
      <c r="AO667" s="148">
        <v>550.51</v>
      </c>
      <c r="AP667" s="148">
        <v>0</v>
      </c>
      <c r="AQ667" s="148"/>
      <c r="AR667" s="148"/>
    </row>
    <row r="668" spans="1:44">
      <c r="A668" s="23" t="str">
        <f>+CONCATENATE(B668,C668,D668,E668,F668)</f>
        <v>AMS602</v>
      </c>
      <c r="B668" s="24" t="s">
        <v>121</v>
      </c>
      <c r="C668" s="24" t="s">
        <v>10</v>
      </c>
      <c r="D668" s="24" t="s">
        <v>90</v>
      </c>
      <c r="E668" s="24">
        <v>60</v>
      </c>
      <c r="F668" s="25">
        <v>2</v>
      </c>
      <c r="G668" s="26">
        <v>1409.81</v>
      </c>
      <c r="H668" s="26">
        <v>1683.09</v>
      </c>
      <c r="I668" s="26">
        <v>1966.18</v>
      </c>
      <c r="J668" s="26">
        <v>0</v>
      </c>
      <c r="K668" s="26">
        <v>0</v>
      </c>
      <c r="L668" s="26">
        <v>0</v>
      </c>
      <c r="M668" s="26"/>
      <c r="N668" s="30"/>
      <c r="AG668" s="102" t="str">
        <f>CONCATENATE(AH668,AI668,LEFT(AJ668,2),AK668)</f>
        <v>59FNSDeath+ADB</v>
      </c>
      <c r="AH668" s="146">
        <v>59</v>
      </c>
      <c r="AI668" s="146" t="s">
        <v>148</v>
      </c>
      <c r="AJ668" s="146" t="s">
        <v>6</v>
      </c>
      <c r="AK668" s="146" t="s">
        <v>92</v>
      </c>
      <c r="AL668" s="148">
        <v>407.32</v>
      </c>
      <c r="AM668" s="148">
        <v>443.09</v>
      </c>
      <c r="AN668" s="148">
        <v>502.51</v>
      </c>
      <c r="AO668" s="148">
        <v>0</v>
      </c>
      <c r="AP668" s="148"/>
      <c r="AQ668" s="148"/>
      <c r="AR668" s="148"/>
    </row>
    <row r="669" spans="1:44">
      <c r="A669" s="23" t="str">
        <f>+CONCATENATE(B669,C669,D669,E669,F669)</f>
        <v>AMS612</v>
      </c>
      <c r="B669" s="24" t="s">
        <v>121</v>
      </c>
      <c r="C669" s="24" t="s">
        <v>10</v>
      </c>
      <c r="D669" s="24" t="s">
        <v>90</v>
      </c>
      <c r="E669" s="24">
        <v>61</v>
      </c>
      <c r="F669" s="25">
        <v>2</v>
      </c>
      <c r="G669" s="26">
        <v>1523.83</v>
      </c>
      <c r="H669" s="26">
        <v>1822.18</v>
      </c>
      <c r="I669" s="26">
        <v>0</v>
      </c>
      <c r="J669" s="26">
        <v>0</v>
      </c>
      <c r="K669" s="26">
        <v>0</v>
      </c>
      <c r="L669" s="26">
        <v>0</v>
      </c>
      <c r="M669" s="26"/>
      <c r="N669" s="30"/>
      <c r="AG669" s="102" t="str">
        <f>CONCATENATE(AH669,AI669,LEFT(AJ669,2),AK669)</f>
        <v>60FNSDeath+ADB</v>
      </c>
      <c r="AH669" s="146">
        <v>60</v>
      </c>
      <c r="AI669" s="146" t="s">
        <v>148</v>
      </c>
      <c r="AJ669" s="146" t="s">
        <v>6</v>
      </c>
      <c r="AK669" s="146" t="s">
        <v>92</v>
      </c>
      <c r="AL669" s="148">
        <v>429.65</v>
      </c>
      <c r="AM669" s="148">
        <v>470.39</v>
      </c>
      <c r="AN669" s="148">
        <v>536.77</v>
      </c>
      <c r="AO669" s="148">
        <v>0</v>
      </c>
      <c r="AP669" s="148"/>
      <c r="AQ669" s="148"/>
      <c r="AR669" s="148"/>
    </row>
    <row r="670" spans="1:44">
      <c r="A670" s="23" t="str">
        <f>+CONCATENATE(B670,C670,D670,E670,F670)</f>
        <v>AMS622</v>
      </c>
      <c r="B670" s="24" t="s">
        <v>121</v>
      </c>
      <c r="C670" s="24" t="s">
        <v>10</v>
      </c>
      <c r="D670" s="24" t="s">
        <v>90</v>
      </c>
      <c r="E670" s="24">
        <v>62</v>
      </c>
      <c r="F670" s="25">
        <v>2</v>
      </c>
      <c r="G670" s="26">
        <v>1649.34</v>
      </c>
      <c r="H670" s="26">
        <v>1974.58</v>
      </c>
      <c r="I670" s="26">
        <v>0</v>
      </c>
      <c r="J670" s="26">
        <v>0</v>
      </c>
      <c r="K670" s="26">
        <v>0</v>
      </c>
      <c r="L670" s="26">
        <v>0</v>
      </c>
      <c r="M670" s="26"/>
      <c r="N670" s="30"/>
      <c r="AG670" s="102" t="str">
        <f>CONCATENATE(AH670,AI670,LEFT(AJ670,2),AK670)</f>
        <v>61FNSDeath+ADB</v>
      </c>
      <c r="AH670" s="146">
        <v>61</v>
      </c>
      <c r="AI670" s="146" t="s">
        <v>148</v>
      </c>
      <c r="AJ670" s="146" t="s">
        <v>6</v>
      </c>
      <c r="AK670" s="146" t="s">
        <v>92</v>
      </c>
      <c r="AL670" s="148">
        <v>453.55</v>
      </c>
      <c r="AM670" s="148">
        <v>500.21</v>
      </c>
      <c r="AN670" s="148">
        <v>574.11</v>
      </c>
      <c r="AO670" s="148">
        <v>0</v>
      </c>
      <c r="AP670" s="148"/>
      <c r="AQ670" s="148"/>
      <c r="AR670" s="148"/>
    </row>
    <row r="671" spans="1:44">
      <c r="A671" s="23" t="str">
        <f>+CONCATENATE(B671,C671,D671,E671,F671)</f>
        <v>AMS632</v>
      </c>
      <c r="B671" s="24" t="s">
        <v>121</v>
      </c>
      <c r="C671" s="24" t="s">
        <v>10</v>
      </c>
      <c r="D671" s="24" t="s">
        <v>90</v>
      </c>
      <c r="E671" s="24">
        <v>63</v>
      </c>
      <c r="F671" s="25">
        <v>2</v>
      </c>
      <c r="G671" s="26">
        <v>1787.65</v>
      </c>
      <c r="H671" s="26">
        <v>2141.43</v>
      </c>
      <c r="I671" s="26">
        <v>0</v>
      </c>
      <c r="J671" s="26">
        <v>0</v>
      </c>
      <c r="K671" s="26">
        <v>0</v>
      </c>
      <c r="L671" s="26">
        <v>0</v>
      </c>
      <c r="M671" s="26"/>
      <c r="N671" s="30"/>
      <c r="AG671" s="102" t="str">
        <f>CONCATENATE(AH671,AI671,LEFT(AJ671,2),AK671)</f>
        <v>62FNSDeath+ADB</v>
      </c>
      <c r="AH671" s="146">
        <v>62</v>
      </c>
      <c r="AI671" s="146" t="s">
        <v>148</v>
      </c>
      <c r="AJ671" s="146" t="s">
        <v>6</v>
      </c>
      <c r="AK671" s="146" t="s">
        <v>92</v>
      </c>
      <c r="AL671" s="148">
        <v>479.48</v>
      </c>
      <c r="AM671" s="148">
        <v>532.97</v>
      </c>
      <c r="AN671" s="148">
        <v>615.03</v>
      </c>
      <c r="AO671" s="148">
        <v>0</v>
      </c>
      <c r="AP671" s="148"/>
      <c r="AQ671" s="148"/>
      <c r="AR671" s="148"/>
    </row>
    <row r="672" spans="1:44">
      <c r="A672" s="23" t="str">
        <f>+CONCATENATE(B672,C672,D672,E672,F672)</f>
        <v>AMS642</v>
      </c>
      <c r="B672" s="24" t="s">
        <v>121</v>
      </c>
      <c r="C672" s="24" t="s">
        <v>10</v>
      </c>
      <c r="D672" s="24" t="s">
        <v>90</v>
      </c>
      <c r="E672" s="24">
        <v>64</v>
      </c>
      <c r="F672" s="25">
        <v>2</v>
      </c>
      <c r="G672" s="26">
        <v>1940.03</v>
      </c>
      <c r="H672" s="26">
        <v>2323.92</v>
      </c>
      <c r="I672" s="26">
        <v>0</v>
      </c>
      <c r="J672" s="26">
        <v>0</v>
      </c>
      <c r="K672" s="26">
        <v>0</v>
      </c>
      <c r="L672" s="26">
        <v>0</v>
      </c>
      <c r="M672" s="26"/>
      <c r="N672" s="30"/>
      <c r="AG672" s="102" t="str">
        <f>CONCATENATE(AH672,AI672,LEFT(AJ672,2),AK672)</f>
        <v>63FNSDeath+ADB</v>
      </c>
      <c r="AH672" s="146">
        <v>63</v>
      </c>
      <c r="AI672" s="146" t="s">
        <v>148</v>
      </c>
      <c r="AJ672" s="146" t="s">
        <v>6</v>
      </c>
      <c r="AK672" s="146" t="s">
        <v>92</v>
      </c>
      <c r="AL672" s="148">
        <v>507.73</v>
      </c>
      <c r="AM672" s="148">
        <v>568.89</v>
      </c>
      <c r="AN672" s="148">
        <v>659.63</v>
      </c>
      <c r="AO672" s="148">
        <v>0</v>
      </c>
      <c r="AP672" s="148"/>
      <c r="AQ672" s="148"/>
      <c r="AR672" s="148"/>
    </row>
    <row r="673" spans="1:44">
      <c r="A673" s="23" t="str">
        <f>+CONCATENATE(B673,C673,D673,E673,F673)</f>
        <v>AMS652</v>
      </c>
      <c r="B673" s="24" t="s">
        <v>121</v>
      </c>
      <c r="C673" s="24" t="s">
        <v>10</v>
      </c>
      <c r="D673" s="24" t="s">
        <v>90</v>
      </c>
      <c r="E673" s="24">
        <v>65</v>
      </c>
      <c r="F673" s="25">
        <v>2</v>
      </c>
      <c r="G673" s="26">
        <v>2107.87</v>
      </c>
      <c r="H673" s="26">
        <v>2523.22</v>
      </c>
      <c r="I673" s="26">
        <v>0</v>
      </c>
      <c r="J673" s="26">
        <v>0</v>
      </c>
      <c r="K673" s="26">
        <v>0</v>
      </c>
      <c r="L673" s="26">
        <v>0</v>
      </c>
      <c r="M673" s="26"/>
      <c r="N673" s="30"/>
      <c r="AG673" s="102" t="str">
        <f>CONCATENATE(AH673,AI673,LEFT(AJ673,2),AK673)</f>
        <v>64FNSDeath+ADB</v>
      </c>
      <c r="AH673" s="146">
        <v>64</v>
      </c>
      <c r="AI673" s="146" t="s">
        <v>148</v>
      </c>
      <c r="AJ673" s="146" t="s">
        <v>6</v>
      </c>
      <c r="AK673" s="146" t="s">
        <v>92</v>
      </c>
      <c r="AL673" s="148">
        <v>538.79</v>
      </c>
      <c r="AM673" s="148">
        <v>608.31</v>
      </c>
      <c r="AN673" s="148">
        <v>0</v>
      </c>
      <c r="AO673" s="148"/>
      <c r="AP673" s="148"/>
      <c r="AQ673" s="148"/>
      <c r="AR673" s="148"/>
    </row>
    <row r="674" spans="1:44">
      <c r="A674" s="23" t="str">
        <f>+CONCATENATE(B674,C674,D674,E674,F674)</f>
        <v>AMNS182.25</v>
      </c>
      <c r="B674" s="24" t="s">
        <v>121</v>
      </c>
      <c r="C674" s="24" t="s">
        <v>10</v>
      </c>
      <c r="D674" s="24" t="s">
        <v>6</v>
      </c>
      <c r="E674" s="24">
        <v>18</v>
      </c>
      <c r="F674" s="25">
        <v>2.25</v>
      </c>
      <c r="G674" s="26">
        <v>0</v>
      </c>
      <c r="H674" s="26">
        <v>59.82</v>
      </c>
      <c r="I674" s="26">
        <v>60.07</v>
      </c>
      <c r="J674" s="26">
        <v>60.9</v>
      </c>
      <c r="K674" s="26">
        <v>64.26</v>
      </c>
      <c r="L674" s="26">
        <v>74.75</v>
      </c>
      <c r="M674" s="26"/>
      <c r="N674" s="30"/>
      <c r="AG674" s="102" t="str">
        <f>CONCATENATE(AH674,AI674,LEFT(AJ674,2),AK674)</f>
        <v>65FNSDeath+ADB</v>
      </c>
      <c r="AH674" s="146">
        <v>65</v>
      </c>
      <c r="AI674" s="146" t="s">
        <v>148</v>
      </c>
      <c r="AJ674" s="146" t="s">
        <v>6</v>
      </c>
      <c r="AK674" s="146" t="s">
        <v>92</v>
      </c>
      <c r="AL674" s="148">
        <v>573.29</v>
      </c>
      <c r="AM674" s="148">
        <v>651.59</v>
      </c>
      <c r="AN674" s="148">
        <v>0</v>
      </c>
      <c r="AO674" s="148"/>
      <c r="AP674" s="148"/>
      <c r="AQ674" s="148"/>
      <c r="AR674" s="148"/>
    </row>
    <row r="675" spans="1:44">
      <c r="A675" s="23" t="str">
        <f>+CONCATENATE(B675,C675,D675,E675,F675)</f>
        <v>AMNS192.25</v>
      </c>
      <c r="B675" s="24" t="s">
        <v>121</v>
      </c>
      <c r="C675" s="24" t="s">
        <v>10</v>
      </c>
      <c r="D675" s="24" t="s">
        <v>6</v>
      </c>
      <c r="E675" s="24">
        <v>19</v>
      </c>
      <c r="F675" s="25">
        <v>2.25</v>
      </c>
      <c r="G675" s="26">
        <v>0</v>
      </c>
      <c r="H675" s="26">
        <v>61.78</v>
      </c>
      <c r="I675" s="26">
        <v>62</v>
      </c>
      <c r="J675" s="26">
        <v>62.95</v>
      </c>
      <c r="K675" s="26">
        <v>67.39</v>
      </c>
      <c r="L675" s="26">
        <v>79.98</v>
      </c>
      <c r="M675" s="26"/>
      <c r="N675" s="30"/>
      <c r="AG675" s="102" t="str">
        <f>CONCATENATE(AH675,AI675,LEFT(AJ675,2),AK675)</f>
        <v>18FSDeath+ADB</v>
      </c>
      <c r="AH675" s="146">
        <v>18</v>
      </c>
      <c r="AI675" s="146" t="s">
        <v>148</v>
      </c>
      <c r="AJ675" s="146" t="s">
        <v>90</v>
      </c>
      <c r="AK675" s="146" t="s">
        <v>92</v>
      </c>
      <c r="AL675" s="148">
        <v>0</v>
      </c>
      <c r="AM675" s="148">
        <v>155.9</v>
      </c>
      <c r="AN675" s="148">
        <v>155.91</v>
      </c>
      <c r="AO675" s="148">
        <v>155.92</v>
      </c>
      <c r="AP675" s="148">
        <v>155.93</v>
      </c>
      <c r="AQ675" s="148">
        <v>156.05</v>
      </c>
      <c r="AR675" s="148"/>
    </row>
    <row r="676" spans="1:44">
      <c r="A676" s="23" t="str">
        <f>+CONCATENATE(B676,C676,D676,E676,F676)</f>
        <v>AMNS202.25</v>
      </c>
      <c r="B676" s="24" t="s">
        <v>121</v>
      </c>
      <c r="C676" s="24" t="s">
        <v>10</v>
      </c>
      <c r="D676" s="24" t="s">
        <v>6</v>
      </c>
      <c r="E676" s="24">
        <v>20</v>
      </c>
      <c r="F676" s="25">
        <v>2.25</v>
      </c>
      <c r="G676" s="26">
        <v>0</v>
      </c>
      <c r="H676" s="26">
        <v>63.38</v>
      </c>
      <c r="I676" s="26">
        <v>63.63</v>
      </c>
      <c r="J676" s="26">
        <v>64.95</v>
      </c>
      <c r="K676" s="26">
        <v>70.79</v>
      </c>
      <c r="L676" s="26">
        <v>85.81</v>
      </c>
      <c r="M676" s="26"/>
      <c r="N676" s="30"/>
      <c r="AG676" s="102" t="str">
        <f>CONCATENATE(AH676,AI676,LEFT(AJ676,2),AK676)</f>
        <v>19FSDeath+ADB</v>
      </c>
      <c r="AH676" s="146">
        <v>19</v>
      </c>
      <c r="AI676" s="146" t="s">
        <v>148</v>
      </c>
      <c r="AJ676" s="146" t="s">
        <v>90</v>
      </c>
      <c r="AK676" s="146" t="s">
        <v>92</v>
      </c>
      <c r="AL676" s="148">
        <v>0</v>
      </c>
      <c r="AM676" s="148">
        <v>155.9</v>
      </c>
      <c r="AN676" s="148">
        <v>155.91</v>
      </c>
      <c r="AO676" s="148">
        <v>155.92</v>
      </c>
      <c r="AP676" s="148">
        <v>155.93</v>
      </c>
      <c r="AQ676" s="148">
        <v>156.05</v>
      </c>
      <c r="AR676" s="148"/>
    </row>
    <row r="677" spans="1:44">
      <c r="A677" s="23" t="str">
        <f>+CONCATENATE(B677,C677,D677,E677,F677)</f>
        <v>AMNS212.25</v>
      </c>
      <c r="B677" s="24" t="s">
        <v>121</v>
      </c>
      <c r="C677" s="24" t="s">
        <v>10</v>
      </c>
      <c r="D677" s="24" t="s">
        <v>6</v>
      </c>
      <c r="E677" s="24">
        <v>21</v>
      </c>
      <c r="F677" s="25">
        <v>2.25</v>
      </c>
      <c r="G677" s="26">
        <v>0</v>
      </c>
      <c r="H677" s="26">
        <v>64.68</v>
      </c>
      <c r="I677" s="26">
        <v>65.09</v>
      </c>
      <c r="J677" s="26">
        <v>66.93</v>
      </c>
      <c r="K677" s="26">
        <v>74.61</v>
      </c>
      <c r="L677" s="26">
        <v>92.26</v>
      </c>
      <c r="M677" s="26"/>
      <c r="N677" s="30"/>
      <c r="AG677" s="102" t="str">
        <f>CONCATENATE(AH677,AI677,LEFT(AJ677,2),AK677)</f>
        <v>20FSDeath+ADB</v>
      </c>
      <c r="AH677" s="146">
        <v>20</v>
      </c>
      <c r="AI677" s="146" t="s">
        <v>148</v>
      </c>
      <c r="AJ677" s="146" t="s">
        <v>90</v>
      </c>
      <c r="AK677" s="146" t="s">
        <v>92</v>
      </c>
      <c r="AL677" s="148">
        <v>0</v>
      </c>
      <c r="AM677" s="148">
        <v>155.9</v>
      </c>
      <c r="AN677" s="148">
        <v>155.91</v>
      </c>
      <c r="AO677" s="148">
        <v>155.92</v>
      </c>
      <c r="AP677" s="148">
        <v>155.93</v>
      </c>
      <c r="AQ677" s="148">
        <v>156.05</v>
      </c>
      <c r="AR677" s="148"/>
    </row>
    <row r="678" spans="1:44">
      <c r="A678" s="23" t="str">
        <f>+CONCATENATE(B678,C678,D678,E678,F678)</f>
        <v>AMNS222.25</v>
      </c>
      <c r="B678" s="24" t="s">
        <v>121</v>
      </c>
      <c r="C678" s="24" t="s">
        <v>10</v>
      </c>
      <c r="D678" s="24" t="s">
        <v>6</v>
      </c>
      <c r="E678" s="24">
        <v>22</v>
      </c>
      <c r="F678" s="25">
        <v>2.25</v>
      </c>
      <c r="G678" s="26">
        <v>0</v>
      </c>
      <c r="H678" s="26">
        <v>65.82</v>
      </c>
      <c r="I678" s="26">
        <v>66.43</v>
      </c>
      <c r="J678" s="26">
        <v>69.08</v>
      </c>
      <c r="K678" s="26">
        <v>79.03</v>
      </c>
      <c r="L678" s="26">
        <v>99.48</v>
      </c>
      <c r="M678" s="26"/>
      <c r="N678" s="30"/>
      <c r="AG678" s="102" t="str">
        <f>CONCATENATE(AH678,AI678,LEFT(AJ678,2),AK678)</f>
        <v>21FSDeath+ADB</v>
      </c>
      <c r="AH678" s="146">
        <v>21</v>
      </c>
      <c r="AI678" s="146" t="s">
        <v>148</v>
      </c>
      <c r="AJ678" s="146" t="s">
        <v>90</v>
      </c>
      <c r="AK678" s="146" t="s">
        <v>92</v>
      </c>
      <c r="AL678" s="148">
        <v>0</v>
      </c>
      <c r="AM678" s="148">
        <v>155.9</v>
      </c>
      <c r="AN678" s="148">
        <v>155.91</v>
      </c>
      <c r="AO678" s="148">
        <v>155.92</v>
      </c>
      <c r="AP678" s="148">
        <v>155.93</v>
      </c>
      <c r="AQ678" s="148">
        <v>156.05</v>
      </c>
      <c r="AR678" s="148"/>
    </row>
    <row r="679" spans="1:44">
      <c r="A679" s="23" t="str">
        <f>+CONCATENATE(B679,C679,D679,E679,F679)</f>
        <v>AMNS232.25</v>
      </c>
      <c r="B679" s="24" t="s">
        <v>121</v>
      </c>
      <c r="C679" s="24" t="s">
        <v>10</v>
      </c>
      <c r="D679" s="24" t="s">
        <v>6</v>
      </c>
      <c r="E679" s="24">
        <v>23</v>
      </c>
      <c r="F679" s="25">
        <v>2.25</v>
      </c>
      <c r="G679" s="26">
        <v>0</v>
      </c>
      <c r="H679" s="26">
        <v>66.87</v>
      </c>
      <c r="I679" s="26">
        <v>67.77</v>
      </c>
      <c r="J679" s="26">
        <v>71.64</v>
      </c>
      <c r="K679" s="26">
        <v>84.26</v>
      </c>
      <c r="L679" s="26">
        <v>107.46</v>
      </c>
      <c r="M679" s="26"/>
      <c r="N679" s="30"/>
      <c r="AG679" s="102" t="str">
        <f>CONCATENATE(AH679,AI679,LEFT(AJ679,2),AK679)</f>
        <v>22FSDeath+ADB</v>
      </c>
      <c r="AH679" s="146">
        <v>22</v>
      </c>
      <c r="AI679" s="146" t="s">
        <v>148</v>
      </c>
      <c r="AJ679" s="146" t="s">
        <v>90</v>
      </c>
      <c r="AK679" s="146" t="s">
        <v>92</v>
      </c>
      <c r="AL679" s="148">
        <v>0</v>
      </c>
      <c r="AM679" s="148">
        <v>157.46</v>
      </c>
      <c r="AN679" s="148">
        <v>157.47</v>
      </c>
      <c r="AO679" s="148">
        <v>157.48</v>
      </c>
      <c r="AP679" s="148">
        <v>157.49</v>
      </c>
      <c r="AQ679" s="148">
        <v>159.27</v>
      </c>
      <c r="AR679" s="148"/>
    </row>
    <row r="680" spans="1:44">
      <c r="A680" s="23" t="str">
        <f>+CONCATENATE(B680,C680,D680,E680,F680)</f>
        <v>AMNS242.25</v>
      </c>
      <c r="B680" s="24" t="s">
        <v>121</v>
      </c>
      <c r="C680" s="24" t="s">
        <v>10</v>
      </c>
      <c r="D680" s="24" t="s">
        <v>6</v>
      </c>
      <c r="E680" s="24">
        <v>24</v>
      </c>
      <c r="F680" s="25">
        <v>2.25</v>
      </c>
      <c r="G680" s="26">
        <v>0</v>
      </c>
      <c r="H680" s="26">
        <v>67.93</v>
      </c>
      <c r="I680" s="26">
        <v>69.23</v>
      </c>
      <c r="J680" s="26">
        <v>74.67</v>
      </c>
      <c r="K680" s="26">
        <v>90.32</v>
      </c>
      <c r="L680" s="26">
        <v>116.38</v>
      </c>
      <c r="M680" s="26"/>
      <c r="N680" s="30"/>
      <c r="AG680" s="102" t="str">
        <f>CONCATENATE(AH680,AI680,LEFT(AJ680,2),AK680)</f>
        <v>23FSDeath+ADB</v>
      </c>
      <c r="AH680" s="146">
        <v>23</v>
      </c>
      <c r="AI680" s="146" t="s">
        <v>148</v>
      </c>
      <c r="AJ680" s="146" t="s">
        <v>90</v>
      </c>
      <c r="AK680" s="146" t="s">
        <v>92</v>
      </c>
      <c r="AL680" s="148">
        <v>0</v>
      </c>
      <c r="AM680" s="148">
        <v>158.74</v>
      </c>
      <c r="AN680" s="148">
        <v>158.75</v>
      </c>
      <c r="AO680" s="148">
        <v>158.76</v>
      </c>
      <c r="AP680" s="148">
        <v>158.77</v>
      </c>
      <c r="AQ680" s="148">
        <v>162.82</v>
      </c>
      <c r="AR680" s="148"/>
    </row>
    <row r="681" spans="1:44">
      <c r="A681" s="23" t="str">
        <f>+CONCATENATE(B681,C681,D681,E681,F681)</f>
        <v>AMNS252.25</v>
      </c>
      <c r="B681" s="24" t="s">
        <v>121</v>
      </c>
      <c r="C681" s="24" t="s">
        <v>10</v>
      </c>
      <c r="D681" s="24" t="s">
        <v>6</v>
      </c>
      <c r="E681" s="24">
        <v>25</v>
      </c>
      <c r="F681" s="25">
        <v>2.25</v>
      </c>
      <c r="G681" s="26">
        <v>0</v>
      </c>
      <c r="H681" s="26">
        <v>69.06</v>
      </c>
      <c r="I681" s="26">
        <v>70.98</v>
      </c>
      <c r="J681" s="26">
        <v>78.51</v>
      </c>
      <c r="K681" s="26">
        <v>97.32</v>
      </c>
      <c r="L681" s="26">
        <v>126.06</v>
      </c>
      <c r="M681" s="26"/>
      <c r="N681" s="30"/>
      <c r="AG681" s="102" t="str">
        <f>CONCATENATE(AH681,AI681,LEFT(AJ681,2),AK681)</f>
        <v>24FSDeath+ADB</v>
      </c>
      <c r="AH681" s="146">
        <v>24</v>
      </c>
      <c r="AI681" s="146" t="s">
        <v>148</v>
      </c>
      <c r="AJ681" s="146" t="s">
        <v>90</v>
      </c>
      <c r="AK681" s="146" t="s">
        <v>92</v>
      </c>
      <c r="AL681" s="148">
        <v>0</v>
      </c>
      <c r="AM681" s="148">
        <v>159.79</v>
      </c>
      <c r="AN681" s="148">
        <v>159.8</v>
      </c>
      <c r="AO681" s="148">
        <v>159.81</v>
      </c>
      <c r="AP681" s="148">
        <v>159.82</v>
      </c>
      <c r="AQ681" s="148">
        <v>166.84</v>
      </c>
      <c r="AR681" s="148"/>
    </row>
    <row r="682" spans="1:44">
      <c r="A682" s="23" t="str">
        <f>+CONCATENATE(B682,C682,D682,E682,F682)</f>
        <v>AMNS262.25</v>
      </c>
      <c r="B682" s="24" t="s">
        <v>121</v>
      </c>
      <c r="C682" s="24" t="s">
        <v>10</v>
      </c>
      <c r="D682" s="24" t="s">
        <v>6</v>
      </c>
      <c r="E682" s="24">
        <v>26</v>
      </c>
      <c r="F682" s="25">
        <v>2.25</v>
      </c>
      <c r="G682" s="26">
        <v>0</v>
      </c>
      <c r="H682" s="26">
        <v>70.46</v>
      </c>
      <c r="I682" s="26">
        <v>73.14</v>
      </c>
      <c r="J682" s="26">
        <v>83.23</v>
      </c>
      <c r="K682" s="26">
        <v>105.41</v>
      </c>
      <c r="L682" s="26">
        <v>136.81</v>
      </c>
      <c r="M682" s="26"/>
      <c r="N682" s="30"/>
      <c r="AG682" s="102" t="str">
        <f>CONCATENATE(AH682,AI682,LEFT(AJ682,2),AK682)</f>
        <v>25FSDeath+ADB</v>
      </c>
      <c r="AH682" s="146">
        <v>25</v>
      </c>
      <c r="AI682" s="146" t="s">
        <v>148</v>
      </c>
      <c r="AJ682" s="146" t="s">
        <v>90</v>
      </c>
      <c r="AK682" s="146" t="s">
        <v>92</v>
      </c>
      <c r="AL682" s="148">
        <v>0</v>
      </c>
      <c r="AM682" s="148">
        <v>160.68</v>
      </c>
      <c r="AN682" s="148">
        <v>160.69</v>
      </c>
      <c r="AO682" s="148">
        <v>160.7</v>
      </c>
      <c r="AP682" s="148">
        <v>160.71</v>
      </c>
      <c r="AQ682" s="148">
        <v>171.44</v>
      </c>
      <c r="AR682" s="148"/>
    </row>
    <row r="683" spans="1:44">
      <c r="A683" s="23" t="str">
        <f>+CONCATENATE(B683,C683,D683,E683,F683)</f>
        <v>AMNS272.25</v>
      </c>
      <c r="B683" s="24" t="s">
        <v>121</v>
      </c>
      <c r="C683" s="24" t="s">
        <v>10</v>
      </c>
      <c r="D683" s="24" t="s">
        <v>6</v>
      </c>
      <c r="E683" s="24">
        <v>27</v>
      </c>
      <c r="F683" s="25">
        <v>2.25</v>
      </c>
      <c r="G683" s="26">
        <v>0</v>
      </c>
      <c r="H683" s="26">
        <v>72.17</v>
      </c>
      <c r="I683" s="26">
        <v>75.9</v>
      </c>
      <c r="J683" s="26">
        <v>88.98</v>
      </c>
      <c r="K683" s="26">
        <v>114.55</v>
      </c>
      <c r="L683" s="26">
        <v>148.54</v>
      </c>
      <c r="M683" s="26"/>
      <c r="N683" s="30"/>
      <c r="AG683" s="102" t="str">
        <f>CONCATENATE(AH683,AI683,LEFT(AJ683,2),AK683)</f>
        <v>26FSDeath+ADB</v>
      </c>
      <c r="AH683" s="146">
        <v>26</v>
      </c>
      <c r="AI683" s="146" t="s">
        <v>148</v>
      </c>
      <c r="AJ683" s="146" t="s">
        <v>90</v>
      </c>
      <c r="AK683" s="146" t="s">
        <v>92</v>
      </c>
      <c r="AL683" s="148">
        <v>0</v>
      </c>
      <c r="AM683" s="148">
        <v>161.51</v>
      </c>
      <c r="AN683" s="148">
        <v>161.52</v>
      </c>
      <c r="AO683" s="148">
        <v>161.53</v>
      </c>
      <c r="AP683" s="148">
        <v>163.54</v>
      </c>
      <c r="AQ683" s="148">
        <v>176.79</v>
      </c>
      <c r="AR683" s="148"/>
    </row>
    <row r="684" spans="1:44">
      <c r="A684" s="23" t="str">
        <f>+CONCATENATE(B684,C684,D684,E684,F684)</f>
        <v>AMNS282.25</v>
      </c>
      <c r="B684" s="24" t="s">
        <v>121</v>
      </c>
      <c r="C684" s="24" t="s">
        <v>10</v>
      </c>
      <c r="D684" s="24" t="s">
        <v>6</v>
      </c>
      <c r="E684" s="24">
        <v>28</v>
      </c>
      <c r="F684" s="25">
        <v>2.25</v>
      </c>
      <c r="G684" s="26">
        <v>0</v>
      </c>
      <c r="H684" s="26">
        <v>74.28</v>
      </c>
      <c r="I684" s="26">
        <v>79.51</v>
      </c>
      <c r="J684" s="26">
        <v>95.91</v>
      </c>
      <c r="K684" s="26">
        <v>124.84</v>
      </c>
      <c r="L684" s="26">
        <v>161.31</v>
      </c>
      <c r="M684" s="26"/>
      <c r="N684" s="30"/>
      <c r="AG684" s="102" t="str">
        <f>CONCATENATE(AH684,AI684,LEFT(AJ684,2),AK684)</f>
        <v>27FSDeath+ADB</v>
      </c>
      <c r="AH684" s="146">
        <v>27</v>
      </c>
      <c r="AI684" s="146" t="s">
        <v>148</v>
      </c>
      <c r="AJ684" s="146" t="s">
        <v>90</v>
      </c>
      <c r="AK684" s="146" t="s">
        <v>92</v>
      </c>
      <c r="AL684" s="148">
        <v>0</v>
      </c>
      <c r="AM684" s="148">
        <v>162.35</v>
      </c>
      <c r="AN684" s="148">
        <v>162.36</v>
      </c>
      <c r="AO684" s="148">
        <v>162.37</v>
      </c>
      <c r="AP684" s="148">
        <v>167.07</v>
      </c>
      <c r="AQ684" s="148">
        <v>182.9</v>
      </c>
      <c r="AR684" s="148"/>
    </row>
    <row r="685" spans="1:44">
      <c r="A685" s="23" t="str">
        <f>+CONCATENATE(B685,C685,D685,E685,F685)</f>
        <v>AMNS292.25</v>
      </c>
      <c r="B685" s="24" t="s">
        <v>121</v>
      </c>
      <c r="C685" s="24" t="s">
        <v>10</v>
      </c>
      <c r="D685" s="24" t="s">
        <v>6</v>
      </c>
      <c r="E685" s="24">
        <v>29</v>
      </c>
      <c r="F685" s="25">
        <v>2.25</v>
      </c>
      <c r="G685" s="26">
        <v>0</v>
      </c>
      <c r="H685" s="26">
        <v>76.87</v>
      </c>
      <c r="I685" s="26">
        <v>83.97</v>
      </c>
      <c r="J685" s="26">
        <v>103.96</v>
      </c>
      <c r="K685" s="26">
        <v>136.16</v>
      </c>
      <c r="L685" s="26">
        <v>175.13</v>
      </c>
      <c r="M685" s="26"/>
      <c r="N685" s="30"/>
      <c r="AG685" s="102" t="str">
        <f>CONCATENATE(AH685,AI685,LEFT(AJ685,2),AK685)</f>
        <v>28FSDeath+ADB</v>
      </c>
      <c r="AH685" s="146">
        <v>28</v>
      </c>
      <c r="AI685" s="146" t="s">
        <v>148</v>
      </c>
      <c r="AJ685" s="146" t="s">
        <v>90</v>
      </c>
      <c r="AK685" s="146" t="s">
        <v>92</v>
      </c>
      <c r="AL685" s="148">
        <v>0</v>
      </c>
      <c r="AM685" s="148">
        <v>163.28</v>
      </c>
      <c r="AN685" s="148">
        <v>163.29</v>
      </c>
      <c r="AO685" s="148">
        <v>163.3</v>
      </c>
      <c r="AP685" s="148">
        <v>171.34</v>
      </c>
      <c r="AQ685" s="148">
        <v>189.81</v>
      </c>
      <c r="AR685" s="148"/>
    </row>
    <row r="686" spans="1:44">
      <c r="A686" s="23" t="str">
        <f>+CONCATENATE(B686,C686,D686,E686,F686)</f>
        <v>AMNS302.25</v>
      </c>
      <c r="B686" s="24" t="s">
        <v>121</v>
      </c>
      <c r="C686" s="24" t="s">
        <v>10</v>
      </c>
      <c r="D686" s="24" t="s">
        <v>6</v>
      </c>
      <c r="E686" s="24">
        <v>30</v>
      </c>
      <c r="F686" s="25">
        <v>2.25</v>
      </c>
      <c r="G686" s="26">
        <v>0</v>
      </c>
      <c r="H686" s="26">
        <v>80.08</v>
      </c>
      <c r="I686" s="26">
        <v>89.49</v>
      </c>
      <c r="J686" s="26">
        <v>113.31</v>
      </c>
      <c r="K686" s="26">
        <v>148.94</v>
      </c>
      <c r="L686" s="26">
        <v>190.16</v>
      </c>
      <c r="M686" s="26">
        <v>190.16</v>
      </c>
      <c r="N686" s="30"/>
      <c r="AG686" s="102" t="str">
        <f>CONCATENATE(AH686,AI686,LEFT(AJ686,2),AK686)</f>
        <v>29FSDeath+ADB</v>
      </c>
      <c r="AH686" s="146">
        <v>29</v>
      </c>
      <c r="AI686" s="146" t="s">
        <v>148</v>
      </c>
      <c r="AJ686" s="146" t="s">
        <v>90</v>
      </c>
      <c r="AK686" s="146" t="s">
        <v>92</v>
      </c>
      <c r="AL686" s="148">
        <v>0</v>
      </c>
      <c r="AM686" s="148">
        <v>164.41</v>
      </c>
      <c r="AN686" s="148">
        <v>164.42</v>
      </c>
      <c r="AO686" s="148">
        <v>165.2</v>
      </c>
      <c r="AP686" s="148">
        <v>176.48</v>
      </c>
      <c r="AQ686" s="148">
        <v>197.7</v>
      </c>
      <c r="AR686" s="148"/>
    </row>
    <row r="687" spans="1:44">
      <c r="A687" s="23" t="str">
        <f>+CONCATENATE(B687,C687,D687,E687,F687)</f>
        <v>AMNS312.25</v>
      </c>
      <c r="B687" s="24" t="s">
        <v>121</v>
      </c>
      <c r="C687" s="24" t="s">
        <v>10</v>
      </c>
      <c r="D687" s="24" t="s">
        <v>6</v>
      </c>
      <c r="E687" s="24">
        <v>31</v>
      </c>
      <c r="F687" s="25">
        <v>2.25</v>
      </c>
      <c r="G687" s="26">
        <v>0</v>
      </c>
      <c r="H687" s="26">
        <v>83.93</v>
      </c>
      <c r="I687" s="26">
        <v>96.21</v>
      </c>
      <c r="J687" s="26">
        <v>124.08</v>
      </c>
      <c r="K687" s="26">
        <v>162.84</v>
      </c>
      <c r="L687" s="26">
        <v>206.42</v>
      </c>
      <c r="M687" s="26">
        <v>197.43</v>
      </c>
      <c r="N687" s="30"/>
      <c r="AG687" s="102" t="str">
        <f>CONCATENATE(AH687,AI687,LEFT(AJ687,2),AK687)</f>
        <v>30FSDeath+ADB</v>
      </c>
      <c r="AH687" s="146">
        <v>30</v>
      </c>
      <c r="AI687" s="146" t="s">
        <v>148</v>
      </c>
      <c r="AJ687" s="146" t="s">
        <v>90</v>
      </c>
      <c r="AK687" s="146" t="s">
        <v>92</v>
      </c>
      <c r="AL687" s="148">
        <v>0</v>
      </c>
      <c r="AM687" s="148">
        <v>165.78</v>
      </c>
      <c r="AN687" s="148">
        <v>165.79</v>
      </c>
      <c r="AO687" s="148">
        <v>168.55</v>
      </c>
      <c r="AP687" s="148">
        <v>182.57</v>
      </c>
      <c r="AQ687" s="148">
        <v>206.46</v>
      </c>
      <c r="AR687" s="149">
        <v>206.46</v>
      </c>
    </row>
    <row r="688" spans="1:44">
      <c r="A688" s="23" t="str">
        <f>+CONCATENATE(B688,C688,D688,E688,F688)</f>
        <v>AMNS322.25</v>
      </c>
      <c r="B688" s="24" t="s">
        <v>121</v>
      </c>
      <c r="C688" s="24" t="s">
        <v>10</v>
      </c>
      <c r="D688" s="24" t="s">
        <v>6</v>
      </c>
      <c r="E688" s="24">
        <v>32</v>
      </c>
      <c r="F688" s="25">
        <v>2.25</v>
      </c>
      <c r="G688" s="26">
        <v>0</v>
      </c>
      <c r="H688" s="26">
        <v>88.56</v>
      </c>
      <c r="I688" s="26">
        <v>104.25</v>
      </c>
      <c r="J688" s="26">
        <v>136.21</v>
      </c>
      <c r="K688" s="26">
        <v>178.03</v>
      </c>
      <c r="L688" s="26">
        <v>224.14</v>
      </c>
      <c r="M688" s="26">
        <v>205.22</v>
      </c>
      <c r="N688" s="30"/>
      <c r="AG688" s="102" t="str">
        <f>CONCATENATE(AH688,AI688,LEFT(AJ688,2),AK688)</f>
        <v>31FSDeath+ADB</v>
      </c>
      <c r="AH688" s="146">
        <v>31</v>
      </c>
      <c r="AI688" s="146" t="s">
        <v>148</v>
      </c>
      <c r="AJ688" s="146" t="s">
        <v>90</v>
      </c>
      <c r="AK688" s="146" t="s">
        <v>92</v>
      </c>
      <c r="AL688" s="148">
        <v>0</v>
      </c>
      <c r="AM688" s="148">
        <v>167.44</v>
      </c>
      <c r="AN688" s="148">
        <v>167.45</v>
      </c>
      <c r="AO688" s="148">
        <v>172.72</v>
      </c>
      <c r="AP688" s="148">
        <v>189.77</v>
      </c>
      <c r="AQ688" s="148">
        <v>216.31</v>
      </c>
      <c r="AR688" s="149">
        <v>210.42</v>
      </c>
    </row>
    <row r="689" spans="1:44">
      <c r="A689" s="23" t="str">
        <f>+CONCATENATE(B689,C689,D689,E689,F689)</f>
        <v>AMNS332.25</v>
      </c>
      <c r="B689" s="24" t="s">
        <v>121</v>
      </c>
      <c r="C689" s="24" t="s">
        <v>10</v>
      </c>
      <c r="D689" s="24" t="s">
        <v>6</v>
      </c>
      <c r="E689" s="24">
        <v>33</v>
      </c>
      <c r="F689" s="25">
        <v>2.25</v>
      </c>
      <c r="G689" s="26">
        <v>0</v>
      </c>
      <c r="H689" s="26">
        <v>94.15</v>
      </c>
      <c r="I689" s="26">
        <v>113.69</v>
      </c>
      <c r="J689" s="26">
        <v>149.68</v>
      </c>
      <c r="K689" s="26">
        <v>194.58</v>
      </c>
      <c r="L689" s="26">
        <v>243.22</v>
      </c>
      <c r="M689" s="26">
        <v>213.53</v>
      </c>
      <c r="N689" s="30"/>
      <c r="AG689" s="102" t="str">
        <f>CONCATENATE(AH689,AI689,LEFT(AJ689,2),AK689)</f>
        <v>32FSDeath+ADB</v>
      </c>
      <c r="AH689" s="146">
        <v>32</v>
      </c>
      <c r="AI689" s="146" t="s">
        <v>148</v>
      </c>
      <c r="AJ689" s="146" t="s">
        <v>90</v>
      </c>
      <c r="AK689" s="146" t="s">
        <v>92</v>
      </c>
      <c r="AL689" s="148">
        <v>0</v>
      </c>
      <c r="AM689" s="148">
        <v>169.56</v>
      </c>
      <c r="AN689" s="148">
        <v>169.57</v>
      </c>
      <c r="AO689" s="148">
        <v>177.86</v>
      </c>
      <c r="AP689" s="148">
        <v>198.02</v>
      </c>
      <c r="AQ689" s="148">
        <v>227.13</v>
      </c>
      <c r="AR689" s="149">
        <v>214.69</v>
      </c>
    </row>
    <row r="690" spans="1:44">
      <c r="A690" s="23" t="str">
        <f>+CONCATENATE(B690,C690,D690,E690,F690)</f>
        <v>AMNS342.25</v>
      </c>
      <c r="B690" s="24" t="s">
        <v>121</v>
      </c>
      <c r="C690" s="24" t="s">
        <v>10</v>
      </c>
      <c r="D690" s="24" t="s">
        <v>6</v>
      </c>
      <c r="E690" s="24">
        <v>34</v>
      </c>
      <c r="F690" s="25">
        <v>2.25</v>
      </c>
      <c r="G690" s="26">
        <v>0</v>
      </c>
      <c r="H690" s="26">
        <v>100.79</v>
      </c>
      <c r="I690" s="26">
        <v>124.72</v>
      </c>
      <c r="J690" s="26">
        <v>164.85</v>
      </c>
      <c r="K690" s="26">
        <v>212.47</v>
      </c>
      <c r="L690" s="26">
        <v>263.97</v>
      </c>
      <c r="M690" s="26">
        <v>222.43</v>
      </c>
      <c r="N690" s="30"/>
      <c r="AG690" s="102" t="str">
        <f>CONCATENATE(AH690,AI690,LEFT(AJ690,2),AK690)</f>
        <v>33FSDeath+ADB</v>
      </c>
      <c r="AH690" s="146">
        <v>33</v>
      </c>
      <c r="AI690" s="146" t="s">
        <v>148</v>
      </c>
      <c r="AJ690" s="146" t="s">
        <v>90</v>
      </c>
      <c r="AK690" s="146" t="s">
        <v>92</v>
      </c>
      <c r="AL690" s="148">
        <v>0</v>
      </c>
      <c r="AM690" s="148">
        <v>172.09</v>
      </c>
      <c r="AN690" s="148">
        <v>172.95</v>
      </c>
      <c r="AO690" s="148">
        <v>184.08</v>
      </c>
      <c r="AP690" s="148">
        <v>207.36</v>
      </c>
      <c r="AQ690" s="148">
        <v>239.02</v>
      </c>
      <c r="AR690" s="149">
        <v>219.3</v>
      </c>
    </row>
    <row r="691" spans="1:44">
      <c r="A691" s="23" t="str">
        <f>+CONCATENATE(B691,C691,D691,E691,F691)</f>
        <v>AMNS352.25</v>
      </c>
      <c r="B691" s="24" t="s">
        <v>121</v>
      </c>
      <c r="C691" s="24" t="s">
        <v>10</v>
      </c>
      <c r="D691" s="24" t="s">
        <v>6</v>
      </c>
      <c r="E691" s="24">
        <v>35</v>
      </c>
      <c r="F691" s="25">
        <v>2.25</v>
      </c>
      <c r="G691" s="26">
        <v>0</v>
      </c>
      <c r="H691" s="26">
        <v>108.68</v>
      </c>
      <c r="I691" s="26">
        <v>137.33</v>
      </c>
      <c r="J691" s="26">
        <v>181.57</v>
      </c>
      <c r="K691" s="26">
        <v>231.91</v>
      </c>
      <c r="L691" s="26">
        <v>286.52</v>
      </c>
      <c r="M691" s="26">
        <v>231.91</v>
      </c>
      <c r="N691" s="30"/>
      <c r="AG691" s="102" t="str">
        <f>CONCATENATE(AH691,AI691,LEFT(AJ691,2),AK691)</f>
        <v>34FSDeath+ADB</v>
      </c>
      <c r="AH691" s="146">
        <v>34</v>
      </c>
      <c r="AI691" s="146" t="s">
        <v>148</v>
      </c>
      <c r="AJ691" s="146" t="s">
        <v>90</v>
      </c>
      <c r="AK691" s="146" t="s">
        <v>92</v>
      </c>
      <c r="AL691" s="148">
        <v>0</v>
      </c>
      <c r="AM691" s="148">
        <v>175.12</v>
      </c>
      <c r="AN691" s="148">
        <v>177.29</v>
      </c>
      <c r="AO691" s="148">
        <v>191.43</v>
      </c>
      <c r="AP691" s="148">
        <v>217.9</v>
      </c>
      <c r="AQ691" s="148">
        <v>252.21</v>
      </c>
      <c r="AR691" s="149">
        <v>224.27</v>
      </c>
    </row>
    <row r="692" spans="1:44">
      <c r="A692" s="23" t="str">
        <f>+CONCATENATE(B692,C692,D692,E692,F692)</f>
        <v>AMNS362.25</v>
      </c>
      <c r="B692" s="24" t="s">
        <v>121</v>
      </c>
      <c r="C692" s="24" t="s">
        <v>10</v>
      </c>
      <c r="D692" s="24" t="s">
        <v>6</v>
      </c>
      <c r="E692" s="24">
        <v>36</v>
      </c>
      <c r="F692" s="25">
        <v>2.25</v>
      </c>
      <c r="G692" s="26">
        <v>0</v>
      </c>
      <c r="H692" s="26">
        <v>118.05</v>
      </c>
      <c r="I692" s="26">
        <v>151.82</v>
      </c>
      <c r="J692" s="26">
        <v>199.78</v>
      </c>
      <c r="K692" s="26">
        <v>252.98</v>
      </c>
      <c r="L692" s="26">
        <v>311.03</v>
      </c>
      <c r="M692" s="26">
        <v>242.04</v>
      </c>
      <c r="N692" s="30"/>
      <c r="AG692" s="102" t="str">
        <f>CONCATENATE(AH692,AI692,LEFT(AJ692,2),AK692)</f>
        <v>35FSDeath+ADB</v>
      </c>
      <c r="AH692" s="146">
        <v>35</v>
      </c>
      <c r="AI692" s="146" t="s">
        <v>148</v>
      </c>
      <c r="AJ692" s="146" t="s">
        <v>90</v>
      </c>
      <c r="AK692" s="146" t="s">
        <v>92</v>
      </c>
      <c r="AL692" s="148">
        <v>0</v>
      </c>
      <c r="AM692" s="148">
        <v>178.73</v>
      </c>
      <c r="AN692" s="148">
        <v>182.59</v>
      </c>
      <c r="AO692" s="148">
        <v>200.08</v>
      </c>
      <c r="AP692" s="148">
        <v>229.65</v>
      </c>
      <c r="AQ692" s="148">
        <v>266.62</v>
      </c>
      <c r="AR692" s="149">
        <v>229.65</v>
      </c>
    </row>
    <row r="693" spans="1:44">
      <c r="A693" s="23" t="str">
        <f>+CONCATENATE(B693,C693,D693,E693,F693)</f>
        <v>AMNS372.25</v>
      </c>
      <c r="B693" s="24" t="s">
        <v>121</v>
      </c>
      <c r="C693" s="24" t="s">
        <v>10</v>
      </c>
      <c r="D693" s="24" t="s">
        <v>6</v>
      </c>
      <c r="E693" s="24">
        <v>37</v>
      </c>
      <c r="F693" s="25">
        <v>2.25</v>
      </c>
      <c r="G693" s="26">
        <v>0</v>
      </c>
      <c r="H693" s="26">
        <v>129.13</v>
      </c>
      <c r="I693" s="26">
        <v>168.01</v>
      </c>
      <c r="J693" s="26">
        <v>219.7</v>
      </c>
      <c r="K693" s="26">
        <v>275.7</v>
      </c>
      <c r="L693" s="26">
        <v>337.45</v>
      </c>
      <c r="M693" s="26">
        <v>252.85</v>
      </c>
      <c r="N693" s="30"/>
      <c r="AG693" s="102" t="str">
        <f>CONCATENATE(AH693,AI693,LEFT(AJ693,2),AK693)</f>
        <v>36FSDeath+ADB</v>
      </c>
      <c r="AH693" s="146">
        <v>36</v>
      </c>
      <c r="AI693" s="146" t="s">
        <v>148</v>
      </c>
      <c r="AJ693" s="146" t="s">
        <v>90</v>
      </c>
      <c r="AK693" s="146" t="s">
        <v>92</v>
      </c>
      <c r="AL693" s="148">
        <v>0</v>
      </c>
      <c r="AM693" s="148">
        <v>182.99</v>
      </c>
      <c r="AN693" s="148">
        <v>188.98</v>
      </c>
      <c r="AO693" s="148">
        <v>210.03</v>
      </c>
      <c r="AP693" s="148">
        <v>242.56</v>
      </c>
      <c r="AQ693" s="148">
        <v>282.35</v>
      </c>
      <c r="AR693" s="149">
        <v>235.43</v>
      </c>
    </row>
    <row r="694" spans="1:44">
      <c r="A694" s="23" t="str">
        <f>+CONCATENATE(B694,C694,D694,E694,F694)</f>
        <v>AMNS382.25</v>
      </c>
      <c r="B694" s="24" t="s">
        <v>121</v>
      </c>
      <c r="C694" s="24" t="s">
        <v>10</v>
      </c>
      <c r="D694" s="24" t="s">
        <v>6</v>
      </c>
      <c r="E694" s="24">
        <v>38</v>
      </c>
      <c r="F694" s="25">
        <v>2.25</v>
      </c>
      <c r="G694" s="26">
        <v>0</v>
      </c>
      <c r="H694" s="26">
        <v>141.92</v>
      </c>
      <c r="I694" s="26">
        <v>185.95</v>
      </c>
      <c r="J694" s="26">
        <v>241.21</v>
      </c>
      <c r="K694" s="26">
        <v>300.35</v>
      </c>
      <c r="L694" s="26">
        <v>366.13</v>
      </c>
      <c r="M694" s="26">
        <v>264.39</v>
      </c>
      <c r="N694" s="30"/>
      <c r="AG694" s="102" t="str">
        <f>CONCATENATE(AH694,AI694,LEFT(AJ694,2),AK694)</f>
        <v>37FSDeath+ADB</v>
      </c>
      <c r="AH694" s="146">
        <v>37</v>
      </c>
      <c r="AI694" s="146" t="s">
        <v>148</v>
      </c>
      <c r="AJ694" s="146" t="s">
        <v>90</v>
      </c>
      <c r="AK694" s="146" t="s">
        <v>92</v>
      </c>
      <c r="AL694" s="148">
        <v>0</v>
      </c>
      <c r="AM694" s="148">
        <v>188.05</v>
      </c>
      <c r="AN694" s="148">
        <v>196.58</v>
      </c>
      <c r="AO694" s="148">
        <v>221.26</v>
      </c>
      <c r="AP694" s="148">
        <v>256.75</v>
      </c>
      <c r="AQ694" s="148">
        <v>299.51</v>
      </c>
      <c r="AR694" s="149">
        <v>241.68</v>
      </c>
    </row>
    <row r="695" spans="1:44">
      <c r="A695" s="23" t="str">
        <f>+CONCATENATE(B695,C695,D695,E695,F695)</f>
        <v>AMNS392.25</v>
      </c>
      <c r="B695" s="24" t="s">
        <v>121</v>
      </c>
      <c r="C695" s="24" t="s">
        <v>10</v>
      </c>
      <c r="D695" s="24" t="s">
        <v>6</v>
      </c>
      <c r="E695" s="24">
        <v>39</v>
      </c>
      <c r="F695" s="25">
        <v>2.25</v>
      </c>
      <c r="G695" s="26">
        <v>0</v>
      </c>
      <c r="H695" s="26">
        <v>156.97</v>
      </c>
      <c r="I695" s="26">
        <v>206.14</v>
      </c>
      <c r="J695" s="26">
        <v>264.55</v>
      </c>
      <c r="K695" s="26">
        <v>327.09</v>
      </c>
      <c r="L695" s="26">
        <v>397.21</v>
      </c>
      <c r="M695" s="26">
        <v>276.71</v>
      </c>
      <c r="N695" s="30"/>
      <c r="AG695" s="102" t="str">
        <f>CONCATENATE(AH695,AI695,LEFT(AJ695,2),AK695)</f>
        <v>38FSDeath+ADB</v>
      </c>
      <c r="AH695" s="146">
        <v>38</v>
      </c>
      <c r="AI695" s="146" t="s">
        <v>148</v>
      </c>
      <c r="AJ695" s="146" t="s">
        <v>90</v>
      </c>
      <c r="AK695" s="146" t="s">
        <v>92</v>
      </c>
      <c r="AL695" s="148">
        <v>0</v>
      </c>
      <c r="AM695" s="148">
        <v>193.92</v>
      </c>
      <c r="AN695" s="148">
        <v>205.49</v>
      </c>
      <c r="AO695" s="148">
        <v>233.94</v>
      </c>
      <c r="AP695" s="148">
        <v>272.41</v>
      </c>
      <c r="AQ695" s="148">
        <v>318.26</v>
      </c>
      <c r="AR695" s="149">
        <v>248.42</v>
      </c>
    </row>
    <row r="696" spans="1:44">
      <c r="A696" s="23" t="str">
        <f>+CONCATENATE(B696,C696,D696,E696,F696)</f>
        <v>AMNS402.25</v>
      </c>
      <c r="B696" s="24" t="s">
        <v>121</v>
      </c>
      <c r="C696" s="24" t="s">
        <v>10</v>
      </c>
      <c r="D696" s="24" t="s">
        <v>6</v>
      </c>
      <c r="E696" s="24">
        <v>40</v>
      </c>
      <c r="F696" s="25">
        <v>2.25</v>
      </c>
      <c r="G696" s="26">
        <v>138.56</v>
      </c>
      <c r="H696" s="26">
        <v>174.07</v>
      </c>
      <c r="I696" s="26">
        <v>228.3</v>
      </c>
      <c r="J696" s="26">
        <v>289.86</v>
      </c>
      <c r="K696" s="26">
        <v>356.11</v>
      </c>
      <c r="L696" s="26">
        <v>430.9</v>
      </c>
      <c r="M696" s="26">
        <v>289.86</v>
      </c>
      <c r="N696" s="30"/>
      <c r="AG696" s="102" t="str">
        <f>CONCATENATE(AH696,AI696,LEFT(AJ696,2),AK696)</f>
        <v>39FSDeath+ADB</v>
      </c>
      <c r="AH696" s="146">
        <v>39</v>
      </c>
      <c r="AI696" s="146" t="s">
        <v>148</v>
      </c>
      <c r="AJ696" s="146" t="s">
        <v>90</v>
      </c>
      <c r="AK696" s="146" t="s">
        <v>92</v>
      </c>
      <c r="AL696" s="148">
        <v>0</v>
      </c>
      <c r="AM696" s="148">
        <v>200.79</v>
      </c>
      <c r="AN696" s="148">
        <v>215.99</v>
      </c>
      <c r="AO696" s="148">
        <v>248.06</v>
      </c>
      <c r="AP696" s="148">
        <v>289.46</v>
      </c>
      <c r="AQ696" s="148">
        <v>338.65</v>
      </c>
      <c r="AR696" s="149">
        <v>255.68</v>
      </c>
    </row>
    <row r="697" spans="1:44">
      <c r="A697" s="23" t="str">
        <f>+CONCATENATE(B697,C697,D697,E697,F697)</f>
        <v>AMNS412.25</v>
      </c>
      <c r="B697" s="24" t="s">
        <v>121</v>
      </c>
      <c r="C697" s="24" t="s">
        <v>10</v>
      </c>
      <c r="D697" s="24" t="s">
        <v>6</v>
      </c>
      <c r="E697" s="24">
        <v>41</v>
      </c>
      <c r="F697" s="25">
        <v>2.25</v>
      </c>
      <c r="G697" s="26">
        <v>151.85</v>
      </c>
      <c r="H697" s="26">
        <v>193.72</v>
      </c>
      <c r="I697" s="26">
        <v>252.44</v>
      </c>
      <c r="J697" s="26">
        <v>317.06</v>
      </c>
      <c r="K697" s="26">
        <v>387.36</v>
      </c>
      <c r="L697" s="26">
        <v>467.34</v>
      </c>
      <c r="M697" s="26">
        <v>303.89</v>
      </c>
      <c r="N697" s="30"/>
      <c r="AG697" s="102" t="str">
        <f>CONCATENATE(AH697,AI697,LEFT(AJ697,2),AK697)</f>
        <v>40FSDeath+ADB</v>
      </c>
      <c r="AH697" s="146">
        <v>40</v>
      </c>
      <c r="AI697" s="146" t="s">
        <v>148</v>
      </c>
      <c r="AJ697" s="146" t="s">
        <v>90</v>
      </c>
      <c r="AK697" s="146" t="s">
        <v>92</v>
      </c>
      <c r="AL697" s="149">
        <v>228.17</v>
      </c>
      <c r="AM697" s="148">
        <v>208.83</v>
      </c>
      <c r="AN697" s="148">
        <v>227.92</v>
      </c>
      <c r="AO697" s="148">
        <v>263.56</v>
      </c>
      <c r="AP697" s="148">
        <v>308.06</v>
      </c>
      <c r="AQ697" s="148">
        <v>360.88</v>
      </c>
      <c r="AR697" s="149">
        <v>263.56</v>
      </c>
    </row>
    <row r="698" spans="1:44">
      <c r="A698" s="23" t="str">
        <f>+CONCATENATE(B698,C698,D698,E698,F698)</f>
        <v>AMNS422.25</v>
      </c>
      <c r="B698" s="24" t="s">
        <v>121</v>
      </c>
      <c r="C698" s="24" t="s">
        <v>10</v>
      </c>
      <c r="D698" s="24" t="s">
        <v>6</v>
      </c>
      <c r="E698" s="24">
        <v>42</v>
      </c>
      <c r="F698" s="25">
        <v>2.25</v>
      </c>
      <c r="G698" s="26">
        <v>167.27</v>
      </c>
      <c r="H698" s="26">
        <v>215.83</v>
      </c>
      <c r="I698" s="26">
        <v>278.7</v>
      </c>
      <c r="J698" s="26">
        <v>346.49</v>
      </c>
      <c r="K698" s="26">
        <v>421.24</v>
      </c>
      <c r="L698" s="26">
        <v>506.74</v>
      </c>
      <c r="M698" s="26">
        <v>318.9</v>
      </c>
      <c r="N698" s="30"/>
      <c r="AG698" s="102" t="str">
        <f>CONCATENATE(AH698,AI698,LEFT(AJ698,2),AK698)</f>
        <v>41FSDeath+ADB</v>
      </c>
      <c r="AH698" s="146">
        <v>41</v>
      </c>
      <c r="AI698" s="146" t="s">
        <v>148</v>
      </c>
      <c r="AJ698" s="146" t="s">
        <v>90</v>
      </c>
      <c r="AK698" s="146" t="s">
        <v>92</v>
      </c>
      <c r="AL698" s="149">
        <v>228.17</v>
      </c>
      <c r="AM698" s="148">
        <v>218.26</v>
      </c>
      <c r="AN698" s="148">
        <v>241.55</v>
      </c>
      <c r="AO698" s="148">
        <v>280.47</v>
      </c>
      <c r="AP698" s="148">
        <v>328.24</v>
      </c>
      <c r="AQ698" s="148">
        <v>385.08</v>
      </c>
      <c r="AR698" s="149">
        <v>271.96</v>
      </c>
    </row>
    <row r="699" spans="1:44">
      <c r="A699" s="23" t="str">
        <f>+CONCATENATE(B699,C699,D699,E699,F699)</f>
        <v>AMNS432.25</v>
      </c>
      <c r="B699" s="24" t="s">
        <v>121</v>
      </c>
      <c r="C699" s="24" t="s">
        <v>10</v>
      </c>
      <c r="D699" s="24" t="s">
        <v>6</v>
      </c>
      <c r="E699" s="24">
        <v>43</v>
      </c>
      <c r="F699" s="25">
        <v>2.25</v>
      </c>
      <c r="G699" s="26">
        <v>185.33</v>
      </c>
      <c r="H699" s="26">
        <v>240.41</v>
      </c>
      <c r="I699" s="26">
        <v>306.97</v>
      </c>
      <c r="J699" s="26">
        <v>378.3</v>
      </c>
      <c r="K699" s="26">
        <v>457.94</v>
      </c>
      <c r="L699" s="26">
        <v>549.24</v>
      </c>
      <c r="M699" s="26">
        <v>334.95</v>
      </c>
      <c r="N699" s="30"/>
      <c r="AG699" s="102" t="str">
        <f>CONCATENATE(AH699,AI699,LEFT(AJ699,2),AK699)</f>
        <v>42FSDeath+ADB</v>
      </c>
      <c r="AH699" s="146">
        <v>42</v>
      </c>
      <c r="AI699" s="146" t="s">
        <v>148</v>
      </c>
      <c r="AJ699" s="146" t="s">
        <v>90</v>
      </c>
      <c r="AK699" s="146" t="s">
        <v>92</v>
      </c>
      <c r="AL699" s="149">
        <v>228.17</v>
      </c>
      <c r="AM699" s="148">
        <v>229.24</v>
      </c>
      <c r="AN699" s="148">
        <v>256.74</v>
      </c>
      <c r="AO699" s="148">
        <v>299.22</v>
      </c>
      <c r="AP699" s="148">
        <v>350.17</v>
      </c>
      <c r="AQ699" s="148">
        <v>411.42</v>
      </c>
      <c r="AR699" s="149">
        <v>281.08</v>
      </c>
    </row>
    <row r="700" spans="1:44">
      <c r="A700" s="23" t="str">
        <f>+CONCATENATE(B700,C700,D700,E700,F700)</f>
        <v>AMNS442.25</v>
      </c>
      <c r="B700" s="24" t="s">
        <v>121</v>
      </c>
      <c r="C700" s="24" t="s">
        <v>10</v>
      </c>
      <c r="D700" s="24" t="s">
        <v>6</v>
      </c>
      <c r="E700" s="24">
        <v>44</v>
      </c>
      <c r="F700" s="25">
        <v>2.25</v>
      </c>
      <c r="G700" s="26">
        <v>205.93</v>
      </c>
      <c r="H700" s="26">
        <v>267.27</v>
      </c>
      <c r="I700" s="26">
        <v>337.48</v>
      </c>
      <c r="J700" s="26">
        <v>412.64</v>
      </c>
      <c r="K700" s="26">
        <v>497.64</v>
      </c>
      <c r="L700" s="26">
        <v>595</v>
      </c>
      <c r="M700" s="26">
        <v>352.07</v>
      </c>
      <c r="N700" s="30"/>
      <c r="AG700" s="102" t="str">
        <f>CONCATENATE(AH700,AI700,LEFT(AJ700,2),AK700)</f>
        <v>43FSDeath+ADB</v>
      </c>
      <c r="AH700" s="146">
        <v>43</v>
      </c>
      <c r="AI700" s="146" t="s">
        <v>148</v>
      </c>
      <c r="AJ700" s="146" t="s">
        <v>90</v>
      </c>
      <c r="AK700" s="146" t="s">
        <v>92</v>
      </c>
      <c r="AL700" s="148">
        <v>228.17</v>
      </c>
      <c r="AM700" s="148">
        <v>241.91</v>
      </c>
      <c r="AN700" s="148">
        <v>273.87</v>
      </c>
      <c r="AO700" s="148">
        <v>319.53</v>
      </c>
      <c r="AP700" s="148">
        <v>374.01</v>
      </c>
      <c r="AQ700" s="148">
        <v>440.09</v>
      </c>
      <c r="AR700" s="149">
        <v>290.93</v>
      </c>
    </row>
    <row r="701" spans="1:44">
      <c r="A701" s="23" t="str">
        <f>+CONCATENATE(B701,C701,D701,E701,F701)</f>
        <v>AMNS452.25</v>
      </c>
      <c r="B701" s="24" t="s">
        <v>121</v>
      </c>
      <c r="C701" s="24" t="s">
        <v>10</v>
      </c>
      <c r="D701" s="24" t="s">
        <v>6</v>
      </c>
      <c r="E701" s="24">
        <v>45</v>
      </c>
      <c r="F701" s="25">
        <v>2.25</v>
      </c>
      <c r="G701" s="26">
        <v>229.57</v>
      </c>
      <c r="H701" s="26">
        <v>296.68</v>
      </c>
      <c r="I701" s="26">
        <v>370.3</v>
      </c>
      <c r="J701" s="26">
        <v>449.71</v>
      </c>
      <c r="K701" s="26">
        <v>540.52</v>
      </c>
      <c r="L701" s="26">
        <v>644.18</v>
      </c>
      <c r="M701" s="26">
        <v>370.3</v>
      </c>
      <c r="N701" s="30"/>
      <c r="AG701" s="102" t="str">
        <f>CONCATENATE(AH701,AI701,LEFT(AJ701,2),AK701)</f>
        <v>44FSDeath+ADB</v>
      </c>
      <c r="AH701" s="146">
        <v>44</v>
      </c>
      <c r="AI701" s="146" t="s">
        <v>148</v>
      </c>
      <c r="AJ701" s="146" t="s">
        <v>90</v>
      </c>
      <c r="AK701" s="146" t="s">
        <v>92</v>
      </c>
      <c r="AL701" s="148">
        <v>238.82</v>
      </c>
      <c r="AM701" s="148">
        <v>256.7</v>
      </c>
      <c r="AN701" s="148">
        <v>292.68</v>
      </c>
      <c r="AO701" s="148">
        <v>341.56</v>
      </c>
      <c r="AP701" s="148">
        <v>399.91</v>
      </c>
      <c r="AQ701" s="148">
        <v>471.27</v>
      </c>
      <c r="AR701" s="149">
        <v>301.59</v>
      </c>
    </row>
    <row r="702" spans="1:44">
      <c r="A702" s="23" t="str">
        <f>+CONCATENATE(B702,C702,D702,E702,F702)</f>
        <v>AMNS462.25</v>
      </c>
      <c r="B702" s="24" t="s">
        <v>121</v>
      </c>
      <c r="C702" s="24" t="s">
        <v>10</v>
      </c>
      <c r="D702" s="24" t="s">
        <v>6</v>
      </c>
      <c r="E702" s="24">
        <v>46</v>
      </c>
      <c r="F702" s="25">
        <v>2.25</v>
      </c>
      <c r="G702" s="26">
        <v>256.15</v>
      </c>
      <c r="H702" s="26">
        <v>328.69</v>
      </c>
      <c r="I702" s="26">
        <v>405.32</v>
      </c>
      <c r="J702" s="26">
        <v>489.47</v>
      </c>
      <c r="K702" s="26">
        <v>586.75</v>
      </c>
      <c r="L702" s="26">
        <v>0</v>
      </c>
      <c r="M702" s="26">
        <v>389.62</v>
      </c>
      <c r="N702" s="30"/>
      <c r="AG702" s="102" t="str">
        <f>CONCATENATE(AH702,AI702,LEFT(AJ702,2),AK702)</f>
        <v>45FSDeath+ADB</v>
      </c>
      <c r="AH702" s="146">
        <v>45</v>
      </c>
      <c r="AI702" s="146" t="s">
        <v>148</v>
      </c>
      <c r="AJ702" s="146" t="s">
        <v>90</v>
      </c>
      <c r="AK702" s="146" t="s">
        <v>92</v>
      </c>
      <c r="AL702" s="148">
        <v>251.15</v>
      </c>
      <c r="AM702" s="148">
        <v>273.33</v>
      </c>
      <c r="AN702" s="148">
        <v>313.22</v>
      </c>
      <c r="AO702" s="148">
        <v>365.42</v>
      </c>
      <c r="AP702" s="148">
        <v>428.07</v>
      </c>
      <c r="AQ702" s="148">
        <v>505.14</v>
      </c>
      <c r="AR702" s="149">
        <v>313.22</v>
      </c>
    </row>
    <row r="703" spans="1:44">
      <c r="A703" s="23" t="str">
        <f>+CONCATENATE(B703,C703,D703,E703,F703)</f>
        <v>AMNS472.25</v>
      </c>
      <c r="B703" s="24" t="s">
        <v>121</v>
      </c>
      <c r="C703" s="24" t="s">
        <v>10</v>
      </c>
      <c r="D703" s="24" t="s">
        <v>6</v>
      </c>
      <c r="E703" s="24">
        <v>47</v>
      </c>
      <c r="F703" s="25">
        <v>2.25</v>
      </c>
      <c r="G703" s="26">
        <v>285.65</v>
      </c>
      <c r="H703" s="26">
        <v>362.93</v>
      </c>
      <c r="I703" s="26">
        <v>442.74</v>
      </c>
      <c r="J703" s="26">
        <v>532.26</v>
      </c>
      <c r="K703" s="26">
        <v>636.5</v>
      </c>
      <c r="L703" s="26">
        <v>0</v>
      </c>
      <c r="M703" s="26">
        <v>410.03</v>
      </c>
      <c r="N703" s="30"/>
      <c r="AG703" s="102" t="str">
        <f>CONCATENATE(AH703,AI703,LEFT(AJ703,2),AK703)</f>
        <v>46FSDeath+ADB</v>
      </c>
      <c r="AH703" s="146">
        <v>46</v>
      </c>
      <c r="AI703" s="146" t="s">
        <v>148</v>
      </c>
      <c r="AJ703" s="146" t="s">
        <v>90</v>
      </c>
      <c r="AK703" s="146" t="s">
        <v>92</v>
      </c>
      <c r="AL703" s="148">
        <v>265.37</v>
      </c>
      <c r="AM703" s="148">
        <v>292.19</v>
      </c>
      <c r="AN703" s="148">
        <v>335.53</v>
      </c>
      <c r="AO703" s="148">
        <v>391.24</v>
      </c>
      <c r="AP703" s="148">
        <v>458.64</v>
      </c>
      <c r="AQ703" s="148">
        <v>541.89</v>
      </c>
      <c r="AR703" s="149">
        <v>325.78</v>
      </c>
    </row>
    <row r="704" spans="1:44">
      <c r="A704" s="23" t="str">
        <f>+CONCATENATE(B704,C704,D704,E704,F704)</f>
        <v>AMNS482.25</v>
      </c>
      <c r="B704" s="24" t="s">
        <v>121</v>
      </c>
      <c r="C704" s="24" t="s">
        <v>10</v>
      </c>
      <c r="D704" s="24" t="s">
        <v>6</v>
      </c>
      <c r="E704" s="24">
        <v>48</v>
      </c>
      <c r="F704" s="25">
        <v>2.25</v>
      </c>
      <c r="G704" s="26">
        <v>318.11</v>
      </c>
      <c r="H704" s="26">
        <v>399.3</v>
      </c>
      <c r="I704" s="26">
        <v>482.66</v>
      </c>
      <c r="J704" s="26">
        <v>578.23</v>
      </c>
      <c r="K704" s="26">
        <v>689.89</v>
      </c>
      <c r="L704" s="26">
        <v>0</v>
      </c>
      <c r="M704" s="26">
        <v>431.61</v>
      </c>
      <c r="N704" s="30"/>
      <c r="AG704" s="102" t="str">
        <f>CONCATENATE(AH704,AI704,LEFT(AJ704,2),AK704)</f>
        <v>47FSDeath+ADB</v>
      </c>
      <c r="AH704" s="146">
        <v>47</v>
      </c>
      <c r="AI704" s="146" t="s">
        <v>148</v>
      </c>
      <c r="AJ704" s="146" t="s">
        <v>90</v>
      </c>
      <c r="AK704" s="146" t="s">
        <v>92</v>
      </c>
      <c r="AL704" s="148">
        <v>281.69</v>
      </c>
      <c r="AM704" s="148">
        <v>313.14</v>
      </c>
      <c r="AN704" s="148">
        <v>359.83</v>
      </c>
      <c r="AO704" s="148">
        <v>419.16</v>
      </c>
      <c r="AP704" s="148">
        <v>491.81</v>
      </c>
      <c r="AQ704" s="148">
        <v>581.72</v>
      </c>
      <c r="AR704" s="149">
        <v>339.44</v>
      </c>
    </row>
    <row r="705" spans="1:44">
      <c r="A705" s="23" t="str">
        <f>+CONCATENATE(B705,C705,D705,E705,F705)</f>
        <v>AMNS492.25</v>
      </c>
      <c r="B705" s="24" t="s">
        <v>121</v>
      </c>
      <c r="C705" s="24" t="s">
        <v>10</v>
      </c>
      <c r="D705" s="24" t="s">
        <v>6</v>
      </c>
      <c r="E705" s="24">
        <v>49</v>
      </c>
      <c r="F705" s="25">
        <v>2.25</v>
      </c>
      <c r="G705" s="26">
        <v>352.97</v>
      </c>
      <c r="H705" s="26">
        <v>437.71</v>
      </c>
      <c r="I705" s="26">
        <v>525.21</v>
      </c>
      <c r="J705" s="26">
        <v>627.55</v>
      </c>
      <c r="K705" s="26">
        <v>747.09</v>
      </c>
      <c r="L705" s="26">
        <v>0</v>
      </c>
      <c r="M705" s="26">
        <v>454.37</v>
      </c>
      <c r="N705" s="30"/>
      <c r="AG705" s="102" t="str">
        <f>CONCATENATE(AH705,AI705,LEFT(AJ705,2),AK705)</f>
        <v>48FSDeath+ADB</v>
      </c>
      <c r="AH705" s="146">
        <v>48</v>
      </c>
      <c r="AI705" s="146" t="s">
        <v>148</v>
      </c>
      <c r="AJ705" s="146" t="s">
        <v>90</v>
      </c>
      <c r="AK705" s="146" t="s">
        <v>92</v>
      </c>
      <c r="AL705" s="148">
        <v>300.29</v>
      </c>
      <c r="AM705" s="148">
        <v>336.09</v>
      </c>
      <c r="AN705" s="148">
        <v>386.06</v>
      </c>
      <c r="AO705" s="148">
        <v>449.33</v>
      </c>
      <c r="AP705" s="148">
        <v>527.77</v>
      </c>
      <c r="AQ705" s="148">
        <v>624.83</v>
      </c>
      <c r="AR705" s="149">
        <v>354.3</v>
      </c>
    </row>
    <row r="706" spans="1:44">
      <c r="A706" s="23" t="str">
        <f t="shared" ref="A706:A769" si="29">+CONCATENATE(B706,C706,D706,E706,F706)</f>
        <v>AMNS502.25</v>
      </c>
      <c r="B706" s="24" t="s">
        <v>121</v>
      </c>
      <c r="C706" s="24" t="s">
        <v>10</v>
      </c>
      <c r="D706" s="24" t="s">
        <v>6</v>
      </c>
      <c r="E706" s="24">
        <v>50</v>
      </c>
      <c r="F706" s="25">
        <v>2.25</v>
      </c>
      <c r="G706" s="26">
        <v>389.93</v>
      </c>
      <c r="H706" s="26">
        <v>478.12</v>
      </c>
      <c r="I706" s="26">
        <v>570.52</v>
      </c>
      <c r="J706" s="26">
        <v>680.4</v>
      </c>
      <c r="K706" s="26">
        <v>808.25</v>
      </c>
      <c r="L706" s="26">
        <v>0</v>
      </c>
      <c r="M706" s="26">
        <v>478.12</v>
      </c>
      <c r="N706" s="30"/>
      <c r="AG706" s="102" t="str">
        <f>CONCATENATE(AH706,AI706,LEFT(AJ706,2),AK706)</f>
        <v>49FSDeath+ADB</v>
      </c>
      <c r="AH706" s="146">
        <v>49</v>
      </c>
      <c r="AI706" s="146" t="s">
        <v>148</v>
      </c>
      <c r="AJ706" s="146" t="s">
        <v>90</v>
      </c>
      <c r="AK706" s="146" t="s">
        <v>92</v>
      </c>
      <c r="AL706" s="148">
        <v>321.2</v>
      </c>
      <c r="AM706" s="148">
        <v>361.17</v>
      </c>
      <c r="AN706" s="148">
        <v>414.22</v>
      </c>
      <c r="AO706" s="148">
        <v>481.9</v>
      </c>
      <c r="AP706" s="148">
        <v>566.69</v>
      </c>
      <c r="AQ706" s="148">
        <v>0</v>
      </c>
      <c r="AR706" s="149">
        <v>370.51</v>
      </c>
    </row>
    <row r="707" spans="1:44">
      <c r="A707" s="23" t="str">
        <f>+CONCATENATE(B707,C707,D707,E707,F707)</f>
        <v>AMNS512.25</v>
      </c>
      <c r="B707" s="24" t="s">
        <v>121</v>
      </c>
      <c r="C707" s="24" t="s">
        <v>10</v>
      </c>
      <c r="D707" s="24" t="s">
        <v>6</v>
      </c>
      <c r="E707" s="24">
        <v>51</v>
      </c>
      <c r="F707" s="25">
        <v>2.25</v>
      </c>
      <c r="G707" s="26">
        <v>428.69</v>
      </c>
      <c r="H707" s="26">
        <v>520.56</v>
      </c>
      <c r="I707" s="26">
        <v>618.81</v>
      </c>
      <c r="J707" s="26">
        <v>737</v>
      </c>
      <c r="K707" s="26">
        <v>0</v>
      </c>
      <c r="L707" s="26">
        <v>0</v>
      </c>
      <c r="M707" s="26">
        <v>502.41</v>
      </c>
      <c r="N707" s="30"/>
      <c r="AG707" s="102" t="str">
        <f>CONCATENATE(AH707,AI707,LEFT(AJ707,2),AK707)</f>
        <v>50FSDeath+ADB</v>
      </c>
      <c r="AH707" s="146">
        <v>50</v>
      </c>
      <c r="AI707" s="146" t="s">
        <v>148</v>
      </c>
      <c r="AJ707" s="146" t="s">
        <v>90</v>
      </c>
      <c r="AK707" s="146" t="s">
        <v>92</v>
      </c>
      <c r="AL707" s="148">
        <v>344.53</v>
      </c>
      <c r="AM707" s="148">
        <v>388.24</v>
      </c>
      <c r="AN707" s="148">
        <v>444.35</v>
      </c>
      <c r="AO707" s="148">
        <v>517.01</v>
      </c>
      <c r="AP707" s="148">
        <v>608.76</v>
      </c>
      <c r="AQ707" s="148">
        <v>0</v>
      </c>
      <c r="AR707" s="149">
        <v>388.24</v>
      </c>
    </row>
    <row r="708" spans="1:44">
      <c r="A708" s="23" t="str">
        <f>+CONCATENATE(B708,C708,D708,E708,F708)</f>
        <v>AMNS522.25</v>
      </c>
      <c r="B708" s="24" t="s">
        <v>121</v>
      </c>
      <c r="C708" s="24" t="s">
        <v>10</v>
      </c>
      <c r="D708" s="24" t="s">
        <v>6</v>
      </c>
      <c r="E708" s="24">
        <v>52</v>
      </c>
      <c r="F708" s="25">
        <v>2.25</v>
      </c>
      <c r="G708" s="26">
        <v>469.06</v>
      </c>
      <c r="H708" s="26">
        <v>565.16</v>
      </c>
      <c r="I708" s="26">
        <v>670.35</v>
      </c>
      <c r="J708" s="26">
        <v>797.63</v>
      </c>
      <c r="K708" s="26">
        <v>0</v>
      </c>
      <c r="L708" s="26">
        <v>0</v>
      </c>
      <c r="M708" s="26">
        <v>525.21</v>
      </c>
      <c r="N708" s="30"/>
      <c r="AG708" s="102" t="str">
        <f t="shared" ref="AG708:AG771" si="30">CONCATENATE(AH708,AI708,LEFT(AJ708,2),AK708)</f>
        <v>51FSDeath+ADB</v>
      </c>
      <c r="AH708" s="146">
        <v>51</v>
      </c>
      <c r="AI708" s="146" t="s">
        <v>148</v>
      </c>
      <c r="AJ708" s="146" t="s">
        <v>90</v>
      </c>
      <c r="AK708" s="146" t="s">
        <v>92</v>
      </c>
      <c r="AL708" s="148">
        <v>370.29</v>
      </c>
      <c r="AM708" s="148">
        <v>417.07</v>
      </c>
      <c r="AN708" s="148">
        <v>476.53</v>
      </c>
      <c r="AO708" s="148">
        <v>554.81</v>
      </c>
      <c r="AP708" s="148">
        <v>654.15</v>
      </c>
      <c r="AQ708" s="148">
        <v>0</v>
      </c>
      <c r="AR708" s="149">
        <v>407.09</v>
      </c>
    </row>
    <row r="709" spans="1:44">
      <c r="A709" s="23" t="str">
        <f>+CONCATENATE(B709,C709,D709,E709,F709)</f>
        <v>AMNS532.25</v>
      </c>
      <c r="B709" s="24" t="s">
        <v>121</v>
      </c>
      <c r="C709" s="24" t="s">
        <v>10</v>
      </c>
      <c r="D709" s="24" t="s">
        <v>6</v>
      </c>
      <c r="E709" s="24">
        <v>53</v>
      </c>
      <c r="F709" s="25">
        <v>2.25</v>
      </c>
      <c r="G709" s="26">
        <v>510.96</v>
      </c>
      <c r="H709" s="26">
        <v>612.24</v>
      </c>
      <c r="I709" s="26">
        <v>725.52</v>
      </c>
      <c r="J709" s="26">
        <v>862.6</v>
      </c>
      <c r="K709" s="26">
        <v>0</v>
      </c>
      <c r="L709" s="26">
        <v>0</v>
      </c>
      <c r="M709" s="26">
        <v>548.75</v>
      </c>
      <c r="N709" s="30"/>
      <c r="AG709" s="102" t="str">
        <f>CONCATENATE(AH709,AI709,LEFT(AJ709,2),AK709)</f>
        <v>52FSDeath+ADB</v>
      </c>
      <c r="AH709" s="146">
        <v>52</v>
      </c>
      <c r="AI709" s="146" t="s">
        <v>148</v>
      </c>
      <c r="AJ709" s="146" t="s">
        <v>90</v>
      </c>
      <c r="AK709" s="146" t="s">
        <v>92</v>
      </c>
      <c r="AL709" s="148">
        <v>397.88</v>
      </c>
      <c r="AM709" s="148">
        <v>447.6</v>
      </c>
      <c r="AN709" s="148">
        <v>510.85</v>
      </c>
      <c r="AO709" s="148">
        <v>595.48</v>
      </c>
      <c r="AP709" s="148">
        <v>703.06</v>
      </c>
      <c r="AQ709" s="148">
        <v>0</v>
      </c>
      <c r="AR709" s="149">
        <v>425.09</v>
      </c>
    </row>
    <row r="710" spans="1:44">
      <c r="A710" s="23" t="str">
        <f>+CONCATENATE(B710,C710,D710,E710,F710)</f>
        <v>AMNS542.25</v>
      </c>
      <c r="B710" s="24" t="s">
        <v>121</v>
      </c>
      <c r="C710" s="24" t="s">
        <v>10</v>
      </c>
      <c r="D710" s="24" t="s">
        <v>6</v>
      </c>
      <c r="E710" s="24">
        <v>54</v>
      </c>
      <c r="F710" s="25">
        <v>2.25</v>
      </c>
      <c r="G710" s="26">
        <v>554.52</v>
      </c>
      <c r="H710" s="26">
        <v>661.94</v>
      </c>
      <c r="I710" s="26">
        <v>784.57</v>
      </c>
      <c r="J710" s="26">
        <v>932.29</v>
      </c>
      <c r="K710" s="26">
        <v>0</v>
      </c>
      <c r="L710" s="26">
        <v>0</v>
      </c>
      <c r="M710" s="26">
        <v>573.37</v>
      </c>
      <c r="N710" s="30"/>
      <c r="AG710" s="102" t="str">
        <f>CONCATENATE(AH710,AI710,LEFT(AJ710,2),AK710)</f>
        <v>53FSDeath+ADB</v>
      </c>
      <c r="AH710" s="146">
        <v>53</v>
      </c>
      <c r="AI710" s="146" t="s">
        <v>148</v>
      </c>
      <c r="AJ710" s="146" t="s">
        <v>90</v>
      </c>
      <c r="AK710" s="146" t="s">
        <v>92</v>
      </c>
      <c r="AL710" s="148">
        <v>427.22</v>
      </c>
      <c r="AM710" s="148">
        <v>479.77</v>
      </c>
      <c r="AN710" s="148">
        <v>547.45</v>
      </c>
      <c r="AO710" s="148">
        <v>639.2</v>
      </c>
      <c r="AP710" s="148">
        <v>755.7</v>
      </c>
      <c r="AQ710" s="148">
        <v>0</v>
      </c>
      <c r="AR710" s="149">
        <v>444.69</v>
      </c>
    </row>
    <row r="711" spans="1:44">
      <c r="A711" s="23" t="str">
        <f>+CONCATENATE(B711,C711,D711,E711,F711)</f>
        <v>AMNS552.25</v>
      </c>
      <c r="B711" s="24" t="s">
        <v>121</v>
      </c>
      <c r="C711" s="24" t="s">
        <v>10</v>
      </c>
      <c r="D711" s="24" t="s">
        <v>6</v>
      </c>
      <c r="E711" s="24">
        <v>55</v>
      </c>
      <c r="F711" s="25">
        <v>2.25</v>
      </c>
      <c r="G711" s="26">
        <v>600</v>
      </c>
      <c r="H711" s="26">
        <v>715.32</v>
      </c>
      <c r="I711" s="26">
        <v>848.07</v>
      </c>
      <c r="J711" s="26">
        <v>1007.17</v>
      </c>
      <c r="K711" s="26">
        <v>0</v>
      </c>
      <c r="L711" s="26">
        <v>0</v>
      </c>
      <c r="M711" s="26">
        <v>600</v>
      </c>
      <c r="N711" s="30"/>
      <c r="AG711" s="102" t="str">
        <f>CONCATENATE(AH711,AI711,LEFT(AJ711,2),AK711)</f>
        <v>54FSDeath+ADB</v>
      </c>
      <c r="AH711" s="146">
        <v>54</v>
      </c>
      <c r="AI711" s="146" t="s">
        <v>148</v>
      </c>
      <c r="AJ711" s="146" t="s">
        <v>90</v>
      </c>
      <c r="AK711" s="146" t="s">
        <v>92</v>
      </c>
      <c r="AL711" s="148">
        <v>458.04</v>
      </c>
      <c r="AM711" s="148">
        <v>513.61</v>
      </c>
      <c r="AN711" s="148">
        <v>586.51</v>
      </c>
      <c r="AO711" s="148">
        <v>686.2</v>
      </c>
      <c r="AP711" s="148">
        <v>0</v>
      </c>
      <c r="AQ711" s="148"/>
      <c r="AR711" s="149">
        <v>466.07</v>
      </c>
    </row>
    <row r="712" spans="1:44">
      <c r="A712" s="23" t="str">
        <f>+CONCATENATE(B712,C712,D712,E712,F712)</f>
        <v>AMNS562.25</v>
      </c>
      <c r="B712" s="24" t="s">
        <v>121</v>
      </c>
      <c r="C712" s="24" t="s">
        <v>10</v>
      </c>
      <c r="D712" s="24" t="s">
        <v>6</v>
      </c>
      <c r="E712" s="24">
        <v>56</v>
      </c>
      <c r="F712" s="25">
        <v>2.25</v>
      </c>
      <c r="G712" s="26">
        <v>647.93</v>
      </c>
      <c r="H712" s="26">
        <v>772.74</v>
      </c>
      <c r="I712" s="26">
        <v>916.67</v>
      </c>
      <c r="J712" s="26">
        <v>0</v>
      </c>
      <c r="K712" s="26">
        <v>0</v>
      </c>
      <c r="L712" s="26">
        <v>0</v>
      </c>
      <c r="M712" s="26"/>
      <c r="N712" s="30"/>
      <c r="AG712" s="102" t="str">
        <f>CONCATENATE(AH712,AI712,LEFT(AJ712,2),AK712)</f>
        <v>55FSDeath+ADB</v>
      </c>
      <c r="AH712" s="146">
        <v>55</v>
      </c>
      <c r="AI712" s="146" t="s">
        <v>148</v>
      </c>
      <c r="AJ712" s="146" t="s">
        <v>90</v>
      </c>
      <c r="AK712" s="146" t="s">
        <v>92</v>
      </c>
      <c r="AL712" s="148">
        <v>490.19</v>
      </c>
      <c r="AM712" s="148">
        <v>549.22</v>
      </c>
      <c r="AN712" s="148">
        <v>628.27</v>
      </c>
      <c r="AO712" s="148">
        <v>736.75</v>
      </c>
      <c r="AP712" s="148">
        <v>0</v>
      </c>
      <c r="AQ712" s="148"/>
      <c r="AR712" s="149">
        <v>490.19</v>
      </c>
    </row>
    <row r="713" spans="1:44">
      <c r="A713" s="23" t="str">
        <f>+CONCATENATE(B713,C713,D713,E713,F713)</f>
        <v>AMNS572.25</v>
      </c>
      <c r="B713" s="24" t="s">
        <v>121</v>
      </c>
      <c r="C713" s="24" t="s">
        <v>10</v>
      </c>
      <c r="D713" s="24" t="s">
        <v>6</v>
      </c>
      <c r="E713" s="24">
        <v>57</v>
      </c>
      <c r="F713" s="25">
        <v>2.25</v>
      </c>
      <c r="G713" s="26">
        <v>698.95</v>
      </c>
      <c r="H713" s="26">
        <v>834.83</v>
      </c>
      <c r="I713" s="26">
        <v>990.99</v>
      </c>
      <c r="J713" s="26">
        <v>0</v>
      </c>
      <c r="K713" s="26">
        <v>0</v>
      </c>
      <c r="L713" s="26">
        <v>0</v>
      </c>
      <c r="M713" s="26"/>
      <c r="N713" s="30"/>
      <c r="AG713" s="102" t="str">
        <f>CONCATENATE(AH713,AI713,LEFT(AJ713,2),AK713)</f>
        <v>56FSDeath+ADB</v>
      </c>
      <c r="AH713" s="146">
        <v>56</v>
      </c>
      <c r="AI713" s="146" t="s">
        <v>148</v>
      </c>
      <c r="AJ713" s="146" t="s">
        <v>90</v>
      </c>
      <c r="AK713" s="146" t="s">
        <v>92</v>
      </c>
      <c r="AL713" s="148">
        <v>523.55</v>
      </c>
      <c r="AM713" s="148">
        <v>586.81</v>
      </c>
      <c r="AN713" s="148">
        <v>673.02</v>
      </c>
      <c r="AO713" s="148">
        <v>791.19</v>
      </c>
      <c r="AP713" s="148">
        <v>0</v>
      </c>
      <c r="AQ713" s="148"/>
      <c r="AR713" s="148"/>
    </row>
    <row r="714" spans="1:44">
      <c r="A714" s="23" t="str">
        <f>+CONCATENATE(B714,C714,D714,E714,F714)</f>
        <v>AMNS582.25</v>
      </c>
      <c r="B714" s="24" t="s">
        <v>121</v>
      </c>
      <c r="C714" s="24" t="s">
        <v>10</v>
      </c>
      <c r="D714" s="24" t="s">
        <v>6</v>
      </c>
      <c r="E714" s="24">
        <v>58</v>
      </c>
      <c r="F714" s="25">
        <v>2.25</v>
      </c>
      <c r="G714" s="26">
        <v>753.76</v>
      </c>
      <c r="H714" s="26">
        <v>902.55</v>
      </c>
      <c r="I714" s="26">
        <v>1071.7</v>
      </c>
      <c r="J714" s="26">
        <v>0</v>
      </c>
      <c r="K714" s="26">
        <v>0</v>
      </c>
      <c r="L714" s="26">
        <v>0</v>
      </c>
      <c r="M714" s="26"/>
      <c r="N714" s="30"/>
      <c r="AG714" s="102" t="str">
        <f>CONCATENATE(AH714,AI714,LEFT(AJ714,2),AK714)</f>
        <v>57FSDeath+ADB</v>
      </c>
      <c r="AH714" s="146">
        <v>57</v>
      </c>
      <c r="AI714" s="146" t="s">
        <v>148</v>
      </c>
      <c r="AJ714" s="146" t="s">
        <v>90</v>
      </c>
      <c r="AK714" s="146" t="s">
        <v>92</v>
      </c>
      <c r="AL714" s="148">
        <v>558.21</v>
      </c>
      <c r="AM714" s="148">
        <v>626.67</v>
      </c>
      <c r="AN714" s="148">
        <v>721.15</v>
      </c>
      <c r="AO714" s="148">
        <v>849.88</v>
      </c>
      <c r="AP714" s="148">
        <v>0</v>
      </c>
      <c r="AQ714" s="148"/>
      <c r="AR714" s="148"/>
    </row>
    <row r="715" spans="1:44">
      <c r="A715" s="23" t="str">
        <f>+CONCATENATE(B715,C715,D715,E715,F715)</f>
        <v>AMNS592.25</v>
      </c>
      <c r="B715" s="24" t="s">
        <v>121</v>
      </c>
      <c r="C715" s="24" t="s">
        <v>10</v>
      </c>
      <c r="D715" s="24" t="s">
        <v>6</v>
      </c>
      <c r="E715" s="24">
        <v>59</v>
      </c>
      <c r="F715" s="25">
        <v>2.25</v>
      </c>
      <c r="G715" s="26">
        <v>812.56</v>
      </c>
      <c r="H715" s="26">
        <v>976.14</v>
      </c>
      <c r="I715" s="26">
        <v>1159.48</v>
      </c>
      <c r="J715" s="26">
        <v>0</v>
      </c>
      <c r="K715" s="26">
        <v>0</v>
      </c>
      <c r="L715" s="26">
        <v>0</v>
      </c>
      <c r="M715" s="26"/>
      <c r="N715" s="30"/>
      <c r="AG715" s="102" t="str">
        <f>CONCATENATE(AH715,AI715,LEFT(AJ715,2),AK715)</f>
        <v>58FSDeath+ADB</v>
      </c>
      <c r="AH715" s="146">
        <v>58</v>
      </c>
      <c r="AI715" s="146" t="s">
        <v>148</v>
      </c>
      <c r="AJ715" s="146" t="s">
        <v>90</v>
      </c>
      <c r="AK715" s="146" t="s">
        <v>92</v>
      </c>
      <c r="AL715" s="148">
        <v>594.4</v>
      </c>
      <c r="AM715" s="148">
        <v>669.23</v>
      </c>
      <c r="AN715" s="148">
        <v>773.1</v>
      </c>
      <c r="AO715" s="148">
        <v>913.29</v>
      </c>
      <c r="AP715" s="148">
        <v>0</v>
      </c>
      <c r="AQ715" s="148"/>
      <c r="AR715" s="148"/>
    </row>
    <row r="716" spans="1:44">
      <c r="A716" s="23" t="str">
        <f>+CONCATENATE(B716,C716,D716,E716,F716)</f>
        <v>AMNS602.25</v>
      </c>
      <c r="B716" s="24" t="s">
        <v>121</v>
      </c>
      <c r="C716" s="24" t="s">
        <v>10</v>
      </c>
      <c r="D716" s="24" t="s">
        <v>6</v>
      </c>
      <c r="E716" s="24">
        <v>60</v>
      </c>
      <c r="F716" s="25">
        <v>2.25</v>
      </c>
      <c r="G716" s="26">
        <v>877.88</v>
      </c>
      <c r="H716" s="26">
        <v>1056.73</v>
      </c>
      <c r="I716" s="26">
        <v>1255.06</v>
      </c>
      <c r="J716" s="26">
        <v>0</v>
      </c>
      <c r="K716" s="26">
        <v>0</v>
      </c>
      <c r="L716" s="26">
        <v>0</v>
      </c>
      <c r="M716" s="26"/>
      <c r="N716" s="30"/>
      <c r="AG716" s="102" t="str">
        <f>CONCATENATE(AH716,AI716,LEFT(AJ716,2),AK716)</f>
        <v>59FSDeath+ADB</v>
      </c>
      <c r="AH716" s="146">
        <v>59</v>
      </c>
      <c r="AI716" s="146" t="s">
        <v>148</v>
      </c>
      <c r="AJ716" s="146" t="s">
        <v>90</v>
      </c>
      <c r="AK716" s="146" t="s">
        <v>92</v>
      </c>
      <c r="AL716" s="148">
        <v>632.48</v>
      </c>
      <c r="AM716" s="148">
        <v>714.96</v>
      </c>
      <c r="AN716" s="148">
        <v>829.36</v>
      </c>
      <c r="AO716" s="148">
        <v>0</v>
      </c>
      <c r="AP716" s="148"/>
      <c r="AQ716" s="148"/>
      <c r="AR716" s="148"/>
    </row>
    <row r="717" spans="1:44">
      <c r="A717" s="23" t="str">
        <f>+CONCATENATE(B717,C717,D717,E717,F717)</f>
        <v>AMNS612.25</v>
      </c>
      <c r="B717" s="24" t="s">
        <v>121</v>
      </c>
      <c r="C717" s="24" t="s">
        <v>10</v>
      </c>
      <c r="D717" s="24" t="s">
        <v>6</v>
      </c>
      <c r="E717" s="24">
        <v>61</v>
      </c>
      <c r="F717" s="25">
        <v>2.25</v>
      </c>
      <c r="G717" s="26">
        <v>949.26</v>
      </c>
      <c r="H717" s="26">
        <v>1145.08</v>
      </c>
      <c r="I717" s="26">
        <v>0</v>
      </c>
      <c r="J717" s="26">
        <v>0</v>
      </c>
      <c r="K717" s="26">
        <v>0</v>
      </c>
      <c r="L717" s="26">
        <v>0</v>
      </c>
      <c r="M717" s="26"/>
      <c r="N717" s="30"/>
      <c r="AG717" s="102" t="str">
        <f>CONCATENATE(AH717,AI717,LEFT(AJ717,2),AK717)</f>
        <v>60FSDeath+ADB</v>
      </c>
      <c r="AH717" s="146">
        <v>60</v>
      </c>
      <c r="AI717" s="146" t="s">
        <v>148</v>
      </c>
      <c r="AJ717" s="146" t="s">
        <v>90</v>
      </c>
      <c r="AK717" s="146" t="s">
        <v>92</v>
      </c>
      <c r="AL717" s="148">
        <v>672.91</v>
      </c>
      <c r="AM717" s="148">
        <v>764.32</v>
      </c>
      <c r="AN717" s="148">
        <v>890.48</v>
      </c>
      <c r="AO717" s="148">
        <v>0</v>
      </c>
      <c r="AP717" s="148"/>
      <c r="AQ717" s="148"/>
      <c r="AR717" s="148"/>
    </row>
    <row r="718" spans="1:44">
      <c r="A718" s="23" t="str">
        <f>+CONCATENATE(B718,C718,D718,E718,F718)</f>
        <v>AMNS622.25</v>
      </c>
      <c r="B718" s="24" t="s">
        <v>121</v>
      </c>
      <c r="C718" s="24" t="s">
        <v>10</v>
      </c>
      <c r="D718" s="24" t="s">
        <v>6</v>
      </c>
      <c r="E718" s="24">
        <v>62</v>
      </c>
      <c r="F718" s="25">
        <v>2.25</v>
      </c>
      <c r="G718" s="26">
        <v>1028.07</v>
      </c>
      <c r="H718" s="26">
        <v>1242</v>
      </c>
      <c r="I718" s="26">
        <v>0</v>
      </c>
      <c r="J718" s="26">
        <v>0</v>
      </c>
      <c r="K718" s="26">
        <v>0</v>
      </c>
      <c r="L718" s="26">
        <v>0</v>
      </c>
      <c r="M718" s="26"/>
      <c r="N718" s="30"/>
      <c r="AG718" s="102" t="str">
        <f>CONCATENATE(AH718,AI718,LEFT(AJ718,2),AK718)</f>
        <v>61FSDeath+ADB</v>
      </c>
      <c r="AH718" s="146">
        <v>61</v>
      </c>
      <c r="AI718" s="146" t="s">
        <v>148</v>
      </c>
      <c r="AJ718" s="146" t="s">
        <v>90</v>
      </c>
      <c r="AK718" s="146" t="s">
        <v>92</v>
      </c>
      <c r="AL718" s="148">
        <v>716.3</v>
      </c>
      <c r="AM718" s="148">
        <v>818.47</v>
      </c>
      <c r="AN718" s="148">
        <v>957.06</v>
      </c>
      <c r="AO718" s="148">
        <v>0</v>
      </c>
      <c r="AP718" s="148"/>
      <c r="AQ718" s="148"/>
      <c r="AR718" s="148"/>
    </row>
    <row r="719" spans="1:44">
      <c r="A719" s="23" t="str">
        <f>+CONCATENATE(B719,C719,D719,E719,F719)</f>
        <v>AMNS632.25</v>
      </c>
      <c r="B719" s="24" t="s">
        <v>121</v>
      </c>
      <c r="C719" s="24" t="s">
        <v>10</v>
      </c>
      <c r="D719" s="24" t="s">
        <v>6</v>
      </c>
      <c r="E719" s="24">
        <v>63</v>
      </c>
      <c r="F719" s="25">
        <v>2.25</v>
      </c>
      <c r="G719" s="26">
        <v>1114.81</v>
      </c>
      <c r="H719" s="26">
        <v>1348.18</v>
      </c>
      <c r="I719" s="26">
        <v>0</v>
      </c>
      <c r="J719" s="26">
        <v>0</v>
      </c>
      <c r="K719" s="26">
        <v>0</v>
      </c>
      <c r="L719" s="26">
        <v>0</v>
      </c>
      <c r="M719" s="26"/>
      <c r="N719" s="30"/>
      <c r="AG719" s="102" t="str">
        <f>CONCATENATE(AH719,AI719,LEFT(AJ719,2),AK719)</f>
        <v>62FSDeath+ADB</v>
      </c>
      <c r="AH719" s="146">
        <v>62</v>
      </c>
      <c r="AI719" s="146" t="s">
        <v>148</v>
      </c>
      <c r="AJ719" s="146" t="s">
        <v>90</v>
      </c>
      <c r="AK719" s="146" t="s">
        <v>92</v>
      </c>
      <c r="AL719" s="148">
        <v>763.35</v>
      </c>
      <c r="AM719" s="148">
        <v>877.65</v>
      </c>
      <c r="AN719" s="148">
        <v>1029.69</v>
      </c>
      <c r="AO719" s="148">
        <v>0</v>
      </c>
      <c r="AP719" s="148"/>
      <c r="AQ719" s="148"/>
      <c r="AR719" s="148"/>
    </row>
    <row r="720" spans="1:44">
      <c r="A720" s="23" t="str">
        <f>+CONCATENATE(B720,C720,D720,E720,F720)</f>
        <v>AMNS642.25</v>
      </c>
      <c r="B720" s="24" t="s">
        <v>121</v>
      </c>
      <c r="C720" s="24" t="s">
        <v>10</v>
      </c>
      <c r="D720" s="24" t="s">
        <v>6</v>
      </c>
      <c r="E720" s="24">
        <v>64</v>
      </c>
      <c r="F720" s="25">
        <v>2.25</v>
      </c>
      <c r="G720" s="26">
        <v>1210.36</v>
      </c>
      <c r="H720" s="26">
        <v>1464.11</v>
      </c>
      <c r="I720" s="26">
        <v>0</v>
      </c>
      <c r="J720" s="26">
        <v>0</v>
      </c>
      <c r="K720" s="26">
        <v>0</v>
      </c>
      <c r="L720" s="26">
        <v>0</v>
      </c>
      <c r="M720" s="26"/>
      <c r="N720" s="30"/>
      <c r="AG720" s="102" t="str">
        <f>CONCATENATE(AH720,AI720,LEFT(AJ720,2),AK720)</f>
        <v>63FSDeath+ADB</v>
      </c>
      <c r="AH720" s="146">
        <v>63</v>
      </c>
      <c r="AI720" s="146" t="s">
        <v>148</v>
      </c>
      <c r="AJ720" s="146" t="s">
        <v>90</v>
      </c>
      <c r="AK720" s="146" t="s">
        <v>92</v>
      </c>
      <c r="AL720" s="148">
        <v>814.98</v>
      </c>
      <c r="AM720" s="148">
        <v>942.51</v>
      </c>
      <c r="AN720" s="148">
        <v>1109.01</v>
      </c>
      <c r="AO720" s="148">
        <v>0</v>
      </c>
      <c r="AP720" s="148"/>
      <c r="AQ720" s="148"/>
      <c r="AR720" s="148"/>
    </row>
    <row r="721" spans="1:44">
      <c r="A721" s="23" t="str">
        <f>+CONCATENATE(B721,C721,D721,E721,F721)</f>
        <v>AMNS652.25</v>
      </c>
      <c r="B721" s="24" t="s">
        <v>121</v>
      </c>
      <c r="C721" s="24" t="s">
        <v>10</v>
      </c>
      <c r="D721" s="24" t="s">
        <v>6</v>
      </c>
      <c r="E721" s="24">
        <v>65</v>
      </c>
      <c r="F721" s="25">
        <v>2.25</v>
      </c>
      <c r="G721" s="26">
        <v>1315.43</v>
      </c>
      <c r="H721" s="26">
        <v>1590.89</v>
      </c>
      <c r="I721" s="26">
        <v>0</v>
      </c>
      <c r="J721" s="26">
        <v>0</v>
      </c>
      <c r="K721" s="26">
        <v>0</v>
      </c>
      <c r="L721" s="26">
        <v>0</v>
      </c>
      <c r="M721" s="26"/>
      <c r="N721" s="30"/>
      <c r="AG721" s="102" t="str">
        <f>CONCATENATE(AH721,AI721,LEFT(AJ721,2),AK721)</f>
        <v>64FSDeath+ADB</v>
      </c>
      <c r="AH721" s="146">
        <v>64</v>
      </c>
      <c r="AI721" s="146" t="s">
        <v>148</v>
      </c>
      <c r="AJ721" s="146" t="s">
        <v>90</v>
      </c>
      <c r="AK721" s="146" t="s">
        <v>92</v>
      </c>
      <c r="AL721" s="148">
        <v>871.65</v>
      </c>
      <c r="AM721" s="148">
        <v>1013.69</v>
      </c>
      <c r="AN721" s="148">
        <v>0</v>
      </c>
      <c r="AO721" s="148"/>
      <c r="AP721" s="148"/>
      <c r="AQ721" s="148"/>
      <c r="AR721" s="148"/>
    </row>
    <row r="722" spans="1:44">
      <c r="A722" s="23" t="str">
        <f>+CONCATENATE(B722,C722,D722,E722,F722)</f>
        <v>AMS182.25</v>
      </c>
      <c r="B722" s="24" t="s">
        <v>121</v>
      </c>
      <c r="C722" s="24" t="s">
        <v>10</v>
      </c>
      <c r="D722" s="24" t="s">
        <v>90</v>
      </c>
      <c r="E722" s="24">
        <v>18</v>
      </c>
      <c r="F722" s="25">
        <v>2.25</v>
      </c>
      <c r="G722" s="26">
        <v>0</v>
      </c>
      <c r="H722" s="26">
        <v>107.79</v>
      </c>
      <c r="I722" s="26">
        <v>108.14</v>
      </c>
      <c r="J722" s="26">
        <v>111.11</v>
      </c>
      <c r="K722" s="26">
        <v>122.07</v>
      </c>
      <c r="L722" s="26">
        <v>143.5</v>
      </c>
      <c r="M722" s="26"/>
      <c r="N722" s="30"/>
      <c r="AG722" s="102" t="str">
        <f>CONCATENATE(AH722,AI722,LEFT(AJ722,2),AK722)</f>
        <v>65FSDeath+ADB</v>
      </c>
      <c r="AH722" s="146">
        <v>65</v>
      </c>
      <c r="AI722" s="146" t="s">
        <v>148</v>
      </c>
      <c r="AJ722" s="146" t="s">
        <v>90</v>
      </c>
      <c r="AK722" s="146" t="s">
        <v>92</v>
      </c>
      <c r="AL722" s="148">
        <v>934.04</v>
      </c>
      <c r="AM722" s="148">
        <v>1091.83</v>
      </c>
      <c r="AN722" s="148">
        <v>0</v>
      </c>
      <c r="AO722" s="148"/>
      <c r="AP722" s="148"/>
      <c r="AQ722" s="148"/>
      <c r="AR722" s="148"/>
    </row>
    <row r="723" spans="1:44">
      <c r="A723" s="23" t="str">
        <f>+CONCATENATE(B723,C723,D723,E723,F723)</f>
        <v>AMS192.25</v>
      </c>
      <c r="B723" s="24" t="s">
        <v>121</v>
      </c>
      <c r="C723" s="24" t="s">
        <v>10</v>
      </c>
      <c r="D723" s="24" t="s">
        <v>90</v>
      </c>
      <c r="E723" s="24">
        <v>19</v>
      </c>
      <c r="F723" s="25">
        <v>2.25</v>
      </c>
      <c r="G723" s="26">
        <v>0</v>
      </c>
      <c r="H723" s="26">
        <v>111.17</v>
      </c>
      <c r="I723" s="26">
        <v>111.55</v>
      </c>
      <c r="J723" s="26">
        <v>115.26</v>
      </c>
      <c r="K723" s="26">
        <v>128.22</v>
      </c>
      <c r="L723" s="26">
        <v>152.54</v>
      </c>
      <c r="M723" s="26"/>
      <c r="N723" s="30"/>
      <c r="AG723" s="102" t="str">
        <f>CONCATENATE(AH723,AI723,LEFT(AJ723,2),AK723)</f>
        <v>18FAgDeath+ADB+ATPD</v>
      </c>
      <c r="AH723" s="146">
        <v>18</v>
      </c>
      <c r="AI723" s="146" t="s">
        <v>148</v>
      </c>
      <c r="AJ723" s="146" t="s">
        <v>89</v>
      </c>
      <c r="AK723" s="146" t="s">
        <v>94</v>
      </c>
      <c r="AL723" s="148">
        <v>0</v>
      </c>
      <c r="AM723" s="148">
        <v>217.9</v>
      </c>
      <c r="AN723" s="148">
        <v>217.91</v>
      </c>
      <c r="AO723" s="148">
        <v>217.92</v>
      </c>
      <c r="AP723" s="148">
        <v>217.93</v>
      </c>
      <c r="AQ723" s="148">
        <v>217.94</v>
      </c>
      <c r="AR723" s="148"/>
    </row>
    <row r="724" spans="1:44">
      <c r="A724" s="23" t="str">
        <f>+CONCATENATE(B724,C724,D724,E724,F724)</f>
        <v>AMS202.25</v>
      </c>
      <c r="B724" s="24" t="s">
        <v>121</v>
      </c>
      <c r="C724" s="24" t="s">
        <v>10</v>
      </c>
      <c r="D724" s="24" t="s">
        <v>90</v>
      </c>
      <c r="E724" s="24">
        <v>20</v>
      </c>
      <c r="F724" s="25">
        <v>2.25</v>
      </c>
      <c r="G724" s="26">
        <v>0</v>
      </c>
      <c r="H724" s="26">
        <v>114.07</v>
      </c>
      <c r="I724" s="26">
        <v>114.55</v>
      </c>
      <c r="J724" s="26">
        <v>119.43</v>
      </c>
      <c r="K724" s="26">
        <v>134.84</v>
      </c>
      <c r="L724" s="26">
        <v>162.47</v>
      </c>
      <c r="M724" s="26"/>
      <c r="N724" s="30"/>
      <c r="AG724" s="102" t="str">
        <f>CONCATENATE(AH724,AI724,LEFT(AJ724,2),AK724)</f>
        <v>19FAgDeath+ADB+ATPD</v>
      </c>
      <c r="AH724" s="146">
        <v>19</v>
      </c>
      <c r="AI724" s="146" t="s">
        <v>148</v>
      </c>
      <c r="AJ724" s="146" t="s">
        <v>89</v>
      </c>
      <c r="AK724" s="146" t="s">
        <v>94</v>
      </c>
      <c r="AL724" s="148">
        <v>0</v>
      </c>
      <c r="AM724" s="148">
        <v>217.9</v>
      </c>
      <c r="AN724" s="148">
        <v>217.91</v>
      </c>
      <c r="AO724" s="148">
        <v>217.92</v>
      </c>
      <c r="AP724" s="148">
        <v>217.93</v>
      </c>
      <c r="AQ724" s="148">
        <v>217.94</v>
      </c>
      <c r="AR724" s="148"/>
    </row>
    <row r="725" spans="1:44">
      <c r="A725" s="23" t="str">
        <f>+CONCATENATE(B725,C725,D725,E725,F725)</f>
        <v>AMS212.25</v>
      </c>
      <c r="B725" s="24" t="s">
        <v>121</v>
      </c>
      <c r="C725" s="24" t="s">
        <v>10</v>
      </c>
      <c r="D725" s="24" t="s">
        <v>90</v>
      </c>
      <c r="E725" s="24">
        <v>21</v>
      </c>
      <c r="F725" s="25">
        <v>2.25</v>
      </c>
      <c r="G725" s="26">
        <v>0</v>
      </c>
      <c r="H725" s="26">
        <v>116.46</v>
      </c>
      <c r="I725" s="26">
        <v>117.21</v>
      </c>
      <c r="J725" s="26">
        <v>123.81</v>
      </c>
      <c r="K725" s="26">
        <v>142.23</v>
      </c>
      <c r="L725" s="26">
        <v>173.43</v>
      </c>
      <c r="M725" s="26"/>
      <c r="N725" s="30"/>
      <c r="AG725" s="102" t="str">
        <f>CONCATENATE(AH725,AI725,LEFT(AJ725,2),AK725)</f>
        <v>20FAgDeath+ADB+ATPD</v>
      </c>
      <c r="AH725" s="146">
        <v>20</v>
      </c>
      <c r="AI725" s="146" t="s">
        <v>148</v>
      </c>
      <c r="AJ725" s="146" t="s">
        <v>89</v>
      </c>
      <c r="AK725" s="146" t="s">
        <v>94</v>
      </c>
      <c r="AL725" s="148">
        <v>0</v>
      </c>
      <c r="AM725" s="148">
        <v>217.9</v>
      </c>
      <c r="AN725" s="148">
        <v>217.91</v>
      </c>
      <c r="AO725" s="148">
        <v>217.92</v>
      </c>
      <c r="AP725" s="148">
        <v>217.93</v>
      </c>
      <c r="AQ725" s="148">
        <v>217.94</v>
      </c>
      <c r="AR725" s="148"/>
    </row>
    <row r="726" spans="1:44">
      <c r="A726" s="23" t="str">
        <f>+CONCATENATE(B726,C726,D726,E726,F726)</f>
        <v>AMS222.25</v>
      </c>
      <c r="B726" s="24" t="s">
        <v>121</v>
      </c>
      <c r="C726" s="24" t="s">
        <v>10</v>
      </c>
      <c r="D726" s="24" t="s">
        <v>90</v>
      </c>
      <c r="E726" s="24">
        <v>22</v>
      </c>
      <c r="F726" s="25">
        <v>2.25</v>
      </c>
      <c r="G726" s="26">
        <v>0</v>
      </c>
      <c r="H726" s="26">
        <v>118.48</v>
      </c>
      <c r="I726" s="26">
        <v>119.79</v>
      </c>
      <c r="J726" s="26">
        <v>128.68</v>
      </c>
      <c r="K726" s="26">
        <v>150.49</v>
      </c>
      <c r="L726" s="26">
        <v>185.67</v>
      </c>
      <c r="M726" s="26"/>
      <c r="N726" s="30"/>
      <c r="AG726" s="102" t="str">
        <f>CONCATENATE(AH726,AI726,LEFT(AJ726,2),AK726)</f>
        <v>21FAgDeath+ADB+ATPD</v>
      </c>
      <c r="AH726" s="146">
        <v>21</v>
      </c>
      <c r="AI726" s="146" t="s">
        <v>148</v>
      </c>
      <c r="AJ726" s="146" t="s">
        <v>89</v>
      </c>
      <c r="AK726" s="146" t="s">
        <v>94</v>
      </c>
      <c r="AL726" s="148">
        <v>0</v>
      </c>
      <c r="AM726" s="148">
        <v>217.9</v>
      </c>
      <c r="AN726" s="148">
        <v>217.91</v>
      </c>
      <c r="AO726" s="148">
        <v>217.92</v>
      </c>
      <c r="AP726" s="148">
        <v>217.93</v>
      </c>
      <c r="AQ726" s="148">
        <v>217.94</v>
      </c>
      <c r="AR726" s="148"/>
    </row>
    <row r="727" spans="1:44">
      <c r="A727" s="23" t="str">
        <f>+CONCATENATE(B727,C727,D727,E727,F727)</f>
        <v>AMS232.25</v>
      </c>
      <c r="B727" s="24" t="s">
        <v>121</v>
      </c>
      <c r="C727" s="24" t="s">
        <v>10</v>
      </c>
      <c r="D727" s="24" t="s">
        <v>90</v>
      </c>
      <c r="E727" s="24">
        <v>23</v>
      </c>
      <c r="F727" s="25">
        <v>2.25</v>
      </c>
      <c r="G727" s="26">
        <v>0</v>
      </c>
      <c r="H727" s="26">
        <v>120.33</v>
      </c>
      <c r="I727" s="26">
        <v>122.58</v>
      </c>
      <c r="J727" s="26">
        <v>134.28</v>
      </c>
      <c r="K727" s="26">
        <v>159.93</v>
      </c>
      <c r="L727" s="26">
        <v>199.19</v>
      </c>
      <c r="M727" s="26"/>
      <c r="N727" s="30"/>
      <c r="AG727" s="102" t="str">
        <f>CONCATENATE(AH727,AI727,LEFT(AJ727,2),AK727)</f>
        <v>22FAgDeath+ADB+ATPD</v>
      </c>
      <c r="AH727" s="146">
        <v>22</v>
      </c>
      <c r="AI727" s="146" t="s">
        <v>148</v>
      </c>
      <c r="AJ727" s="146" t="s">
        <v>89</v>
      </c>
      <c r="AK727" s="146" t="s">
        <v>94</v>
      </c>
      <c r="AL727" s="148">
        <v>0</v>
      </c>
      <c r="AM727" s="148">
        <v>219.29</v>
      </c>
      <c r="AN727" s="148">
        <v>219.3</v>
      </c>
      <c r="AO727" s="148">
        <v>219.31</v>
      </c>
      <c r="AP727" s="148">
        <v>219.32</v>
      </c>
      <c r="AQ727" s="148">
        <v>219.33</v>
      </c>
      <c r="AR727" s="148"/>
    </row>
    <row r="728" spans="1:44">
      <c r="A728" s="23" t="str">
        <f>+CONCATENATE(B728,C728,D728,E728,F728)</f>
        <v>AMS242.25</v>
      </c>
      <c r="B728" s="24" t="s">
        <v>121</v>
      </c>
      <c r="C728" s="24" t="s">
        <v>10</v>
      </c>
      <c r="D728" s="24" t="s">
        <v>90</v>
      </c>
      <c r="E728" s="24">
        <v>24</v>
      </c>
      <c r="F728" s="25">
        <v>2.25</v>
      </c>
      <c r="G728" s="26">
        <v>0</v>
      </c>
      <c r="H728" s="26">
        <v>122.22</v>
      </c>
      <c r="I728" s="26">
        <v>125.77</v>
      </c>
      <c r="J728" s="26">
        <v>140.86</v>
      </c>
      <c r="K728" s="26">
        <v>170.64</v>
      </c>
      <c r="L728" s="26">
        <v>214.01</v>
      </c>
      <c r="M728" s="26"/>
      <c r="N728" s="30"/>
      <c r="AG728" s="102" t="str">
        <f>CONCATENATE(AH728,AI728,LEFT(AJ728,2),AK728)</f>
        <v>23FAgDeath+ADB+ATPD</v>
      </c>
      <c r="AH728" s="146">
        <v>23</v>
      </c>
      <c r="AI728" s="146" t="s">
        <v>148</v>
      </c>
      <c r="AJ728" s="146" t="s">
        <v>89</v>
      </c>
      <c r="AK728" s="146" t="s">
        <v>94</v>
      </c>
      <c r="AL728" s="148">
        <v>0</v>
      </c>
      <c r="AM728" s="148">
        <v>220.43</v>
      </c>
      <c r="AN728" s="148">
        <v>220.44</v>
      </c>
      <c r="AO728" s="148">
        <v>220.45</v>
      </c>
      <c r="AP728" s="148">
        <v>220.46</v>
      </c>
      <c r="AQ728" s="148">
        <v>220.47</v>
      </c>
      <c r="AR728" s="148"/>
    </row>
    <row r="729" spans="1:44">
      <c r="A729" s="23" t="str">
        <f>+CONCATENATE(B729,C729,D729,E729,F729)</f>
        <v>AMS252.25</v>
      </c>
      <c r="B729" s="24" t="s">
        <v>121</v>
      </c>
      <c r="C729" s="24" t="s">
        <v>10</v>
      </c>
      <c r="D729" s="24" t="s">
        <v>90</v>
      </c>
      <c r="E729" s="24">
        <v>25</v>
      </c>
      <c r="F729" s="25">
        <v>2.25</v>
      </c>
      <c r="G729" s="26">
        <v>0</v>
      </c>
      <c r="H729" s="26">
        <v>124.32</v>
      </c>
      <c r="I729" s="26">
        <v>129.7</v>
      </c>
      <c r="J729" s="26">
        <v>148.63</v>
      </c>
      <c r="K729" s="26">
        <v>182.75</v>
      </c>
      <c r="L729" s="26">
        <v>230.31</v>
      </c>
      <c r="M729" s="26"/>
      <c r="N729" s="30"/>
      <c r="AG729" s="102" t="str">
        <f>CONCATENATE(AH729,AI729,LEFT(AJ729,2),AK729)</f>
        <v>24FAgDeath+ADB+ATPD</v>
      </c>
      <c r="AH729" s="146">
        <v>24</v>
      </c>
      <c r="AI729" s="146" t="s">
        <v>148</v>
      </c>
      <c r="AJ729" s="146" t="s">
        <v>89</v>
      </c>
      <c r="AK729" s="146" t="s">
        <v>94</v>
      </c>
      <c r="AL729" s="148">
        <v>0</v>
      </c>
      <c r="AM729" s="148">
        <v>221.35</v>
      </c>
      <c r="AN729" s="148">
        <v>221.36</v>
      </c>
      <c r="AO729" s="148">
        <v>221.37</v>
      </c>
      <c r="AP729" s="148">
        <v>221.38</v>
      </c>
      <c r="AQ729" s="148">
        <v>221.39</v>
      </c>
      <c r="AR729" s="148"/>
    </row>
    <row r="730" spans="1:44">
      <c r="A730" s="23" t="str">
        <f>+CONCATENATE(B730,C730,D730,E730,F730)</f>
        <v>AMS262.25</v>
      </c>
      <c r="B730" s="24" t="s">
        <v>121</v>
      </c>
      <c r="C730" s="24" t="s">
        <v>10</v>
      </c>
      <c r="D730" s="24" t="s">
        <v>90</v>
      </c>
      <c r="E730" s="24">
        <v>26</v>
      </c>
      <c r="F730" s="25">
        <v>2.25</v>
      </c>
      <c r="G730" s="26">
        <v>0</v>
      </c>
      <c r="H730" s="26">
        <v>126.88</v>
      </c>
      <c r="I730" s="26">
        <v>134.65</v>
      </c>
      <c r="J730" s="26">
        <v>157.74</v>
      </c>
      <c r="K730" s="26">
        <v>196.7</v>
      </c>
      <c r="L730" s="26">
        <v>248.21</v>
      </c>
      <c r="M730" s="26"/>
      <c r="N730" s="30"/>
      <c r="AG730" s="102" t="str">
        <f>CONCATENATE(AH730,AI730,LEFT(AJ730,2),AK730)</f>
        <v>25FAgDeath+ADB+ATPD</v>
      </c>
      <c r="AH730" s="146">
        <v>25</v>
      </c>
      <c r="AI730" s="146" t="s">
        <v>148</v>
      </c>
      <c r="AJ730" s="146" t="s">
        <v>89</v>
      </c>
      <c r="AK730" s="146" t="s">
        <v>94</v>
      </c>
      <c r="AL730" s="148">
        <v>0</v>
      </c>
      <c r="AM730" s="148">
        <v>222.15</v>
      </c>
      <c r="AN730" s="148">
        <v>222.16</v>
      </c>
      <c r="AO730" s="148">
        <v>222.17</v>
      </c>
      <c r="AP730" s="148">
        <v>222.18</v>
      </c>
      <c r="AQ730" s="148">
        <v>222.19</v>
      </c>
      <c r="AR730" s="148"/>
    </row>
    <row r="731" spans="1:44">
      <c r="A731" s="23" t="str">
        <f>+CONCATENATE(B731,C731,D731,E731,F731)</f>
        <v>AMS272.25</v>
      </c>
      <c r="B731" s="24" t="s">
        <v>121</v>
      </c>
      <c r="C731" s="24" t="s">
        <v>10</v>
      </c>
      <c r="D731" s="24" t="s">
        <v>90</v>
      </c>
      <c r="E731" s="24">
        <v>27</v>
      </c>
      <c r="F731" s="25">
        <v>2.25</v>
      </c>
      <c r="G731" s="26">
        <v>0</v>
      </c>
      <c r="H731" s="26">
        <v>129.91</v>
      </c>
      <c r="I731" s="26">
        <v>140.8</v>
      </c>
      <c r="J731" s="26">
        <v>168.42</v>
      </c>
      <c r="K731" s="26">
        <v>212.28</v>
      </c>
      <c r="L731" s="26">
        <v>267.73</v>
      </c>
      <c r="M731" s="26"/>
      <c r="N731" s="30"/>
      <c r="AG731" s="102" t="str">
        <f>CONCATENATE(AH731,AI731,LEFT(AJ731,2),AK731)</f>
        <v>26FAgDeath+ADB+ATPD</v>
      </c>
      <c r="AH731" s="146">
        <v>26</v>
      </c>
      <c r="AI731" s="146" t="s">
        <v>148</v>
      </c>
      <c r="AJ731" s="146" t="s">
        <v>89</v>
      </c>
      <c r="AK731" s="146" t="s">
        <v>94</v>
      </c>
      <c r="AL731" s="148">
        <v>0</v>
      </c>
      <c r="AM731" s="148">
        <v>222.88</v>
      </c>
      <c r="AN731" s="148">
        <v>222.89</v>
      </c>
      <c r="AO731" s="148">
        <v>222.9</v>
      </c>
      <c r="AP731" s="148">
        <v>222.91</v>
      </c>
      <c r="AQ731" s="148">
        <v>225.39</v>
      </c>
      <c r="AR731" s="148"/>
    </row>
    <row r="732" spans="1:44">
      <c r="A732" s="23" t="str">
        <f>+CONCATENATE(B732,C732,D732,E732,F732)</f>
        <v>AMS282.25</v>
      </c>
      <c r="B732" s="24" t="s">
        <v>121</v>
      </c>
      <c r="C732" s="24" t="s">
        <v>10</v>
      </c>
      <c r="D732" s="24" t="s">
        <v>90</v>
      </c>
      <c r="E732" s="24">
        <v>28</v>
      </c>
      <c r="F732" s="25">
        <v>2.25</v>
      </c>
      <c r="G732" s="26">
        <v>0</v>
      </c>
      <c r="H732" s="26">
        <v>133.86</v>
      </c>
      <c r="I732" s="26">
        <v>148.3</v>
      </c>
      <c r="J732" s="26">
        <v>180.78</v>
      </c>
      <c r="K732" s="26">
        <v>229.75</v>
      </c>
      <c r="L732" s="26">
        <v>289.06</v>
      </c>
      <c r="M732" s="26"/>
      <c r="N732" s="30"/>
      <c r="AG732" s="102" t="str">
        <f>CONCATENATE(AH732,AI732,LEFT(AJ732,2),AK732)</f>
        <v>27FAgDeath+ADB+ATPD</v>
      </c>
      <c r="AH732" s="146">
        <v>27</v>
      </c>
      <c r="AI732" s="146" t="s">
        <v>148</v>
      </c>
      <c r="AJ732" s="146" t="s">
        <v>89</v>
      </c>
      <c r="AK732" s="146" t="s">
        <v>94</v>
      </c>
      <c r="AL732" s="148">
        <v>0</v>
      </c>
      <c r="AM732" s="148">
        <v>223.63</v>
      </c>
      <c r="AN732" s="148">
        <v>223.64</v>
      </c>
      <c r="AO732" s="148">
        <v>223.65</v>
      </c>
      <c r="AP732" s="148">
        <v>223.66</v>
      </c>
      <c r="AQ732" s="148">
        <v>229.96</v>
      </c>
      <c r="AR732" s="148"/>
    </row>
    <row r="733" spans="1:44">
      <c r="A733" s="23" t="str">
        <f>+CONCATENATE(B733,C733,D733,E733,F733)</f>
        <v>AMS292.25</v>
      </c>
      <c r="B733" s="24" t="s">
        <v>121</v>
      </c>
      <c r="C733" s="24" t="s">
        <v>10</v>
      </c>
      <c r="D733" s="24" t="s">
        <v>90</v>
      </c>
      <c r="E733" s="24">
        <v>29</v>
      </c>
      <c r="F733" s="25">
        <v>2.25</v>
      </c>
      <c r="G733" s="26">
        <v>0</v>
      </c>
      <c r="H733" s="26">
        <v>138.78</v>
      </c>
      <c r="I733" s="26">
        <v>157.39</v>
      </c>
      <c r="J733" s="26">
        <v>194.93</v>
      </c>
      <c r="K733" s="26">
        <v>249.07</v>
      </c>
      <c r="L733" s="26">
        <v>312.36</v>
      </c>
      <c r="M733" s="26"/>
      <c r="N733" s="30"/>
      <c r="AG733" s="102" t="str">
        <f>CONCATENATE(AH733,AI733,LEFT(AJ733,2),AK733)</f>
        <v>28FAgDeath+ADB+ATPD</v>
      </c>
      <c r="AH733" s="146">
        <v>28</v>
      </c>
      <c r="AI733" s="146" t="s">
        <v>148</v>
      </c>
      <c r="AJ733" s="146" t="s">
        <v>89</v>
      </c>
      <c r="AK733" s="146" t="s">
        <v>94</v>
      </c>
      <c r="AL733" s="148">
        <v>0</v>
      </c>
      <c r="AM733" s="148">
        <v>224.46</v>
      </c>
      <c r="AN733" s="148">
        <v>224.47</v>
      </c>
      <c r="AO733" s="148">
        <v>224.48</v>
      </c>
      <c r="AP733" s="148">
        <v>224.49</v>
      </c>
      <c r="AQ733" s="148">
        <v>235.28</v>
      </c>
      <c r="AR733" s="148"/>
    </row>
    <row r="734" spans="1:44">
      <c r="A734" s="23" t="str">
        <f>+CONCATENATE(B734,C734,D734,E734,F734)</f>
        <v>AMS302.25</v>
      </c>
      <c r="B734" s="24" t="s">
        <v>121</v>
      </c>
      <c r="C734" s="24" t="s">
        <v>10</v>
      </c>
      <c r="D734" s="24" t="s">
        <v>90</v>
      </c>
      <c r="E734" s="24">
        <v>30</v>
      </c>
      <c r="F734" s="25">
        <v>2.25</v>
      </c>
      <c r="G734" s="26">
        <v>0</v>
      </c>
      <c r="H734" s="26">
        <v>144.92</v>
      </c>
      <c r="I734" s="26">
        <v>168.19</v>
      </c>
      <c r="J734" s="26">
        <v>211.38</v>
      </c>
      <c r="K734" s="26">
        <v>270.55</v>
      </c>
      <c r="L734" s="26">
        <v>337.6</v>
      </c>
      <c r="M734" s="26">
        <v>337.6</v>
      </c>
      <c r="N734" s="30"/>
      <c r="AG734" s="102" t="str">
        <f>CONCATENATE(AH734,AI734,LEFT(AJ734,2),AK734)</f>
        <v>29FAgDeath+ADB+ATPD</v>
      </c>
      <c r="AH734" s="146">
        <v>29</v>
      </c>
      <c r="AI734" s="146" t="s">
        <v>148</v>
      </c>
      <c r="AJ734" s="146" t="s">
        <v>89</v>
      </c>
      <c r="AK734" s="146" t="s">
        <v>94</v>
      </c>
      <c r="AL734" s="148">
        <v>0</v>
      </c>
      <c r="AM734" s="148">
        <v>225.46</v>
      </c>
      <c r="AN734" s="148">
        <v>225.47</v>
      </c>
      <c r="AO734" s="148">
        <v>225.48</v>
      </c>
      <c r="AP734" s="148">
        <v>225.8</v>
      </c>
      <c r="AQ734" s="148">
        <v>241.49</v>
      </c>
      <c r="AR734" s="148"/>
    </row>
    <row r="735" spans="1:44">
      <c r="A735" s="23" t="str">
        <f>+CONCATENATE(B735,C735,D735,E735,F735)</f>
        <v>AMS312.25</v>
      </c>
      <c r="B735" s="24" t="s">
        <v>121</v>
      </c>
      <c r="C735" s="24" t="s">
        <v>10</v>
      </c>
      <c r="D735" s="24" t="s">
        <v>90</v>
      </c>
      <c r="E735" s="24">
        <v>31</v>
      </c>
      <c r="F735" s="25">
        <v>2.25</v>
      </c>
      <c r="G735" s="26">
        <v>0</v>
      </c>
      <c r="H735" s="26">
        <v>152.47</v>
      </c>
      <c r="I735" s="26">
        <v>180.83</v>
      </c>
      <c r="J735" s="26">
        <v>229.95</v>
      </c>
      <c r="K735" s="26">
        <v>294.03</v>
      </c>
      <c r="L735" s="26">
        <v>365</v>
      </c>
      <c r="M735" s="26">
        <v>350.5</v>
      </c>
      <c r="N735" s="30"/>
      <c r="AG735" s="102" t="str">
        <f>CONCATENATE(AH735,AI735,LEFT(AJ735,2),AK735)</f>
        <v>30FAgDeath+ADB+ATPD</v>
      </c>
      <c r="AH735" s="146">
        <v>30</v>
      </c>
      <c r="AI735" s="146" t="s">
        <v>148</v>
      </c>
      <c r="AJ735" s="146" t="s">
        <v>89</v>
      </c>
      <c r="AK735" s="146" t="s">
        <v>94</v>
      </c>
      <c r="AL735" s="148">
        <v>0</v>
      </c>
      <c r="AM735" s="148">
        <v>226.69</v>
      </c>
      <c r="AN735" s="148">
        <v>226.7</v>
      </c>
      <c r="AO735" s="148">
        <v>226.71</v>
      </c>
      <c r="AP735" s="148">
        <v>230.27</v>
      </c>
      <c r="AQ735" s="148">
        <v>248.61</v>
      </c>
      <c r="AR735" s="149">
        <v>248.61</v>
      </c>
    </row>
    <row r="736" spans="1:44">
      <c r="A736" s="23" t="str">
        <f>+CONCATENATE(B736,C736,D736,E736,F736)</f>
        <v>AMS322.25</v>
      </c>
      <c r="B736" s="24" t="s">
        <v>121</v>
      </c>
      <c r="C736" s="24" t="s">
        <v>10</v>
      </c>
      <c r="D736" s="24" t="s">
        <v>90</v>
      </c>
      <c r="E736" s="24">
        <v>32</v>
      </c>
      <c r="F736" s="25">
        <v>2.25</v>
      </c>
      <c r="G736" s="26">
        <v>0</v>
      </c>
      <c r="H736" s="26">
        <v>161.48</v>
      </c>
      <c r="I736" s="26">
        <v>195.63</v>
      </c>
      <c r="J736" s="26">
        <v>250.9</v>
      </c>
      <c r="K736" s="26">
        <v>319.85</v>
      </c>
      <c r="L736" s="26">
        <v>394.75</v>
      </c>
      <c r="M736" s="26">
        <v>364.31</v>
      </c>
      <c r="N736" s="30"/>
      <c r="AG736" s="102" t="str">
        <f>CONCATENATE(AH736,AI736,LEFT(AJ736,2),AK736)</f>
        <v>31FAgDeath+ADB+ATPD</v>
      </c>
      <c r="AH736" s="146">
        <v>31</v>
      </c>
      <c r="AI736" s="146" t="s">
        <v>148</v>
      </c>
      <c r="AJ736" s="146" t="s">
        <v>89</v>
      </c>
      <c r="AK736" s="146" t="s">
        <v>94</v>
      </c>
      <c r="AL736" s="148">
        <v>0</v>
      </c>
      <c r="AM736" s="148">
        <v>228.2</v>
      </c>
      <c r="AN736" s="148">
        <v>228.21</v>
      </c>
      <c r="AO736" s="148">
        <v>228.22</v>
      </c>
      <c r="AP736" s="148">
        <v>235.66</v>
      </c>
      <c r="AQ736" s="148">
        <v>256.65</v>
      </c>
      <c r="AR736" s="149">
        <v>251.77</v>
      </c>
    </row>
    <row r="737" spans="1:44">
      <c r="A737" s="23" t="str">
        <f>+CONCATENATE(B737,C737,D737,E737,F737)</f>
        <v>AMS332.25</v>
      </c>
      <c r="B737" s="24" t="s">
        <v>121</v>
      </c>
      <c r="C737" s="24" t="s">
        <v>10</v>
      </c>
      <c r="D737" s="24" t="s">
        <v>90</v>
      </c>
      <c r="E737" s="24">
        <v>33</v>
      </c>
      <c r="F737" s="25">
        <v>2.25</v>
      </c>
      <c r="G737" s="26">
        <v>0</v>
      </c>
      <c r="H737" s="26">
        <v>172.53</v>
      </c>
      <c r="I737" s="26">
        <v>212.6</v>
      </c>
      <c r="J737" s="26">
        <v>274.23</v>
      </c>
      <c r="K737" s="26">
        <v>348.12</v>
      </c>
      <c r="L737" s="26">
        <v>427.05</v>
      </c>
      <c r="M737" s="26">
        <v>379.11</v>
      </c>
      <c r="N737" s="30"/>
      <c r="AG737" s="102" t="str">
        <f>CONCATENATE(AH737,AI737,LEFT(AJ737,2),AK737)</f>
        <v>32FAgDeath+ADB+ATPD</v>
      </c>
      <c r="AH737" s="146">
        <v>32</v>
      </c>
      <c r="AI737" s="146" t="s">
        <v>148</v>
      </c>
      <c r="AJ737" s="146" t="s">
        <v>89</v>
      </c>
      <c r="AK737" s="146" t="s">
        <v>94</v>
      </c>
      <c r="AL737" s="148">
        <v>0</v>
      </c>
      <c r="AM737" s="148">
        <v>230.05</v>
      </c>
      <c r="AN737" s="148">
        <v>230.06</v>
      </c>
      <c r="AO737" s="148">
        <v>230.07</v>
      </c>
      <c r="AP737" s="148">
        <v>242.07</v>
      </c>
      <c r="AQ737" s="148">
        <v>265.77</v>
      </c>
      <c r="AR737" s="149">
        <v>255.27</v>
      </c>
    </row>
    <row r="738" spans="1:44">
      <c r="A738" s="23" t="str">
        <f>+CONCATENATE(B738,C738,D738,E738,F738)</f>
        <v>AMS342.25</v>
      </c>
      <c r="B738" s="24" t="s">
        <v>121</v>
      </c>
      <c r="C738" s="24" t="s">
        <v>10</v>
      </c>
      <c r="D738" s="24" t="s">
        <v>90</v>
      </c>
      <c r="E738" s="24">
        <v>34</v>
      </c>
      <c r="F738" s="25">
        <v>2.25</v>
      </c>
      <c r="G738" s="26">
        <v>0</v>
      </c>
      <c r="H738" s="26">
        <v>185.4</v>
      </c>
      <c r="I738" s="26">
        <v>232.11</v>
      </c>
      <c r="J738" s="26">
        <v>300.26</v>
      </c>
      <c r="K738" s="26">
        <v>378.7</v>
      </c>
      <c r="L738" s="26">
        <v>462.07</v>
      </c>
      <c r="M738" s="26">
        <v>394.95</v>
      </c>
      <c r="N738" s="30"/>
      <c r="AG738" s="102" t="str">
        <f>CONCATENATE(AH738,AI738,LEFT(AJ738,2),AK738)</f>
        <v>33FAgDeath+ADB+ATPD</v>
      </c>
      <c r="AH738" s="146">
        <v>33</v>
      </c>
      <c r="AI738" s="146" t="s">
        <v>148</v>
      </c>
      <c r="AJ738" s="146" t="s">
        <v>89</v>
      </c>
      <c r="AK738" s="146" t="s">
        <v>94</v>
      </c>
      <c r="AL738" s="148">
        <v>0</v>
      </c>
      <c r="AM738" s="148">
        <v>232.35</v>
      </c>
      <c r="AN738" s="148">
        <v>232.36</v>
      </c>
      <c r="AO738" s="148">
        <v>233.24</v>
      </c>
      <c r="AP738" s="148">
        <v>249.53</v>
      </c>
      <c r="AQ738" s="148">
        <v>275.83</v>
      </c>
      <c r="AR738" s="149">
        <v>259.05</v>
      </c>
    </row>
    <row r="739" spans="1:44">
      <c r="A739" s="23" t="str">
        <f>+CONCATENATE(B739,C739,D739,E739,F739)</f>
        <v>AMS352.25</v>
      </c>
      <c r="B739" s="24" t="s">
        <v>121</v>
      </c>
      <c r="C739" s="24" t="s">
        <v>10</v>
      </c>
      <c r="D739" s="24" t="s">
        <v>90</v>
      </c>
      <c r="E739" s="24">
        <v>35</v>
      </c>
      <c r="F739" s="25">
        <v>2.25</v>
      </c>
      <c r="G739" s="26">
        <v>0</v>
      </c>
      <c r="H739" s="26">
        <v>200.63</v>
      </c>
      <c r="I739" s="26">
        <v>254.52</v>
      </c>
      <c r="J739" s="26">
        <v>328.81</v>
      </c>
      <c r="K739" s="26">
        <v>411.91</v>
      </c>
      <c r="L739" s="26">
        <v>499.99</v>
      </c>
      <c r="M739" s="26">
        <v>411.91</v>
      </c>
      <c r="N739" s="30"/>
      <c r="AG739" s="102" t="str">
        <f>CONCATENATE(AH739,AI739,LEFT(AJ739,2),AK739)</f>
        <v>34FAgDeath+ADB+ATPD</v>
      </c>
      <c r="AH739" s="146">
        <v>34</v>
      </c>
      <c r="AI739" s="146" t="s">
        <v>148</v>
      </c>
      <c r="AJ739" s="146" t="s">
        <v>89</v>
      </c>
      <c r="AK739" s="146" t="s">
        <v>94</v>
      </c>
      <c r="AL739" s="148">
        <v>0</v>
      </c>
      <c r="AM739" s="148">
        <v>235.01</v>
      </c>
      <c r="AN739" s="148">
        <v>235.02</v>
      </c>
      <c r="AO739" s="148">
        <v>238.79</v>
      </c>
      <c r="AP739" s="148">
        <v>258.14</v>
      </c>
      <c r="AQ739" s="148">
        <v>287.11</v>
      </c>
      <c r="AR739" s="149">
        <v>263.28</v>
      </c>
    </row>
    <row r="740" spans="1:44">
      <c r="A740" s="23" t="str">
        <f>+CONCATENATE(B740,C740,D740,E740,F740)</f>
        <v>AMS362.25</v>
      </c>
      <c r="B740" s="24" t="s">
        <v>121</v>
      </c>
      <c r="C740" s="24" t="s">
        <v>10</v>
      </c>
      <c r="D740" s="24" t="s">
        <v>90</v>
      </c>
      <c r="E740" s="24">
        <v>36</v>
      </c>
      <c r="F740" s="25">
        <v>2.25</v>
      </c>
      <c r="G740" s="26">
        <v>0</v>
      </c>
      <c r="H740" s="26">
        <v>218.19</v>
      </c>
      <c r="I740" s="26">
        <v>279.88</v>
      </c>
      <c r="J740" s="26">
        <v>360.23</v>
      </c>
      <c r="K740" s="26">
        <v>447.96</v>
      </c>
      <c r="L740" s="26">
        <v>541.02</v>
      </c>
      <c r="M740" s="26">
        <v>430.05</v>
      </c>
      <c r="N740" s="30"/>
      <c r="AG740" s="102" t="str">
        <f>CONCATENATE(AH740,AI740,LEFT(AJ740,2),AK740)</f>
        <v>35FAgDeath+ADB+ATPD</v>
      </c>
      <c r="AH740" s="146">
        <v>35</v>
      </c>
      <c r="AI740" s="146" t="s">
        <v>148</v>
      </c>
      <c r="AJ740" s="146" t="s">
        <v>89</v>
      </c>
      <c r="AK740" s="146" t="s">
        <v>94</v>
      </c>
      <c r="AL740" s="148">
        <v>0</v>
      </c>
      <c r="AM740" s="148">
        <v>238.22</v>
      </c>
      <c r="AN740" s="148">
        <v>238.23</v>
      </c>
      <c r="AO740" s="148">
        <v>245.46</v>
      </c>
      <c r="AP740" s="148">
        <v>267.88</v>
      </c>
      <c r="AQ740" s="148">
        <v>299.43</v>
      </c>
      <c r="AR740" s="149">
        <v>267.88</v>
      </c>
    </row>
    <row r="741" spans="1:44">
      <c r="A741" s="23" t="str">
        <f>+CONCATENATE(B741,C741,D741,E741,F741)</f>
        <v>AMS372.25</v>
      </c>
      <c r="B741" s="24" t="s">
        <v>121</v>
      </c>
      <c r="C741" s="24" t="s">
        <v>10</v>
      </c>
      <c r="D741" s="24" t="s">
        <v>90</v>
      </c>
      <c r="E741" s="24">
        <v>37</v>
      </c>
      <c r="F741" s="25">
        <v>2.25</v>
      </c>
      <c r="G741" s="26">
        <v>0</v>
      </c>
      <c r="H741" s="26">
        <v>238.83</v>
      </c>
      <c r="I741" s="26">
        <v>308.25</v>
      </c>
      <c r="J741" s="26">
        <v>394.64</v>
      </c>
      <c r="K741" s="26">
        <v>487.02</v>
      </c>
      <c r="L741" s="26">
        <v>585.39</v>
      </c>
      <c r="M741" s="26">
        <v>449.45</v>
      </c>
      <c r="N741" s="30"/>
      <c r="AG741" s="102" t="str">
        <f>CONCATENATE(AH741,AI741,LEFT(AJ741,2),AK741)</f>
        <v>36FAgDeath+ADB+ATPD</v>
      </c>
      <c r="AH741" s="146">
        <v>36</v>
      </c>
      <c r="AI741" s="146" t="s">
        <v>148</v>
      </c>
      <c r="AJ741" s="146" t="s">
        <v>89</v>
      </c>
      <c r="AK741" s="146" t="s">
        <v>94</v>
      </c>
      <c r="AL741" s="148">
        <v>0</v>
      </c>
      <c r="AM741" s="148">
        <v>242.02</v>
      </c>
      <c r="AN741" s="148">
        <v>242.03</v>
      </c>
      <c r="AO741" s="148">
        <v>253.34</v>
      </c>
      <c r="AP741" s="148">
        <v>278.83</v>
      </c>
      <c r="AQ741" s="148">
        <v>313.13</v>
      </c>
      <c r="AR741" s="149">
        <v>272.95</v>
      </c>
    </row>
    <row r="742" spans="1:44">
      <c r="A742" s="23" t="str">
        <f>+CONCATENATE(B742,C742,D742,E742,F742)</f>
        <v>AMS382.25</v>
      </c>
      <c r="B742" s="24" t="s">
        <v>121</v>
      </c>
      <c r="C742" s="24" t="s">
        <v>10</v>
      </c>
      <c r="D742" s="24" t="s">
        <v>90</v>
      </c>
      <c r="E742" s="24">
        <v>38</v>
      </c>
      <c r="F742" s="25">
        <v>2.25</v>
      </c>
      <c r="G742" s="26">
        <v>0</v>
      </c>
      <c r="H742" s="26">
        <v>262.51</v>
      </c>
      <c r="I742" s="26">
        <v>339.94</v>
      </c>
      <c r="J742" s="26">
        <v>431.97</v>
      </c>
      <c r="K742" s="26">
        <v>529.32</v>
      </c>
      <c r="L742" s="26">
        <v>633.3</v>
      </c>
      <c r="M742" s="26">
        <v>470.22</v>
      </c>
      <c r="N742" s="30"/>
      <c r="AG742" s="102" t="str">
        <f>CONCATENATE(AH742,AI742,LEFT(AJ742,2),AK742)</f>
        <v>37FAgDeath+ADB+ATPD</v>
      </c>
      <c r="AH742" s="146">
        <v>37</v>
      </c>
      <c r="AI742" s="146" t="s">
        <v>148</v>
      </c>
      <c r="AJ742" s="146" t="s">
        <v>89</v>
      </c>
      <c r="AK742" s="146" t="s">
        <v>94</v>
      </c>
      <c r="AL742" s="148">
        <v>0</v>
      </c>
      <c r="AM742" s="148">
        <v>246.46</v>
      </c>
      <c r="AN742" s="148">
        <v>246.98</v>
      </c>
      <c r="AO742" s="148">
        <v>262.45</v>
      </c>
      <c r="AP742" s="148">
        <v>290.96</v>
      </c>
      <c r="AQ742" s="148">
        <v>328.19</v>
      </c>
      <c r="AR742" s="149">
        <v>278.43</v>
      </c>
    </row>
    <row r="743" spans="1:44">
      <c r="A743" s="23" t="str">
        <f>+CONCATENATE(B743,C743,D743,E743,F743)</f>
        <v>AMS392.25</v>
      </c>
      <c r="B743" s="24" t="s">
        <v>121</v>
      </c>
      <c r="C743" s="24" t="s">
        <v>10</v>
      </c>
      <c r="D743" s="24" t="s">
        <v>90</v>
      </c>
      <c r="E743" s="24">
        <v>39</v>
      </c>
      <c r="F743" s="25">
        <v>2.25</v>
      </c>
      <c r="G743" s="26">
        <v>0</v>
      </c>
      <c r="H743" s="26">
        <v>289.43</v>
      </c>
      <c r="I743" s="26">
        <v>375.01</v>
      </c>
      <c r="J743" s="26">
        <v>472.43</v>
      </c>
      <c r="K743" s="26">
        <v>575.09</v>
      </c>
      <c r="L743" s="26">
        <v>684.96</v>
      </c>
      <c r="M743" s="26">
        <v>492.45</v>
      </c>
      <c r="N743" s="30"/>
      <c r="AG743" s="102" t="str">
        <f>CONCATENATE(AH743,AI743,LEFT(AJ743,2),AK743)</f>
        <v>38FAgDeath+ADB+ATPD</v>
      </c>
      <c r="AH743" s="146">
        <v>38</v>
      </c>
      <c r="AI743" s="146" t="s">
        <v>148</v>
      </c>
      <c r="AJ743" s="146" t="s">
        <v>89</v>
      </c>
      <c r="AK743" s="146" t="s">
        <v>94</v>
      </c>
      <c r="AL743" s="148">
        <v>0</v>
      </c>
      <c r="AM743" s="148">
        <v>251.63</v>
      </c>
      <c r="AN743" s="148">
        <v>254.02</v>
      </c>
      <c r="AO743" s="148">
        <v>272.9</v>
      </c>
      <c r="AP743" s="148">
        <v>304.39</v>
      </c>
      <c r="AQ743" s="148">
        <v>344.6</v>
      </c>
      <c r="AR743" s="149">
        <v>284.38</v>
      </c>
    </row>
    <row r="744" spans="1:44">
      <c r="A744" s="23" t="str">
        <f>+CONCATENATE(B744,C744,D744,E744,F744)</f>
        <v>AMS402.25</v>
      </c>
      <c r="B744" s="24" t="s">
        <v>121</v>
      </c>
      <c r="C744" s="24" t="s">
        <v>10</v>
      </c>
      <c r="D744" s="24" t="s">
        <v>90</v>
      </c>
      <c r="E744" s="24">
        <v>40</v>
      </c>
      <c r="F744" s="25">
        <v>2.25</v>
      </c>
      <c r="G744" s="26">
        <v>250.03</v>
      </c>
      <c r="H744" s="26">
        <v>320.24</v>
      </c>
      <c r="I744" s="26">
        <v>413.54</v>
      </c>
      <c r="J744" s="26">
        <v>516.27</v>
      </c>
      <c r="K744" s="26">
        <v>624.61</v>
      </c>
      <c r="L744" s="26">
        <v>740.62</v>
      </c>
      <c r="M744" s="26">
        <v>516.27</v>
      </c>
      <c r="N744" s="30"/>
      <c r="AG744" s="102" t="str">
        <f>CONCATENATE(AH744,AI744,LEFT(AJ744,2),AK744)</f>
        <v>39FAgDeath+ADB+ATPD</v>
      </c>
      <c r="AH744" s="146">
        <v>39</v>
      </c>
      <c r="AI744" s="146" t="s">
        <v>148</v>
      </c>
      <c r="AJ744" s="146" t="s">
        <v>89</v>
      </c>
      <c r="AK744" s="146" t="s">
        <v>94</v>
      </c>
      <c r="AL744" s="148">
        <v>0</v>
      </c>
      <c r="AM744" s="148">
        <v>257.62</v>
      </c>
      <c r="AN744" s="148">
        <v>262.31</v>
      </c>
      <c r="AO744" s="148">
        <v>284.69</v>
      </c>
      <c r="AP744" s="148">
        <v>319.02</v>
      </c>
      <c r="AQ744" s="148">
        <v>362.51</v>
      </c>
      <c r="AR744" s="149">
        <v>290.86</v>
      </c>
    </row>
    <row r="745" spans="1:44">
      <c r="A745" s="23" t="str">
        <f>+CONCATENATE(B745,C745,D745,E745,F745)</f>
        <v>AMS412.25</v>
      </c>
      <c r="B745" s="24" t="s">
        <v>121</v>
      </c>
      <c r="C745" s="24" t="s">
        <v>10</v>
      </c>
      <c r="D745" s="24" t="s">
        <v>90</v>
      </c>
      <c r="E745" s="24">
        <v>41</v>
      </c>
      <c r="F745" s="25">
        <v>2.25</v>
      </c>
      <c r="G745" s="26">
        <v>274.51</v>
      </c>
      <c r="H745" s="26">
        <v>355.42</v>
      </c>
      <c r="I745" s="26">
        <v>455.78</v>
      </c>
      <c r="J745" s="26">
        <v>563.72</v>
      </c>
      <c r="K745" s="26">
        <v>678.16</v>
      </c>
      <c r="L745" s="26">
        <v>800.46</v>
      </c>
      <c r="M745" s="26">
        <v>541.72</v>
      </c>
      <c r="N745" s="30"/>
      <c r="AG745" s="102" t="str">
        <f>CONCATENATE(AH745,AI745,LEFT(AJ745,2),AK745)</f>
        <v>40FAgDeath+ADB+ATPD</v>
      </c>
      <c r="AH745" s="146">
        <v>40</v>
      </c>
      <c r="AI745" s="146" t="s">
        <v>148</v>
      </c>
      <c r="AJ745" s="146" t="s">
        <v>89</v>
      </c>
      <c r="AK745" s="146" t="s">
        <v>94</v>
      </c>
      <c r="AL745" s="149">
        <v>293.9</v>
      </c>
      <c r="AM745" s="148">
        <v>264.65</v>
      </c>
      <c r="AN745" s="148">
        <v>271.98</v>
      </c>
      <c r="AO745" s="148">
        <v>297.92</v>
      </c>
      <c r="AP745" s="148">
        <v>335.27</v>
      </c>
      <c r="AQ745" s="148">
        <v>382.19</v>
      </c>
      <c r="AR745" s="149">
        <v>297.92</v>
      </c>
    </row>
    <row r="746" spans="1:44">
      <c r="A746" s="23" t="str">
        <f>+CONCATENATE(B746,C746,D746,E746,F746)</f>
        <v>AMS422.25</v>
      </c>
      <c r="B746" s="24" t="s">
        <v>121</v>
      </c>
      <c r="C746" s="24" t="s">
        <v>10</v>
      </c>
      <c r="D746" s="24" t="s">
        <v>90</v>
      </c>
      <c r="E746" s="24">
        <v>42</v>
      </c>
      <c r="F746" s="25">
        <v>2.25</v>
      </c>
      <c r="G746" s="26">
        <v>302.94</v>
      </c>
      <c r="H746" s="26">
        <v>394.83</v>
      </c>
      <c r="I746" s="26">
        <v>501.82</v>
      </c>
      <c r="J746" s="26">
        <v>615.02</v>
      </c>
      <c r="K746" s="26">
        <v>736.03</v>
      </c>
      <c r="L746" s="26">
        <v>864.69</v>
      </c>
      <c r="M746" s="26">
        <v>569.02</v>
      </c>
      <c r="N746" s="30"/>
      <c r="AG746" s="102" t="str">
        <f>CONCATENATE(AH746,AI746,LEFT(AJ746,2),AK746)</f>
        <v>41FAgDeath+ADB+ATPD</v>
      </c>
      <c r="AH746" s="146">
        <v>41</v>
      </c>
      <c r="AI746" s="146" t="s">
        <v>148</v>
      </c>
      <c r="AJ746" s="146" t="s">
        <v>89</v>
      </c>
      <c r="AK746" s="146" t="s">
        <v>94</v>
      </c>
      <c r="AL746" s="149">
        <v>293.9</v>
      </c>
      <c r="AM746" s="148">
        <v>272.67</v>
      </c>
      <c r="AN746" s="148">
        <v>283.13</v>
      </c>
      <c r="AO746" s="148">
        <v>312.48</v>
      </c>
      <c r="AP746" s="148">
        <v>352.99</v>
      </c>
      <c r="AQ746" s="148">
        <v>403.78</v>
      </c>
      <c r="AR746" s="149">
        <v>305.56</v>
      </c>
    </row>
    <row r="747" spans="1:44">
      <c r="A747" s="23" t="str">
        <f>+CONCATENATE(B747,C747,D747,E747,F747)</f>
        <v>AMS432.25</v>
      </c>
      <c r="B747" s="24" t="s">
        <v>121</v>
      </c>
      <c r="C747" s="24" t="s">
        <v>10</v>
      </c>
      <c r="D747" s="24" t="s">
        <v>90</v>
      </c>
      <c r="E747" s="24">
        <v>43</v>
      </c>
      <c r="F747" s="25">
        <v>2.25</v>
      </c>
      <c r="G747" s="26">
        <v>336.09</v>
      </c>
      <c r="H747" s="26">
        <v>438.59</v>
      </c>
      <c r="I747" s="26">
        <v>551.66</v>
      </c>
      <c r="J747" s="26">
        <v>670.41</v>
      </c>
      <c r="K747" s="26">
        <v>798.47</v>
      </c>
      <c r="L747" s="26">
        <v>933.46</v>
      </c>
      <c r="M747" s="26">
        <v>598.27</v>
      </c>
      <c r="N747" s="30"/>
      <c r="AG747" s="102" t="str">
        <f>CONCATENATE(AH747,AI747,LEFT(AJ747,2),AK747)</f>
        <v>42FAgDeath+ADB+ATPD</v>
      </c>
      <c r="AH747" s="146">
        <v>42</v>
      </c>
      <c r="AI747" s="146" t="s">
        <v>148</v>
      </c>
      <c r="AJ747" s="146" t="s">
        <v>89</v>
      </c>
      <c r="AK747" s="146" t="s">
        <v>94</v>
      </c>
      <c r="AL747" s="149">
        <v>293.9</v>
      </c>
      <c r="AM747" s="148">
        <v>281.92</v>
      </c>
      <c r="AN747" s="148">
        <v>295.89</v>
      </c>
      <c r="AO747" s="148">
        <v>328.59</v>
      </c>
      <c r="AP747" s="148">
        <v>372.26</v>
      </c>
      <c r="AQ747" s="148">
        <v>427.3</v>
      </c>
      <c r="AR747" s="149">
        <v>313.91</v>
      </c>
    </row>
    <row r="748" spans="1:44">
      <c r="A748" s="23" t="str">
        <f>+CONCATENATE(B748,C748,D748,E748,F748)</f>
        <v>AMS442.25</v>
      </c>
      <c r="B748" s="24" t="s">
        <v>121</v>
      </c>
      <c r="C748" s="24" t="s">
        <v>10</v>
      </c>
      <c r="D748" s="24" t="s">
        <v>90</v>
      </c>
      <c r="E748" s="24">
        <v>44</v>
      </c>
      <c r="F748" s="25">
        <v>2.25</v>
      </c>
      <c r="G748" s="26">
        <v>374.07</v>
      </c>
      <c r="H748" s="26">
        <v>486.87</v>
      </c>
      <c r="I748" s="26">
        <v>605.3</v>
      </c>
      <c r="J748" s="26">
        <v>730.16</v>
      </c>
      <c r="K748" s="26">
        <v>865.75</v>
      </c>
      <c r="L748" s="26">
        <v>1006.91</v>
      </c>
      <c r="M748" s="26">
        <v>629.54</v>
      </c>
      <c r="N748" s="30"/>
      <c r="AG748" s="102" t="str">
        <f>CONCATENATE(AH748,AI748,LEFT(AJ748,2),AK748)</f>
        <v>43FAgDeath+ADB+ATPD</v>
      </c>
      <c r="AH748" s="146">
        <v>43</v>
      </c>
      <c r="AI748" s="146" t="s">
        <v>148</v>
      </c>
      <c r="AJ748" s="146" t="s">
        <v>89</v>
      </c>
      <c r="AK748" s="146" t="s">
        <v>94</v>
      </c>
      <c r="AL748" s="148">
        <v>293.9</v>
      </c>
      <c r="AM748" s="148">
        <v>293.91</v>
      </c>
      <c r="AN748" s="148">
        <v>310.15</v>
      </c>
      <c r="AO748" s="148">
        <v>346.1</v>
      </c>
      <c r="AP748" s="148">
        <v>393.22</v>
      </c>
      <c r="AQ748" s="148">
        <v>452.9</v>
      </c>
      <c r="AR748" s="149">
        <v>323.03</v>
      </c>
    </row>
    <row r="749" spans="1:44">
      <c r="A749" s="23" t="str">
        <f>+CONCATENATE(B749,C749,D749,E749,F749)</f>
        <v>AMS452.25</v>
      </c>
      <c r="B749" s="24" t="s">
        <v>121</v>
      </c>
      <c r="C749" s="24" t="s">
        <v>10</v>
      </c>
      <c r="D749" s="24" t="s">
        <v>90</v>
      </c>
      <c r="E749" s="24">
        <v>45</v>
      </c>
      <c r="F749" s="25">
        <v>2.25</v>
      </c>
      <c r="G749" s="26">
        <v>417.08</v>
      </c>
      <c r="H749" s="26">
        <v>539.46</v>
      </c>
      <c r="I749" s="26">
        <v>663.01</v>
      </c>
      <c r="J749" s="26">
        <v>794.54</v>
      </c>
      <c r="K749" s="26">
        <v>938.09</v>
      </c>
      <c r="L749" s="26">
        <v>1085.12</v>
      </c>
      <c r="M749" s="26">
        <v>663.01</v>
      </c>
      <c r="N749" s="30"/>
      <c r="AG749" s="102" t="str">
        <f>CONCATENATE(AH749,AI749,LEFT(AJ749,2),AK749)</f>
        <v>44FAgDeath+ADB+ATPD</v>
      </c>
      <c r="AH749" s="146">
        <v>44</v>
      </c>
      <c r="AI749" s="146" t="s">
        <v>148</v>
      </c>
      <c r="AJ749" s="146" t="s">
        <v>89</v>
      </c>
      <c r="AK749" s="146" t="s">
        <v>94</v>
      </c>
      <c r="AL749" s="148">
        <v>303.53</v>
      </c>
      <c r="AM749" s="148">
        <v>304.89</v>
      </c>
      <c r="AN749" s="148">
        <v>326.31</v>
      </c>
      <c r="AO749" s="148">
        <v>365.31</v>
      </c>
      <c r="AP749" s="148">
        <v>416.1</v>
      </c>
      <c r="AQ749" s="148">
        <v>480.81</v>
      </c>
      <c r="AR749" s="149">
        <v>332.99</v>
      </c>
    </row>
    <row r="750" spans="1:44">
      <c r="A750" s="23" t="str">
        <f>+CONCATENATE(B750,C750,D750,E750,F750)</f>
        <v>AMS462.25</v>
      </c>
      <c r="B750" s="24" t="s">
        <v>121</v>
      </c>
      <c r="C750" s="24" t="s">
        <v>10</v>
      </c>
      <c r="D750" s="24" t="s">
        <v>90</v>
      </c>
      <c r="E750" s="24">
        <v>46</v>
      </c>
      <c r="F750" s="25">
        <v>2.25</v>
      </c>
      <c r="G750" s="26">
        <v>465.51</v>
      </c>
      <c r="H750" s="26">
        <v>596.26</v>
      </c>
      <c r="I750" s="26">
        <v>724.91</v>
      </c>
      <c r="J750" s="26">
        <v>863.78</v>
      </c>
      <c r="K750" s="26">
        <v>1015.69</v>
      </c>
      <c r="L750" s="26">
        <v>0</v>
      </c>
      <c r="M750" s="26">
        <v>698.57</v>
      </c>
      <c r="N750" s="30"/>
      <c r="AG750" s="102" t="str">
        <f>CONCATENATE(AH750,AI750,LEFT(AJ750,2),AK750)</f>
        <v>45FAgDeath+ADB+ATPD</v>
      </c>
      <c r="AH750" s="146">
        <v>45</v>
      </c>
      <c r="AI750" s="146" t="s">
        <v>148</v>
      </c>
      <c r="AJ750" s="146" t="s">
        <v>89</v>
      </c>
      <c r="AK750" s="146" t="s">
        <v>94</v>
      </c>
      <c r="AL750" s="148">
        <v>314.5</v>
      </c>
      <c r="AM750" s="148">
        <v>318.93</v>
      </c>
      <c r="AN750" s="148">
        <v>343.94</v>
      </c>
      <c r="AO750" s="148">
        <v>386.31</v>
      </c>
      <c r="AP750" s="148">
        <v>441.2</v>
      </c>
      <c r="AQ750" s="148">
        <v>511.08</v>
      </c>
      <c r="AR750" s="149">
        <v>343.94</v>
      </c>
    </row>
    <row r="751" spans="1:44">
      <c r="A751" s="23" t="str">
        <f>+CONCATENATE(B751,C751,D751,E751,F751)</f>
        <v>AMS472.25</v>
      </c>
      <c r="B751" s="24" t="s">
        <v>121</v>
      </c>
      <c r="C751" s="24" t="s">
        <v>10</v>
      </c>
      <c r="D751" s="24" t="s">
        <v>90</v>
      </c>
      <c r="E751" s="24">
        <v>47</v>
      </c>
      <c r="F751" s="25">
        <v>2.25</v>
      </c>
      <c r="G751" s="26">
        <v>519.12</v>
      </c>
      <c r="H751" s="26">
        <v>657.19</v>
      </c>
      <c r="I751" s="26">
        <v>791.1</v>
      </c>
      <c r="J751" s="26">
        <v>938.14</v>
      </c>
      <c r="K751" s="26">
        <v>1098.69</v>
      </c>
      <c r="L751" s="26">
        <v>0</v>
      </c>
      <c r="M751" s="26">
        <v>736.43</v>
      </c>
      <c r="N751" s="30"/>
      <c r="AG751" s="102" t="str">
        <f>CONCATENATE(AH751,AI751,LEFT(AJ751,2),AK751)</f>
        <v>46FAgDeath+ADB+ATPD</v>
      </c>
      <c r="AH751" s="146">
        <v>46</v>
      </c>
      <c r="AI751" s="146" t="s">
        <v>148</v>
      </c>
      <c r="AJ751" s="146" t="s">
        <v>89</v>
      </c>
      <c r="AK751" s="146" t="s">
        <v>94</v>
      </c>
      <c r="AL751" s="148">
        <v>327.16</v>
      </c>
      <c r="AM751" s="148">
        <v>334.94</v>
      </c>
      <c r="AN751" s="148">
        <v>363.35</v>
      </c>
      <c r="AO751" s="148">
        <v>409.05</v>
      </c>
      <c r="AP751" s="148">
        <v>468.46</v>
      </c>
      <c r="AQ751" s="148">
        <v>543.95</v>
      </c>
      <c r="AR751" s="149">
        <v>355.91</v>
      </c>
    </row>
    <row r="752" spans="1:44">
      <c r="A752" s="23" t="str">
        <f>+CONCATENATE(B752,C752,D752,E752,F752)</f>
        <v>AMS482.25</v>
      </c>
      <c r="B752" s="24" t="s">
        <v>121</v>
      </c>
      <c r="C752" s="24" t="s">
        <v>10</v>
      </c>
      <c r="D752" s="24" t="s">
        <v>90</v>
      </c>
      <c r="E752" s="24">
        <v>48</v>
      </c>
      <c r="F752" s="25">
        <v>2.25</v>
      </c>
      <c r="G752" s="26">
        <v>577.8</v>
      </c>
      <c r="H752" s="26">
        <v>722.03</v>
      </c>
      <c r="I752" s="26">
        <v>861.71</v>
      </c>
      <c r="J752" s="26">
        <v>1017.78</v>
      </c>
      <c r="K752" s="26">
        <v>1187.19</v>
      </c>
      <c r="L752" s="26">
        <v>0</v>
      </c>
      <c r="M752" s="26">
        <v>776.53</v>
      </c>
      <c r="N752" s="30"/>
      <c r="AG752" s="102" t="str">
        <f>CONCATENATE(AH752,AI752,LEFT(AJ752,2),AK752)</f>
        <v>47FAgDeath+ADB+ATPD</v>
      </c>
      <c r="AH752" s="146">
        <v>47</v>
      </c>
      <c r="AI752" s="146" t="s">
        <v>148</v>
      </c>
      <c r="AJ752" s="146" t="s">
        <v>89</v>
      </c>
      <c r="AK752" s="146" t="s">
        <v>94</v>
      </c>
      <c r="AL752" s="148">
        <v>341.69</v>
      </c>
      <c r="AM752" s="148">
        <v>352.8</v>
      </c>
      <c r="AN752" s="148">
        <v>384.54</v>
      </c>
      <c r="AO752" s="148">
        <v>433.66</v>
      </c>
      <c r="AP752" s="148">
        <v>498.12</v>
      </c>
      <c r="AQ752" s="148">
        <v>579.59</v>
      </c>
      <c r="AR752" s="149">
        <v>369.13</v>
      </c>
    </row>
    <row r="753" spans="1:44">
      <c r="A753" s="23" t="str">
        <f>+CONCATENATE(B753,C753,D753,E753,F753)</f>
        <v>AMS492.25</v>
      </c>
      <c r="B753" s="24" t="s">
        <v>121</v>
      </c>
      <c r="C753" s="24" t="s">
        <v>10</v>
      </c>
      <c r="D753" s="24" t="s">
        <v>90</v>
      </c>
      <c r="E753" s="24">
        <v>49</v>
      </c>
      <c r="F753" s="25">
        <v>2.25</v>
      </c>
      <c r="G753" s="26">
        <v>640.77</v>
      </c>
      <c r="H753" s="26">
        <v>790.59</v>
      </c>
      <c r="I753" s="26">
        <v>936.91</v>
      </c>
      <c r="J753" s="26">
        <v>1102.92</v>
      </c>
      <c r="K753" s="26">
        <v>1281.24</v>
      </c>
      <c r="L753" s="26">
        <v>0</v>
      </c>
      <c r="M753" s="26">
        <v>818.47</v>
      </c>
      <c r="N753" s="30"/>
      <c r="AG753" s="102" t="str">
        <f>CONCATENATE(AH753,AI753,LEFT(AJ753,2),AK753)</f>
        <v>48FAgDeath+ADB+ATPD</v>
      </c>
      <c r="AH753" s="146">
        <v>48</v>
      </c>
      <c r="AI753" s="146" t="s">
        <v>148</v>
      </c>
      <c r="AJ753" s="146" t="s">
        <v>89</v>
      </c>
      <c r="AK753" s="146" t="s">
        <v>94</v>
      </c>
      <c r="AL753" s="148">
        <v>358.24</v>
      </c>
      <c r="AM753" s="148">
        <v>372.7</v>
      </c>
      <c r="AN753" s="148">
        <v>407.41</v>
      </c>
      <c r="AO753" s="148">
        <v>460.27</v>
      </c>
      <c r="AP753" s="148">
        <v>530.22</v>
      </c>
      <c r="AQ753" s="148">
        <v>618.18</v>
      </c>
      <c r="AR753" s="149">
        <v>383.74</v>
      </c>
    </row>
    <row r="754" spans="1:44">
      <c r="A754" s="23" t="str">
        <f>+CONCATENATE(B754,C754,D754,E754,F754)</f>
        <v>AMS502.25</v>
      </c>
      <c r="B754" s="24" t="s">
        <v>121</v>
      </c>
      <c r="C754" s="24" t="s">
        <v>10</v>
      </c>
      <c r="D754" s="24" t="s">
        <v>90</v>
      </c>
      <c r="E754" s="24">
        <v>50</v>
      </c>
      <c r="F754" s="25">
        <v>2.25</v>
      </c>
      <c r="G754" s="26">
        <v>707.49</v>
      </c>
      <c r="H754" s="26">
        <v>862.77</v>
      </c>
      <c r="I754" s="26">
        <v>1016.88</v>
      </c>
      <c r="J754" s="26">
        <v>1193.75</v>
      </c>
      <c r="K754" s="26">
        <v>1380.92</v>
      </c>
      <c r="L754" s="26">
        <v>0</v>
      </c>
      <c r="M754" s="26">
        <v>862.77</v>
      </c>
      <c r="N754" s="30"/>
      <c r="AG754" s="102" t="str">
        <f>CONCATENATE(AH754,AI754,LEFT(AJ754,2),AK754)</f>
        <v>49FAgDeath+ADB+ATPD</v>
      </c>
      <c r="AH754" s="146">
        <v>49</v>
      </c>
      <c r="AI754" s="146" t="s">
        <v>148</v>
      </c>
      <c r="AJ754" s="146" t="s">
        <v>89</v>
      </c>
      <c r="AK754" s="146" t="s">
        <v>94</v>
      </c>
      <c r="AL754" s="148">
        <v>376.89</v>
      </c>
      <c r="AM754" s="148">
        <v>394.53</v>
      </c>
      <c r="AN754" s="148">
        <v>431.98</v>
      </c>
      <c r="AO754" s="148">
        <v>488.96</v>
      </c>
      <c r="AP754" s="148">
        <v>564.97</v>
      </c>
      <c r="AQ754" s="148">
        <v>0</v>
      </c>
      <c r="AR754" s="149">
        <v>399.95</v>
      </c>
    </row>
    <row r="755" spans="1:44">
      <c r="A755" s="23" t="str">
        <f>+CONCATENATE(B755,C755,D755,E755,F755)</f>
        <v>AMS512.25</v>
      </c>
      <c r="B755" s="24" t="s">
        <v>121</v>
      </c>
      <c r="C755" s="24" t="s">
        <v>10</v>
      </c>
      <c r="D755" s="24" t="s">
        <v>90</v>
      </c>
      <c r="E755" s="24">
        <v>51</v>
      </c>
      <c r="F755" s="25">
        <v>2.25</v>
      </c>
      <c r="G755" s="26">
        <v>777.35</v>
      </c>
      <c r="H755" s="26">
        <v>938.63</v>
      </c>
      <c r="I755" s="26">
        <v>1101.94</v>
      </c>
      <c r="J755" s="26">
        <v>1290.56</v>
      </c>
      <c r="K755" s="26">
        <v>0</v>
      </c>
      <c r="L755" s="26">
        <v>0</v>
      </c>
      <c r="M755" s="26">
        <v>908.19</v>
      </c>
      <c r="N755" s="30"/>
      <c r="AG755" s="102" t="str">
        <f>CONCATENATE(AH755,AI755,LEFT(AJ755,2),AK755)</f>
        <v>50FAgDeath+ADB+ATPD</v>
      </c>
      <c r="AH755" s="146">
        <v>50</v>
      </c>
      <c r="AI755" s="146" t="s">
        <v>148</v>
      </c>
      <c r="AJ755" s="146" t="s">
        <v>89</v>
      </c>
      <c r="AK755" s="146" t="s">
        <v>94</v>
      </c>
      <c r="AL755" s="148">
        <v>397.63</v>
      </c>
      <c r="AM755" s="148">
        <v>417.94</v>
      </c>
      <c r="AN755" s="148">
        <v>458.53</v>
      </c>
      <c r="AO755" s="148">
        <v>520.25</v>
      </c>
      <c r="AP755" s="148">
        <v>602.54</v>
      </c>
      <c r="AQ755" s="148">
        <v>0</v>
      </c>
      <c r="AR755" s="149">
        <v>417.94</v>
      </c>
    </row>
    <row r="756" spans="1:44">
      <c r="A756" s="23" t="str">
        <f>+CONCATENATE(B756,C756,D756,E756,F756)</f>
        <v>AMS522.25</v>
      </c>
      <c r="B756" s="24" t="s">
        <v>121</v>
      </c>
      <c r="C756" s="24" t="s">
        <v>10</v>
      </c>
      <c r="D756" s="24" t="s">
        <v>90</v>
      </c>
      <c r="E756" s="24">
        <v>52</v>
      </c>
      <c r="F756" s="25">
        <v>2.25</v>
      </c>
      <c r="G756" s="26">
        <v>849.53</v>
      </c>
      <c r="H756" s="26">
        <v>1018.42</v>
      </c>
      <c r="I756" s="26">
        <v>1192.52</v>
      </c>
      <c r="J756" s="26">
        <v>1393.66</v>
      </c>
      <c r="K756" s="26">
        <v>0</v>
      </c>
      <c r="L756" s="26">
        <v>0</v>
      </c>
      <c r="M756" s="26">
        <v>950.63</v>
      </c>
      <c r="N756" s="30"/>
      <c r="AG756" s="102" t="str">
        <f>CONCATENATE(AH756,AI756,LEFT(AJ756,2),AK756)</f>
        <v>51FAgDeath+ADB+ATPD</v>
      </c>
      <c r="AH756" s="146">
        <v>51</v>
      </c>
      <c r="AI756" s="146" t="s">
        <v>148</v>
      </c>
      <c r="AJ756" s="146" t="s">
        <v>89</v>
      </c>
      <c r="AK756" s="146" t="s">
        <v>94</v>
      </c>
      <c r="AL756" s="148">
        <v>420.34</v>
      </c>
      <c r="AM756" s="148">
        <v>443.24</v>
      </c>
      <c r="AN756" s="148">
        <v>487</v>
      </c>
      <c r="AO756" s="148">
        <v>553.94</v>
      </c>
      <c r="AP756" s="148">
        <v>643.09</v>
      </c>
      <c r="AQ756" s="148">
        <v>0</v>
      </c>
      <c r="AR756" s="149">
        <v>437.84</v>
      </c>
    </row>
    <row r="757" spans="1:44">
      <c r="A757" s="23" t="str">
        <f>+CONCATENATE(B757,C757,D757,E757,F757)</f>
        <v>AMS532.25</v>
      </c>
      <c r="B757" s="24" t="s">
        <v>121</v>
      </c>
      <c r="C757" s="24" t="s">
        <v>10</v>
      </c>
      <c r="D757" s="24" t="s">
        <v>90</v>
      </c>
      <c r="E757" s="24">
        <v>53</v>
      </c>
      <c r="F757" s="25">
        <v>2.25</v>
      </c>
      <c r="G757" s="26">
        <v>925.01</v>
      </c>
      <c r="H757" s="26">
        <v>1102.57</v>
      </c>
      <c r="I757" s="26">
        <v>1289.13</v>
      </c>
      <c r="J757" s="26">
        <v>1503.45</v>
      </c>
      <c r="K757" s="26">
        <v>0</v>
      </c>
      <c r="L757" s="26">
        <v>0</v>
      </c>
      <c r="M757" s="26">
        <v>994.04</v>
      </c>
      <c r="N757" s="30"/>
      <c r="AG757" s="102" t="str">
        <f>CONCATENATE(AH757,AI757,LEFT(AJ757,2),AK757)</f>
        <v>52FAgDeath+ADB+ATPD</v>
      </c>
      <c r="AH757" s="146">
        <v>52</v>
      </c>
      <c r="AI757" s="146" t="s">
        <v>148</v>
      </c>
      <c r="AJ757" s="146" t="s">
        <v>89</v>
      </c>
      <c r="AK757" s="146" t="s">
        <v>94</v>
      </c>
      <c r="AL757" s="148">
        <v>444.84</v>
      </c>
      <c r="AM757" s="148">
        <v>470.3</v>
      </c>
      <c r="AN757" s="148">
        <v>517.39</v>
      </c>
      <c r="AO757" s="148">
        <v>590.19</v>
      </c>
      <c r="AP757" s="148">
        <v>686.81</v>
      </c>
      <c r="AQ757" s="148">
        <v>0</v>
      </c>
      <c r="AR757" s="149">
        <v>456.42</v>
      </c>
    </row>
    <row r="758" spans="1:44">
      <c r="A758" s="23" t="str">
        <f>+CONCATENATE(B758,C758,D758,E758,F758)</f>
        <v>AMS542.25</v>
      </c>
      <c r="B758" s="24" t="s">
        <v>121</v>
      </c>
      <c r="C758" s="24" t="s">
        <v>10</v>
      </c>
      <c r="D758" s="24" t="s">
        <v>90</v>
      </c>
      <c r="E758" s="24">
        <v>54</v>
      </c>
      <c r="F758" s="25">
        <v>2.25</v>
      </c>
      <c r="G758" s="26">
        <v>1003.47</v>
      </c>
      <c r="H758" s="26">
        <v>1191.79</v>
      </c>
      <c r="I758" s="26">
        <v>1392.46</v>
      </c>
      <c r="J758" s="26">
        <v>1620.4</v>
      </c>
      <c r="K758" s="26">
        <v>0</v>
      </c>
      <c r="L758" s="26">
        <v>0</v>
      </c>
      <c r="M758" s="26">
        <v>1038.96</v>
      </c>
      <c r="N758" s="30"/>
      <c r="AG758" s="102" t="str">
        <f>CONCATENATE(AH758,AI758,LEFT(AJ758,2),AK758)</f>
        <v>53FAgDeath+ADB+ATPD</v>
      </c>
      <c r="AH758" s="146">
        <v>53</v>
      </c>
      <c r="AI758" s="146" t="s">
        <v>148</v>
      </c>
      <c r="AJ758" s="146" t="s">
        <v>89</v>
      </c>
      <c r="AK758" s="146" t="s">
        <v>94</v>
      </c>
      <c r="AL758" s="148">
        <v>470.9</v>
      </c>
      <c r="AM758" s="148">
        <v>498.69</v>
      </c>
      <c r="AN758" s="148">
        <v>549.8</v>
      </c>
      <c r="AO758" s="148">
        <v>629.28</v>
      </c>
      <c r="AP758" s="148">
        <v>733.89</v>
      </c>
      <c r="AQ758" s="148">
        <v>0</v>
      </c>
      <c r="AR758" s="149">
        <v>477.02</v>
      </c>
    </row>
    <row r="759" spans="1:44">
      <c r="A759" s="23" t="str">
        <f>+CONCATENATE(B759,C759,D759,E759,F759)</f>
        <v>AMS552.25</v>
      </c>
      <c r="B759" s="24" t="s">
        <v>121</v>
      </c>
      <c r="C759" s="24" t="s">
        <v>10</v>
      </c>
      <c r="D759" s="24" t="s">
        <v>90</v>
      </c>
      <c r="E759" s="24">
        <v>55</v>
      </c>
      <c r="F759" s="25">
        <v>2.25</v>
      </c>
      <c r="G759" s="26">
        <v>1085.43</v>
      </c>
      <c r="H759" s="26">
        <v>1286.42</v>
      </c>
      <c r="I759" s="26">
        <v>1503.3</v>
      </c>
      <c r="J759" s="26">
        <v>1745.1</v>
      </c>
      <c r="K759" s="26">
        <v>0</v>
      </c>
      <c r="L759" s="26">
        <v>0</v>
      </c>
      <c r="M759" s="26">
        <v>1085.43</v>
      </c>
      <c r="N759" s="30"/>
      <c r="AG759" s="102" t="str">
        <f>CONCATENATE(AH759,AI759,LEFT(AJ759,2),AK759)</f>
        <v>54FAgDeath+ADB+ATPD</v>
      </c>
      <c r="AH759" s="146">
        <v>54</v>
      </c>
      <c r="AI759" s="146" t="s">
        <v>148</v>
      </c>
      <c r="AJ759" s="146" t="s">
        <v>89</v>
      </c>
      <c r="AK759" s="146" t="s">
        <v>94</v>
      </c>
      <c r="AL759" s="148">
        <v>498.3</v>
      </c>
      <c r="AM759" s="148">
        <v>528.57</v>
      </c>
      <c r="AN759" s="148">
        <v>584.38</v>
      </c>
      <c r="AO759" s="148">
        <v>671.2</v>
      </c>
      <c r="AP759" s="148">
        <v>0</v>
      </c>
      <c r="AQ759" s="148"/>
      <c r="AR759" s="149">
        <v>500.31</v>
      </c>
    </row>
    <row r="760" spans="1:44">
      <c r="A760" s="23" t="str">
        <f>+CONCATENATE(B760,C760,D760,E760,F760)</f>
        <v>AMS562.25</v>
      </c>
      <c r="B760" s="24" t="s">
        <v>121</v>
      </c>
      <c r="C760" s="24" t="s">
        <v>10</v>
      </c>
      <c r="D760" s="24" t="s">
        <v>90</v>
      </c>
      <c r="E760" s="24">
        <v>56</v>
      </c>
      <c r="F760" s="25">
        <v>2.25</v>
      </c>
      <c r="G760" s="26">
        <v>1171.79</v>
      </c>
      <c r="H760" s="26">
        <v>1388.71</v>
      </c>
      <c r="I760" s="26">
        <v>1622.6</v>
      </c>
      <c r="J760" s="26">
        <v>0</v>
      </c>
      <c r="K760" s="26">
        <v>0</v>
      </c>
      <c r="L760" s="26">
        <v>0</v>
      </c>
      <c r="M760" s="26"/>
      <c r="N760" s="30"/>
      <c r="AG760" s="102" t="str">
        <f>CONCATENATE(AH760,AI760,LEFT(AJ760,2),AK760)</f>
        <v>55FAgDeath+ADB+ATPD</v>
      </c>
      <c r="AH760" s="146">
        <v>55</v>
      </c>
      <c r="AI760" s="146" t="s">
        <v>148</v>
      </c>
      <c r="AJ760" s="146" t="s">
        <v>89</v>
      </c>
      <c r="AK760" s="146" t="s">
        <v>94</v>
      </c>
      <c r="AL760" s="148">
        <v>526.89</v>
      </c>
      <c r="AM760" s="148">
        <v>560</v>
      </c>
      <c r="AN760" s="148">
        <v>621.35</v>
      </c>
      <c r="AO760" s="148">
        <v>716.31</v>
      </c>
      <c r="AP760" s="148">
        <v>0</v>
      </c>
      <c r="AQ760" s="148"/>
      <c r="AR760" s="149">
        <v>526.89</v>
      </c>
    </row>
    <row r="761" spans="1:44">
      <c r="A761" s="23" t="str">
        <f>+CONCATENATE(B761,C761,D761,E761,F761)</f>
        <v>AMS572.25</v>
      </c>
      <c r="B761" s="24" t="s">
        <v>121</v>
      </c>
      <c r="C761" s="24" t="s">
        <v>10</v>
      </c>
      <c r="D761" s="24" t="s">
        <v>90</v>
      </c>
      <c r="E761" s="24">
        <v>57</v>
      </c>
      <c r="F761" s="25">
        <v>2.25</v>
      </c>
      <c r="G761" s="26">
        <v>1263.7</v>
      </c>
      <c r="H761" s="26">
        <v>1498.82</v>
      </c>
      <c r="I761" s="26">
        <v>1751.33</v>
      </c>
      <c r="J761" s="26">
        <v>0</v>
      </c>
      <c r="K761" s="26">
        <v>0</v>
      </c>
      <c r="L761" s="26">
        <v>0</v>
      </c>
      <c r="M761" s="26"/>
      <c r="N761" s="30"/>
      <c r="AG761" s="102" t="str">
        <f>CONCATENATE(AH761,AI761,LEFT(AJ761,2),AK761)</f>
        <v>56FAgDeath+ADB+ATPD</v>
      </c>
      <c r="AH761" s="146">
        <v>56</v>
      </c>
      <c r="AI761" s="146" t="s">
        <v>148</v>
      </c>
      <c r="AJ761" s="146" t="s">
        <v>89</v>
      </c>
      <c r="AK761" s="146" t="s">
        <v>94</v>
      </c>
      <c r="AL761" s="148">
        <v>556.55</v>
      </c>
      <c r="AM761" s="148">
        <v>593.12</v>
      </c>
      <c r="AN761" s="148">
        <v>660.95</v>
      </c>
      <c r="AO761" s="148">
        <v>764.9</v>
      </c>
      <c r="AP761" s="148">
        <v>0</v>
      </c>
      <c r="AQ761" s="148"/>
      <c r="AR761" s="148"/>
    </row>
    <row r="762" spans="1:44">
      <c r="A762" s="23" t="str">
        <f>+CONCATENATE(B762,C762,D762,E762,F762)</f>
        <v>AMS582.25</v>
      </c>
      <c r="B762" s="24" t="s">
        <v>121</v>
      </c>
      <c r="C762" s="24" t="s">
        <v>10</v>
      </c>
      <c r="D762" s="24" t="s">
        <v>90</v>
      </c>
      <c r="E762" s="24">
        <v>58</v>
      </c>
      <c r="F762" s="25">
        <v>2.25</v>
      </c>
      <c r="G762" s="26">
        <v>1362.52</v>
      </c>
      <c r="H762" s="26">
        <v>1619.09</v>
      </c>
      <c r="I762" s="26">
        <v>1890.59</v>
      </c>
      <c r="J762" s="26">
        <v>0</v>
      </c>
      <c r="K762" s="26">
        <v>0</v>
      </c>
      <c r="L762" s="26">
        <v>0</v>
      </c>
      <c r="M762" s="26"/>
      <c r="N762" s="30"/>
      <c r="AG762" s="102" t="str">
        <f>CONCATENATE(AH762,AI762,LEFT(AJ762,2),AK762)</f>
        <v>57FAgDeath+ADB+ATPD</v>
      </c>
      <c r="AH762" s="146">
        <v>57</v>
      </c>
      <c r="AI762" s="146" t="s">
        <v>148</v>
      </c>
      <c r="AJ762" s="146" t="s">
        <v>89</v>
      </c>
      <c r="AK762" s="146" t="s">
        <v>94</v>
      </c>
      <c r="AL762" s="148">
        <v>587.33</v>
      </c>
      <c r="AM762" s="148">
        <v>628.34</v>
      </c>
      <c r="AN762" s="148">
        <v>703.5</v>
      </c>
      <c r="AO762" s="148">
        <v>817.32</v>
      </c>
      <c r="AP762" s="148">
        <v>0</v>
      </c>
      <c r="AQ762" s="148"/>
      <c r="AR762" s="148"/>
    </row>
    <row r="763" spans="1:44">
      <c r="A763" s="23" t="str">
        <f>+CONCATENATE(B763,C763,D763,E763,F763)</f>
        <v>AMS592.25</v>
      </c>
      <c r="B763" s="24" t="s">
        <v>121</v>
      </c>
      <c r="C763" s="24" t="s">
        <v>10</v>
      </c>
      <c r="D763" s="24" t="s">
        <v>90</v>
      </c>
      <c r="E763" s="24">
        <v>59</v>
      </c>
      <c r="F763" s="25">
        <v>2.25</v>
      </c>
      <c r="G763" s="26">
        <v>1469.45</v>
      </c>
      <c r="H763" s="26">
        <v>1749.32</v>
      </c>
      <c r="I763" s="26">
        <v>2041.45</v>
      </c>
      <c r="J763" s="26">
        <v>0</v>
      </c>
      <c r="K763" s="26">
        <v>0</v>
      </c>
      <c r="L763" s="26">
        <v>0</v>
      </c>
      <c r="M763" s="26"/>
      <c r="N763" s="30"/>
      <c r="AG763" s="102" t="str">
        <f>CONCATENATE(AH763,AI763,LEFT(AJ763,2),AK763)</f>
        <v>58FAgDeath+ADB+ATPD</v>
      </c>
      <c r="AH763" s="146">
        <v>58</v>
      </c>
      <c r="AI763" s="146" t="s">
        <v>148</v>
      </c>
      <c r="AJ763" s="146" t="s">
        <v>89</v>
      </c>
      <c r="AK763" s="146" t="s">
        <v>94</v>
      </c>
      <c r="AL763" s="148">
        <v>619.42</v>
      </c>
      <c r="AM763" s="148">
        <v>665.97</v>
      </c>
      <c r="AN763" s="148">
        <v>749.5</v>
      </c>
      <c r="AO763" s="148">
        <v>873.97</v>
      </c>
      <c r="AP763" s="148">
        <v>0</v>
      </c>
      <c r="AQ763" s="148"/>
      <c r="AR763" s="148"/>
    </row>
    <row r="764" spans="1:44">
      <c r="A764" s="23" t="str">
        <f>+CONCATENATE(B764,C764,D764,E764,F764)</f>
        <v>AMS602.25</v>
      </c>
      <c r="B764" s="24" t="s">
        <v>121</v>
      </c>
      <c r="C764" s="24" t="s">
        <v>10</v>
      </c>
      <c r="D764" s="24" t="s">
        <v>90</v>
      </c>
      <c r="E764" s="24">
        <v>60</v>
      </c>
      <c r="F764" s="25">
        <v>2.25</v>
      </c>
      <c r="G764" s="26">
        <v>1586.26</v>
      </c>
      <c r="H764" s="26">
        <v>1891.95</v>
      </c>
      <c r="I764" s="26">
        <v>2205.01</v>
      </c>
      <c r="J764" s="26">
        <v>0</v>
      </c>
      <c r="K764" s="26">
        <v>0</v>
      </c>
      <c r="L764" s="26">
        <v>0</v>
      </c>
      <c r="M764" s="26"/>
      <c r="N764" s="30"/>
      <c r="AG764" s="102" t="str">
        <f>CONCATENATE(AH764,AI764,LEFT(AJ764,2),AK764)</f>
        <v>59FAgDeath+ADB+ATPD</v>
      </c>
      <c r="AH764" s="146">
        <v>59</v>
      </c>
      <c r="AI764" s="146" t="s">
        <v>148</v>
      </c>
      <c r="AJ764" s="146" t="s">
        <v>89</v>
      </c>
      <c r="AK764" s="146" t="s">
        <v>94</v>
      </c>
      <c r="AL764" s="148">
        <v>653.12</v>
      </c>
      <c r="AM764" s="148">
        <v>706.37</v>
      </c>
      <c r="AN764" s="148">
        <v>799.63</v>
      </c>
      <c r="AO764" s="148">
        <v>0</v>
      </c>
      <c r="AP764" s="148"/>
      <c r="AQ764" s="148"/>
      <c r="AR764" s="148"/>
    </row>
    <row r="765" spans="1:44">
      <c r="A765" s="23" t="str">
        <f>+CONCATENATE(B765,C765,D765,E765,F765)</f>
        <v>AMS612.25</v>
      </c>
      <c r="B765" s="24" t="s">
        <v>121</v>
      </c>
      <c r="C765" s="24" t="s">
        <v>10</v>
      </c>
      <c r="D765" s="24" t="s">
        <v>90</v>
      </c>
      <c r="E765" s="24">
        <v>61</v>
      </c>
      <c r="F765" s="25">
        <v>2.25</v>
      </c>
      <c r="G765" s="26">
        <v>1714.49</v>
      </c>
      <c r="H765" s="26">
        <v>2048.13</v>
      </c>
      <c r="I765" s="26">
        <v>0</v>
      </c>
      <c r="J765" s="26">
        <v>0</v>
      </c>
      <c r="K765" s="26">
        <v>0</v>
      </c>
      <c r="L765" s="26">
        <v>0</v>
      </c>
      <c r="M765" s="26"/>
      <c r="N765" s="30"/>
      <c r="AG765" s="102" t="str">
        <f>CONCATENATE(AH765,AI765,LEFT(AJ765,2),AK765)</f>
        <v>60FAgDeath+ADB+ATPD</v>
      </c>
      <c r="AH765" s="146">
        <v>60</v>
      </c>
      <c r="AI765" s="146" t="s">
        <v>148</v>
      </c>
      <c r="AJ765" s="146" t="s">
        <v>89</v>
      </c>
      <c r="AK765" s="146" t="s">
        <v>94</v>
      </c>
      <c r="AL765" s="148">
        <v>688.87</v>
      </c>
      <c r="AM765" s="148">
        <v>750.04</v>
      </c>
      <c r="AN765" s="148">
        <v>854.1</v>
      </c>
      <c r="AO765" s="148">
        <v>0</v>
      </c>
      <c r="AP765" s="148"/>
      <c r="AQ765" s="148"/>
      <c r="AR765" s="148"/>
    </row>
    <row r="766" spans="1:44">
      <c r="A766" s="23" t="str">
        <f>+CONCATENATE(B766,C766,D766,E766,F766)</f>
        <v>AMS622.25</v>
      </c>
      <c r="B766" s="24" t="s">
        <v>121</v>
      </c>
      <c r="C766" s="24" t="s">
        <v>10</v>
      </c>
      <c r="D766" s="24" t="s">
        <v>90</v>
      </c>
      <c r="E766" s="24">
        <v>62</v>
      </c>
      <c r="F766" s="25">
        <v>2.25</v>
      </c>
      <c r="G766" s="26">
        <v>1855.64</v>
      </c>
      <c r="H766" s="26">
        <v>2219.21</v>
      </c>
      <c r="I766" s="26">
        <v>0</v>
      </c>
      <c r="J766" s="26">
        <v>0</v>
      </c>
      <c r="K766" s="26">
        <v>0</v>
      </c>
      <c r="L766" s="26">
        <v>0</v>
      </c>
      <c r="M766" s="26"/>
      <c r="N766" s="30"/>
      <c r="AG766" s="102" t="str">
        <f>CONCATENATE(AH766,AI766,LEFT(AJ766,2),AK766)</f>
        <v>61FAgDeath+ADB+ATPD</v>
      </c>
      <c r="AH766" s="146">
        <v>61</v>
      </c>
      <c r="AI766" s="146" t="s">
        <v>148</v>
      </c>
      <c r="AJ766" s="146" t="s">
        <v>89</v>
      </c>
      <c r="AK766" s="146" t="s">
        <v>94</v>
      </c>
      <c r="AL766" s="148">
        <v>727.2</v>
      </c>
      <c r="AM766" s="148">
        <v>797.49</v>
      </c>
      <c r="AN766" s="148">
        <v>913.45</v>
      </c>
      <c r="AO766" s="148">
        <v>0</v>
      </c>
      <c r="AP766" s="148"/>
      <c r="AQ766" s="148"/>
      <c r="AR766" s="148"/>
    </row>
    <row r="767" spans="1:44">
      <c r="A767" s="23" t="str">
        <f>+CONCATENATE(B767,C767,D767,E767,F767)</f>
        <v>AMS632.25</v>
      </c>
      <c r="B767" s="24" t="s">
        <v>121</v>
      </c>
      <c r="C767" s="24" t="s">
        <v>10</v>
      </c>
      <c r="D767" s="24" t="s">
        <v>90</v>
      </c>
      <c r="E767" s="24">
        <v>63</v>
      </c>
      <c r="F767" s="25">
        <v>2.25</v>
      </c>
      <c r="G767" s="26">
        <v>2011.18</v>
      </c>
      <c r="H767" s="26">
        <v>2406.5</v>
      </c>
      <c r="I767" s="26">
        <v>0</v>
      </c>
      <c r="J767" s="26">
        <v>0</v>
      </c>
      <c r="K767" s="26">
        <v>0</v>
      </c>
      <c r="L767" s="26">
        <v>0</v>
      </c>
      <c r="M767" s="26"/>
      <c r="N767" s="30"/>
      <c r="AG767" s="102" t="str">
        <f>CONCATENATE(AH767,AI767,LEFT(AJ767,2),AK767)</f>
        <v>62FAgDeath+ADB+ATPD</v>
      </c>
      <c r="AH767" s="146">
        <v>62</v>
      </c>
      <c r="AI767" s="146" t="s">
        <v>148</v>
      </c>
      <c r="AJ767" s="146" t="s">
        <v>89</v>
      </c>
      <c r="AK767" s="146" t="s">
        <v>94</v>
      </c>
      <c r="AL767" s="148">
        <v>768.62</v>
      </c>
      <c r="AM767" s="148">
        <v>849.85</v>
      </c>
      <c r="AN767" s="148">
        <v>978.41</v>
      </c>
      <c r="AO767" s="148">
        <v>0</v>
      </c>
      <c r="AP767" s="148"/>
      <c r="AQ767" s="148"/>
      <c r="AR767" s="148"/>
    </row>
    <row r="768" spans="1:44">
      <c r="A768" s="23" t="str">
        <f>+CONCATENATE(B768,C768,D768,E768,F768)</f>
        <v>AMS642.25</v>
      </c>
      <c r="B768" s="24" t="s">
        <v>121</v>
      </c>
      <c r="C768" s="24" t="s">
        <v>10</v>
      </c>
      <c r="D768" s="24" t="s">
        <v>90</v>
      </c>
      <c r="E768" s="24">
        <v>64</v>
      </c>
      <c r="F768" s="25">
        <v>2.25</v>
      </c>
      <c r="G768" s="26">
        <v>2182.55</v>
      </c>
      <c r="H768" s="26">
        <v>2611.3</v>
      </c>
      <c r="I768" s="26">
        <v>0</v>
      </c>
      <c r="J768" s="26">
        <v>0</v>
      </c>
      <c r="K768" s="26">
        <v>0</v>
      </c>
      <c r="L768" s="26">
        <v>0</v>
      </c>
      <c r="M768" s="26"/>
      <c r="N768" s="30"/>
      <c r="AG768" s="102" t="str">
        <f>CONCATENATE(AH768,AI768,LEFT(AJ768,2),AK768)</f>
        <v>63FAgDeath+ADB+ATPD</v>
      </c>
      <c r="AH768" s="146">
        <v>63</v>
      </c>
      <c r="AI768" s="146" t="s">
        <v>148</v>
      </c>
      <c r="AJ768" s="146" t="s">
        <v>89</v>
      </c>
      <c r="AK768" s="146" t="s">
        <v>94</v>
      </c>
      <c r="AL768" s="148">
        <v>813.91</v>
      </c>
      <c r="AM768" s="148">
        <v>907.22</v>
      </c>
      <c r="AN768" s="148">
        <v>1049.17</v>
      </c>
      <c r="AO768" s="148">
        <v>0</v>
      </c>
      <c r="AP768" s="148"/>
      <c r="AQ768" s="148"/>
      <c r="AR768" s="148"/>
    </row>
    <row r="769" spans="1:44">
      <c r="A769" s="23" t="str">
        <f>+CONCATENATE(B769,C769,D769,E769,F769)</f>
        <v>AMS652.25</v>
      </c>
      <c r="B769" s="24" t="s">
        <v>121</v>
      </c>
      <c r="C769" s="24" t="s">
        <v>10</v>
      </c>
      <c r="D769" s="24" t="s">
        <v>90</v>
      </c>
      <c r="E769" s="24">
        <v>65</v>
      </c>
      <c r="F769" s="25">
        <v>2.25</v>
      </c>
      <c r="G769" s="26">
        <v>2371.28</v>
      </c>
      <c r="H769" s="26">
        <v>2834.93</v>
      </c>
      <c r="I769" s="26">
        <v>0</v>
      </c>
      <c r="J769" s="26">
        <v>0</v>
      </c>
      <c r="K769" s="26">
        <v>0</v>
      </c>
      <c r="L769" s="26">
        <v>0</v>
      </c>
      <c r="M769" s="26"/>
      <c r="N769" s="30"/>
      <c r="AG769" s="102" t="str">
        <f>CONCATENATE(AH769,AI769,LEFT(AJ769,2),AK769)</f>
        <v>64FAgDeath+ADB+ATPD</v>
      </c>
      <c r="AH769" s="146">
        <v>64</v>
      </c>
      <c r="AI769" s="146" t="s">
        <v>148</v>
      </c>
      <c r="AJ769" s="146" t="s">
        <v>89</v>
      </c>
      <c r="AK769" s="146" t="s">
        <v>94</v>
      </c>
      <c r="AL769" s="148">
        <v>863.54</v>
      </c>
      <c r="AM769" s="148">
        <v>970.18</v>
      </c>
      <c r="AN769" s="148">
        <v>0</v>
      </c>
      <c r="AO769" s="148"/>
      <c r="AP769" s="148"/>
      <c r="AQ769" s="148"/>
      <c r="AR769" s="148"/>
    </row>
    <row r="770" spans="1:44">
      <c r="A770" s="23" t="str">
        <f t="shared" ref="A770:A833" si="31">+CONCATENATE(B770,C770,D770,E770,F770)</f>
        <v>AMNS182.5</v>
      </c>
      <c r="B770" s="24" t="s">
        <v>121</v>
      </c>
      <c r="C770" s="24" t="s">
        <v>10</v>
      </c>
      <c r="D770" s="24" t="s">
        <v>6</v>
      </c>
      <c r="E770" s="24">
        <v>18</v>
      </c>
      <c r="F770" s="25">
        <v>2.5</v>
      </c>
      <c r="G770" s="26">
        <v>0</v>
      </c>
      <c r="H770" s="26">
        <v>66.5</v>
      </c>
      <c r="I770" s="26">
        <v>66.77</v>
      </c>
      <c r="J770" s="26">
        <v>67.68</v>
      </c>
      <c r="K770" s="26">
        <v>71.69</v>
      </c>
      <c r="L770" s="26">
        <v>83.57</v>
      </c>
      <c r="M770" s="26"/>
      <c r="N770" s="30"/>
      <c r="AG770" s="102" t="str">
        <f>CONCATENATE(AH770,AI770,LEFT(AJ770,2),AK770)</f>
        <v>65FAgDeath+ADB+ATPD</v>
      </c>
      <c r="AH770" s="146">
        <v>65</v>
      </c>
      <c r="AI770" s="146" t="s">
        <v>148</v>
      </c>
      <c r="AJ770" s="146" t="s">
        <v>89</v>
      </c>
      <c r="AK770" s="146" t="s">
        <v>94</v>
      </c>
      <c r="AL770" s="148">
        <v>918.29</v>
      </c>
      <c r="AM770" s="148">
        <v>1039.31</v>
      </c>
      <c r="AN770" s="148">
        <v>0</v>
      </c>
      <c r="AO770" s="148"/>
      <c r="AP770" s="148"/>
      <c r="AQ770" s="148"/>
      <c r="AR770" s="148"/>
    </row>
    <row r="771" spans="1:44">
      <c r="A771" s="23" t="str">
        <f>+CONCATENATE(B771,C771,D771,E771,F771)</f>
        <v>AMNS192.5</v>
      </c>
      <c r="B771" s="24" t="s">
        <v>121</v>
      </c>
      <c r="C771" s="24" t="s">
        <v>10</v>
      </c>
      <c r="D771" s="24" t="s">
        <v>6</v>
      </c>
      <c r="E771" s="24">
        <v>19</v>
      </c>
      <c r="F771" s="25">
        <v>2.5</v>
      </c>
      <c r="G771" s="26">
        <v>0</v>
      </c>
      <c r="H771" s="26">
        <v>68.65</v>
      </c>
      <c r="I771" s="26">
        <v>68.89</v>
      </c>
      <c r="J771" s="26">
        <v>70.02</v>
      </c>
      <c r="K771" s="26">
        <v>75.23</v>
      </c>
      <c r="L771" s="26">
        <v>89.4</v>
      </c>
      <c r="M771" s="26"/>
      <c r="N771" s="30"/>
      <c r="AG771" s="102" t="str">
        <f>CONCATENATE(AH771,AI771,LEFT(AJ771,2),AK771)</f>
        <v>18FNSDeath+ADB+ATPD</v>
      </c>
      <c r="AH771" s="146">
        <v>18</v>
      </c>
      <c r="AI771" s="146" t="s">
        <v>148</v>
      </c>
      <c r="AJ771" s="146" t="s">
        <v>6</v>
      </c>
      <c r="AK771" s="146" t="s">
        <v>94</v>
      </c>
      <c r="AL771" s="148">
        <v>0</v>
      </c>
      <c r="AM771" s="148">
        <v>153.95</v>
      </c>
      <c r="AN771" s="148">
        <v>153.96</v>
      </c>
      <c r="AO771" s="148">
        <v>153.97</v>
      </c>
      <c r="AP771" s="148">
        <v>153.98</v>
      </c>
      <c r="AQ771" s="148">
        <v>153.99</v>
      </c>
      <c r="AR771" s="148"/>
    </row>
    <row r="772" spans="1:44">
      <c r="A772" s="23" t="str">
        <f>+CONCATENATE(B772,C772,D772,E772,F772)</f>
        <v>AMNS202.5</v>
      </c>
      <c r="B772" s="24" t="s">
        <v>121</v>
      </c>
      <c r="C772" s="24" t="s">
        <v>10</v>
      </c>
      <c r="D772" s="24" t="s">
        <v>6</v>
      </c>
      <c r="E772" s="24">
        <v>20</v>
      </c>
      <c r="F772" s="25">
        <v>2.5</v>
      </c>
      <c r="G772" s="26">
        <v>0</v>
      </c>
      <c r="H772" s="26">
        <v>70.42</v>
      </c>
      <c r="I772" s="26">
        <v>70.7</v>
      </c>
      <c r="J772" s="26">
        <v>72.27</v>
      </c>
      <c r="K772" s="26">
        <v>79.06</v>
      </c>
      <c r="L772" s="26">
        <v>95.79</v>
      </c>
      <c r="M772" s="26"/>
      <c r="N772" s="30"/>
      <c r="AG772" s="102" t="str">
        <f t="shared" ref="AG772:AG835" si="32">CONCATENATE(AH772,AI772,LEFT(AJ772,2),AK772)</f>
        <v>19FNSDeath+ADB+ATPD</v>
      </c>
      <c r="AH772" s="146">
        <v>19</v>
      </c>
      <c r="AI772" s="146" t="s">
        <v>148</v>
      </c>
      <c r="AJ772" s="146" t="s">
        <v>6</v>
      </c>
      <c r="AK772" s="146" t="s">
        <v>94</v>
      </c>
      <c r="AL772" s="148">
        <v>0</v>
      </c>
      <c r="AM772" s="148">
        <v>153.95</v>
      </c>
      <c r="AN772" s="148">
        <v>153.96</v>
      </c>
      <c r="AO772" s="148">
        <v>153.97</v>
      </c>
      <c r="AP772" s="148">
        <v>153.98</v>
      </c>
      <c r="AQ772" s="148">
        <v>153.99</v>
      </c>
      <c r="AR772" s="148"/>
    </row>
    <row r="773" spans="1:44">
      <c r="A773" s="23" t="str">
        <f>+CONCATENATE(B773,C773,D773,E773,F773)</f>
        <v>AMNS212.5</v>
      </c>
      <c r="B773" s="24" t="s">
        <v>121</v>
      </c>
      <c r="C773" s="24" t="s">
        <v>10</v>
      </c>
      <c r="D773" s="24" t="s">
        <v>6</v>
      </c>
      <c r="E773" s="24">
        <v>21</v>
      </c>
      <c r="F773" s="25">
        <v>2.5</v>
      </c>
      <c r="G773" s="26">
        <v>0</v>
      </c>
      <c r="H773" s="26">
        <v>71.87</v>
      </c>
      <c r="I773" s="26">
        <v>72.32</v>
      </c>
      <c r="J773" s="26">
        <v>74.54</v>
      </c>
      <c r="K773" s="26">
        <v>83.35</v>
      </c>
      <c r="L773" s="26">
        <v>102.99</v>
      </c>
      <c r="M773" s="26"/>
      <c r="N773" s="30"/>
      <c r="AG773" s="102" t="str">
        <f>CONCATENATE(AH773,AI773,LEFT(AJ773,2),AK773)</f>
        <v>20FNSDeath+ADB+ATPD</v>
      </c>
      <c r="AH773" s="146">
        <v>20</v>
      </c>
      <c r="AI773" s="146" t="s">
        <v>148</v>
      </c>
      <c r="AJ773" s="146" t="s">
        <v>6</v>
      </c>
      <c r="AK773" s="146" t="s">
        <v>94</v>
      </c>
      <c r="AL773" s="148">
        <v>0</v>
      </c>
      <c r="AM773" s="148">
        <v>153.95</v>
      </c>
      <c r="AN773" s="148">
        <v>153.96</v>
      </c>
      <c r="AO773" s="148">
        <v>153.97</v>
      </c>
      <c r="AP773" s="148">
        <v>153.98</v>
      </c>
      <c r="AQ773" s="148">
        <v>153.99</v>
      </c>
      <c r="AR773" s="148"/>
    </row>
    <row r="774" spans="1:44">
      <c r="A774" s="23" t="str">
        <f>+CONCATENATE(B774,C774,D774,E774,F774)</f>
        <v>AMNS222.5</v>
      </c>
      <c r="B774" s="24" t="s">
        <v>121</v>
      </c>
      <c r="C774" s="24" t="s">
        <v>10</v>
      </c>
      <c r="D774" s="24" t="s">
        <v>6</v>
      </c>
      <c r="E774" s="24">
        <v>22</v>
      </c>
      <c r="F774" s="25">
        <v>2.5</v>
      </c>
      <c r="G774" s="26">
        <v>0</v>
      </c>
      <c r="H774" s="26">
        <v>73.13</v>
      </c>
      <c r="I774" s="26">
        <v>73.81</v>
      </c>
      <c r="J774" s="26">
        <v>76.94</v>
      </c>
      <c r="K774" s="26">
        <v>88.29</v>
      </c>
      <c r="L774" s="26">
        <v>110.89</v>
      </c>
      <c r="M774" s="26"/>
      <c r="N774" s="30"/>
      <c r="AG774" s="102" t="str">
        <f>CONCATENATE(AH774,AI774,LEFT(AJ774,2),AK774)</f>
        <v>21FNSDeath+ADB+ATPD</v>
      </c>
      <c r="AH774" s="146">
        <v>21</v>
      </c>
      <c r="AI774" s="146" t="s">
        <v>148</v>
      </c>
      <c r="AJ774" s="146" t="s">
        <v>6</v>
      </c>
      <c r="AK774" s="146" t="s">
        <v>94</v>
      </c>
      <c r="AL774" s="148">
        <v>0</v>
      </c>
      <c r="AM774" s="148">
        <v>153.95</v>
      </c>
      <c r="AN774" s="148">
        <v>153.96</v>
      </c>
      <c r="AO774" s="148">
        <v>153.97</v>
      </c>
      <c r="AP774" s="148">
        <v>153.98</v>
      </c>
      <c r="AQ774" s="148">
        <v>153.99</v>
      </c>
      <c r="AR774" s="148"/>
    </row>
    <row r="775" spans="1:44">
      <c r="A775" s="23" t="str">
        <f>+CONCATENATE(B775,C775,D775,E775,F775)</f>
        <v>AMNS232.5</v>
      </c>
      <c r="B775" s="24" t="s">
        <v>121</v>
      </c>
      <c r="C775" s="24" t="s">
        <v>10</v>
      </c>
      <c r="D775" s="24" t="s">
        <v>6</v>
      </c>
      <c r="E775" s="24">
        <v>23</v>
      </c>
      <c r="F775" s="25">
        <v>2.5</v>
      </c>
      <c r="G775" s="26">
        <v>0</v>
      </c>
      <c r="H775" s="26">
        <v>74.26</v>
      </c>
      <c r="I775" s="26">
        <v>75.31</v>
      </c>
      <c r="J775" s="26">
        <v>79.85</v>
      </c>
      <c r="K775" s="26">
        <v>94.04</v>
      </c>
      <c r="L775" s="26">
        <v>119.8</v>
      </c>
      <c r="M775" s="26"/>
      <c r="N775" s="30"/>
      <c r="AG775" s="102" t="str">
        <f>CONCATENATE(AH775,AI775,LEFT(AJ775,2),AK775)</f>
        <v>22FNSDeath+ADB+ATPD</v>
      </c>
      <c r="AH775" s="146">
        <v>22</v>
      </c>
      <c r="AI775" s="146" t="s">
        <v>148</v>
      </c>
      <c r="AJ775" s="146" t="s">
        <v>6</v>
      </c>
      <c r="AK775" s="146" t="s">
        <v>94</v>
      </c>
      <c r="AL775" s="148">
        <v>0</v>
      </c>
      <c r="AM775" s="148">
        <v>154.79</v>
      </c>
      <c r="AN775" s="148">
        <v>154.8</v>
      </c>
      <c r="AO775" s="148">
        <v>154.81</v>
      </c>
      <c r="AP775" s="148">
        <v>154.82</v>
      </c>
      <c r="AQ775" s="148">
        <v>154.83</v>
      </c>
      <c r="AR775" s="148"/>
    </row>
    <row r="776" spans="1:44">
      <c r="A776" s="23" t="str">
        <f>+CONCATENATE(B776,C776,D776,E776,F776)</f>
        <v>AMNS242.5</v>
      </c>
      <c r="B776" s="24" t="s">
        <v>121</v>
      </c>
      <c r="C776" s="24" t="s">
        <v>10</v>
      </c>
      <c r="D776" s="24" t="s">
        <v>6</v>
      </c>
      <c r="E776" s="24">
        <v>24</v>
      </c>
      <c r="F776" s="25">
        <v>2.5</v>
      </c>
      <c r="G776" s="26">
        <v>0</v>
      </c>
      <c r="H776" s="26">
        <v>75.39</v>
      </c>
      <c r="I776" s="26">
        <v>76.96</v>
      </c>
      <c r="J776" s="26">
        <v>83.32</v>
      </c>
      <c r="K776" s="26">
        <v>100.82</v>
      </c>
      <c r="L776" s="26">
        <v>129.59</v>
      </c>
      <c r="M776" s="26"/>
      <c r="N776" s="30"/>
      <c r="AG776" s="102" t="str">
        <f>CONCATENATE(AH776,AI776,LEFT(AJ776,2),AK776)</f>
        <v>23FNSDeath+ADB+ATPD</v>
      </c>
      <c r="AH776" s="146">
        <v>23</v>
      </c>
      <c r="AI776" s="146" t="s">
        <v>148</v>
      </c>
      <c r="AJ776" s="146" t="s">
        <v>6</v>
      </c>
      <c r="AK776" s="146" t="s">
        <v>94</v>
      </c>
      <c r="AL776" s="148">
        <v>0</v>
      </c>
      <c r="AM776" s="148">
        <v>155.5</v>
      </c>
      <c r="AN776" s="148">
        <v>155.51</v>
      </c>
      <c r="AO776" s="148">
        <v>155.52</v>
      </c>
      <c r="AP776" s="148">
        <v>155.53</v>
      </c>
      <c r="AQ776" s="148">
        <v>155.54</v>
      </c>
      <c r="AR776" s="148"/>
    </row>
    <row r="777" spans="1:44">
      <c r="A777" s="23" t="str">
        <f>+CONCATENATE(B777,C777,D777,E777,F777)</f>
        <v>AMNS252.5</v>
      </c>
      <c r="B777" s="24" t="s">
        <v>121</v>
      </c>
      <c r="C777" s="24" t="s">
        <v>10</v>
      </c>
      <c r="D777" s="24" t="s">
        <v>6</v>
      </c>
      <c r="E777" s="24">
        <v>25</v>
      </c>
      <c r="F777" s="25">
        <v>2.5</v>
      </c>
      <c r="G777" s="26">
        <v>0</v>
      </c>
      <c r="H777" s="26">
        <v>76.73</v>
      </c>
      <c r="I777" s="26">
        <v>78.92</v>
      </c>
      <c r="J777" s="26">
        <v>87.65</v>
      </c>
      <c r="K777" s="26">
        <v>108.61</v>
      </c>
      <c r="L777" s="26">
        <v>140.32</v>
      </c>
      <c r="M777" s="26"/>
      <c r="N777" s="30"/>
      <c r="AG777" s="102" t="str">
        <f>CONCATENATE(AH777,AI777,LEFT(AJ777,2),AK777)</f>
        <v>24FNSDeath+ADB+ATPD</v>
      </c>
      <c r="AH777" s="146">
        <v>24</v>
      </c>
      <c r="AI777" s="146" t="s">
        <v>148</v>
      </c>
      <c r="AJ777" s="146" t="s">
        <v>6</v>
      </c>
      <c r="AK777" s="146" t="s">
        <v>94</v>
      </c>
      <c r="AL777" s="148">
        <v>0</v>
      </c>
      <c r="AM777" s="148">
        <v>156.08</v>
      </c>
      <c r="AN777" s="148">
        <v>156.09</v>
      </c>
      <c r="AO777" s="148">
        <v>156.1</v>
      </c>
      <c r="AP777" s="148">
        <v>156.11</v>
      </c>
      <c r="AQ777" s="148">
        <v>156.12</v>
      </c>
      <c r="AR777" s="148"/>
    </row>
    <row r="778" spans="1:44">
      <c r="A778" s="23" t="str">
        <f>+CONCATENATE(B778,C778,D778,E778,F778)</f>
        <v>AMNS262.5</v>
      </c>
      <c r="B778" s="24" t="s">
        <v>121</v>
      </c>
      <c r="C778" s="24" t="s">
        <v>10</v>
      </c>
      <c r="D778" s="24" t="s">
        <v>6</v>
      </c>
      <c r="E778" s="24">
        <v>26</v>
      </c>
      <c r="F778" s="25">
        <v>2.5</v>
      </c>
      <c r="G778" s="26">
        <v>0</v>
      </c>
      <c r="H778" s="26">
        <v>78.29</v>
      </c>
      <c r="I778" s="26">
        <v>81.39</v>
      </c>
      <c r="J778" s="26">
        <v>92.94</v>
      </c>
      <c r="K778" s="26">
        <v>117.49</v>
      </c>
      <c r="L778" s="26">
        <v>152.23</v>
      </c>
      <c r="M778" s="26"/>
      <c r="N778" s="30"/>
      <c r="AG778" s="102" t="str">
        <f>CONCATENATE(AH778,AI778,LEFT(AJ778,2),AK778)</f>
        <v>25FNSDeath+ADB+ATPD</v>
      </c>
      <c r="AH778" s="146">
        <v>25</v>
      </c>
      <c r="AI778" s="146" t="s">
        <v>148</v>
      </c>
      <c r="AJ778" s="146" t="s">
        <v>6</v>
      </c>
      <c r="AK778" s="146" t="s">
        <v>94</v>
      </c>
      <c r="AL778" s="148">
        <v>0</v>
      </c>
      <c r="AM778" s="148">
        <v>156.58</v>
      </c>
      <c r="AN778" s="148">
        <v>156.59</v>
      </c>
      <c r="AO778" s="148">
        <v>156.6</v>
      </c>
      <c r="AP778" s="148">
        <v>156.61</v>
      </c>
      <c r="AQ778" s="148">
        <v>156.62</v>
      </c>
      <c r="AR778" s="148"/>
    </row>
    <row r="779" spans="1:44">
      <c r="A779" s="23" t="str">
        <f>+CONCATENATE(B779,C779,D779,E779,F779)</f>
        <v>AMNS272.5</v>
      </c>
      <c r="B779" s="24" t="s">
        <v>121</v>
      </c>
      <c r="C779" s="24" t="s">
        <v>10</v>
      </c>
      <c r="D779" s="24" t="s">
        <v>6</v>
      </c>
      <c r="E779" s="24">
        <v>27</v>
      </c>
      <c r="F779" s="25">
        <v>2.5</v>
      </c>
      <c r="G779" s="26">
        <v>0</v>
      </c>
      <c r="H779" s="26">
        <v>80.19</v>
      </c>
      <c r="I779" s="26">
        <v>84.59</v>
      </c>
      <c r="J779" s="26">
        <v>99.32</v>
      </c>
      <c r="K779" s="26">
        <v>127.67</v>
      </c>
      <c r="L779" s="26">
        <v>165.16</v>
      </c>
      <c r="M779" s="26"/>
      <c r="N779" s="30"/>
      <c r="AG779" s="102" t="str">
        <f>CONCATENATE(AH779,AI779,LEFT(AJ779,2),AK779)</f>
        <v>26FNSDeath+ADB+ATPD</v>
      </c>
      <c r="AH779" s="146">
        <v>26</v>
      </c>
      <c r="AI779" s="146" t="s">
        <v>148</v>
      </c>
      <c r="AJ779" s="146" t="s">
        <v>6</v>
      </c>
      <c r="AK779" s="146" t="s">
        <v>94</v>
      </c>
      <c r="AL779" s="148">
        <v>0</v>
      </c>
      <c r="AM779" s="148">
        <v>157.04</v>
      </c>
      <c r="AN779" s="148">
        <v>157.05</v>
      </c>
      <c r="AO779" s="148">
        <v>157.06</v>
      </c>
      <c r="AP779" s="148">
        <v>157.07</v>
      </c>
      <c r="AQ779" s="148">
        <v>157.08</v>
      </c>
      <c r="AR779" s="148"/>
    </row>
    <row r="780" spans="1:44">
      <c r="A780" s="23" t="str">
        <f>+CONCATENATE(B780,C780,D780,E780,F780)</f>
        <v>AMNS282.5</v>
      </c>
      <c r="B780" s="24" t="s">
        <v>121</v>
      </c>
      <c r="C780" s="24" t="s">
        <v>10</v>
      </c>
      <c r="D780" s="24" t="s">
        <v>6</v>
      </c>
      <c r="E780" s="24">
        <v>28</v>
      </c>
      <c r="F780" s="25">
        <v>2.5</v>
      </c>
      <c r="G780" s="26">
        <v>0</v>
      </c>
      <c r="H780" s="26">
        <v>82.53</v>
      </c>
      <c r="I780" s="26">
        <v>88.6</v>
      </c>
      <c r="J780" s="26">
        <v>106.99</v>
      </c>
      <c r="K780" s="26">
        <v>139</v>
      </c>
      <c r="L780" s="26">
        <v>179.25</v>
      </c>
      <c r="M780" s="26"/>
      <c r="N780" s="30"/>
      <c r="AG780" s="102" t="str">
        <f>CONCATENATE(AH780,AI780,LEFT(AJ780,2),AK780)</f>
        <v>27FNSDeath+ADB+ATPD</v>
      </c>
      <c r="AH780" s="146">
        <v>27</v>
      </c>
      <c r="AI780" s="146" t="s">
        <v>148</v>
      </c>
      <c r="AJ780" s="146" t="s">
        <v>6</v>
      </c>
      <c r="AK780" s="146" t="s">
        <v>94</v>
      </c>
      <c r="AL780" s="148">
        <v>0</v>
      </c>
      <c r="AM780" s="148">
        <v>157.5</v>
      </c>
      <c r="AN780" s="148">
        <v>157.51</v>
      </c>
      <c r="AO780" s="148">
        <v>157.52</v>
      </c>
      <c r="AP780" s="148">
        <v>157.53</v>
      </c>
      <c r="AQ780" s="148">
        <v>159.65</v>
      </c>
      <c r="AR780" s="148"/>
    </row>
    <row r="781" spans="1:44">
      <c r="A781" s="23" t="str">
        <f>+CONCATENATE(B781,C781,D781,E781,F781)</f>
        <v>AMNS292.5</v>
      </c>
      <c r="B781" s="24" t="s">
        <v>121</v>
      </c>
      <c r="C781" s="24" t="s">
        <v>10</v>
      </c>
      <c r="D781" s="24" t="s">
        <v>6</v>
      </c>
      <c r="E781" s="24">
        <v>29</v>
      </c>
      <c r="F781" s="25">
        <v>2.5</v>
      </c>
      <c r="G781" s="26">
        <v>0</v>
      </c>
      <c r="H781" s="26">
        <v>85.41</v>
      </c>
      <c r="I781" s="26">
        <v>93.63</v>
      </c>
      <c r="J781" s="26">
        <v>115.99</v>
      </c>
      <c r="K781" s="26">
        <v>151.64</v>
      </c>
      <c r="L781" s="26">
        <v>194.51</v>
      </c>
      <c r="M781" s="26"/>
      <c r="N781" s="30"/>
      <c r="AG781" s="102" t="str">
        <f>CONCATENATE(AH781,AI781,LEFT(AJ781,2),AK781)</f>
        <v>28FNSDeath+ADB+ATPD</v>
      </c>
      <c r="AH781" s="146">
        <v>28</v>
      </c>
      <c r="AI781" s="146" t="s">
        <v>148</v>
      </c>
      <c r="AJ781" s="146" t="s">
        <v>6</v>
      </c>
      <c r="AK781" s="146" t="s">
        <v>94</v>
      </c>
      <c r="AL781" s="148">
        <v>0</v>
      </c>
      <c r="AM781" s="148">
        <v>158.02</v>
      </c>
      <c r="AN781" s="148">
        <v>158.03</v>
      </c>
      <c r="AO781" s="148">
        <v>158.04</v>
      </c>
      <c r="AP781" s="148">
        <v>158.05</v>
      </c>
      <c r="AQ781" s="148">
        <v>162.83</v>
      </c>
      <c r="AR781" s="148"/>
    </row>
    <row r="782" spans="1:44">
      <c r="A782" s="23" t="str">
        <f>+CONCATENATE(B782,C782,D782,E782,F782)</f>
        <v>AMNS302.5</v>
      </c>
      <c r="B782" s="24" t="s">
        <v>121</v>
      </c>
      <c r="C782" s="24" t="s">
        <v>10</v>
      </c>
      <c r="D782" s="24" t="s">
        <v>6</v>
      </c>
      <c r="E782" s="24">
        <v>30</v>
      </c>
      <c r="F782" s="25">
        <v>2.5</v>
      </c>
      <c r="G782" s="26">
        <v>0</v>
      </c>
      <c r="H782" s="26">
        <v>88.99</v>
      </c>
      <c r="I782" s="26">
        <v>99.83</v>
      </c>
      <c r="J782" s="26">
        <v>126.33</v>
      </c>
      <c r="K782" s="26">
        <v>165.73</v>
      </c>
      <c r="L782" s="26">
        <v>211.11</v>
      </c>
      <c r="M782" s="26">
        <v>211.11</v>
      </c>
      <c r="N782" s="30"/>
      <c r="AG782" s="102" t="str">
        <f>CONCATENATE(AH782,AI782,LEFT(AJ782,2),AK782)</f>
        <v>29FNSDeath+ADB+ATPD</v>
      </c>
      <c r="AH782" s="146">
        <v>29</v>
      </c>
      <c r="AI782" s="146" t="s">
        <v>148</v>
      </c>
      <c r="AJ782" s="146" t="s">
        <v>6</v>
      </c>
      <c r="AK782" s="146" t="s">
        <v>94</v>
      </c>
      <c r="AL782" s="148">
        <v>0</v>
      </c>
      <c r="AM782" s="148">
        <v>158.65</v>
      </c>
      <c r="AN782" s="148">
        <v>158.66</v>
      </c>
      <c r="AO782" s="148">
        <v>158.67</v>
      </c>
      <c r="AP782" s="148">
        <v>158.68</v>
      </c>
      <c r="AQ782" s="148">
        <v>166.55</v>
      </c>
      <c r="AR782" s="148"/>
    </row>
    <row r="783" spans="1:44">
      <c r="A783" s="23" t="str">
        <f>+CONCATENATE(B783,C783,D783,E783,F783)</f>
        <v>AMNS312.5</v>
      </c>
      <c r="B783" s="24" t="s">
        <v>121</v>
      </c>
      <c r="C783" s="24" t="s">
        <v>10</v>
      </c>
      <c r="D783" s="24" t="s">
        <v>6</v>
      </c>
      <c r="E783" s="24">
        <v>31</v>
      </c>
      <c r="F783" s="25">
        <v>2.5</v>
      </c>
      <c r="G783" s="26">
        <v>0</v>
      </c>
      <c r="H783" s="26">
        <v>93.29</v>
      </c>
      <c r="I783" s="26">
        <v>107.31</v>
      </c>
      <c r="J783" s="26">
        <v>138.29</v>
      </c>
      <c r="K783" s="26">
        <v>181.08</v>
      </c>
      <c r="L783" s="26">
        <v>229.08</v>
      </c>
      <c r="M783" s="26">
        <v>219.18</v>
      </c>
      <c r="N783" s="30"/>
      <c r="AG783" s="102" t="str">
        <f>CONCATENATE(AH783,AI783,LEFT(AJ783,2),AK783)</f>
        <v>30FNSDeath+ADB+ATPD</v>
      </c>
      <c r="AH783" s="146">
        <v>30</v>
      </c>
      <c r="AI783" s="146" t="s">
        <v>148</v>
      </c>
      <c r="AJ783" s="146" t="s">
        <v>6</v>
      </c>
      <c r="AK783" s="146" t="s">
        <v>94</v>
      </c>
      <c r="AL783" s="148">
        <v>0</v>
      </c>
      <c r="AM783" s="148">
        <v>159.41</v>
      </c>
      <c r="AN783" s="148">
        <v>159.42</v>
      </c>
      <c r="AO783" s="148">
        <v>159.43</v>
      </c>
      <c r="AP783" s="148">
        <v>160.49</v>
      </c>
      <c r="AQ783" s="148">
        <v>170.87</v>
      </c>
      <c r="AR783" s="151">
        <v>170.87</v>
      </c>
    </row>
    <row r="784" spans="1:44">
      <c r="A784" s="23" t="str">
        <f>+CONCATENATE(B784,C784,D784,E784,F784)</f>
        <v>AMNS322.5</v>
      </c>
      <c r="B784" s="24" t="s">
        <v>121</v>
      </c>
      <c r="C784" s="24" t="s">
        <v>10</v>
      </c>
      <c r="D784" s="24" t="s">
        <v>6</v>
      </c>
      <c r="E784" s="24">
        <v>32</v>
      </c>
      <c r="F784" s="25">
        <v>2.5</v>
      </c>
      <c r="G784" s="26">
        <v>0</v>
      </c>
      <c r="H784" s="26">
        <v>98.48</v>
      </c>
      <c r="I784" s="26">
        <v>116.25</v>
      </c>
      <c r="J784" s="26">
        <v>151.66</v>
      </c>
      <c r="K784" s="26">
        <v>197.86</v>
      </c>
      <c r="L784" s="26">
        <v>248.66</v>
      </c>
      <c r="M784" s="26">
        <v>227.82</v>
      </c>
      <c r="N784" s="30"/>
      <c r="AG784" s="102" t="str">
        <f>CONCATENATE(AH784,AI784,LEFT(AJ784,2),AK784)</f>
        <v>31FNSDeath+ADB+ATPD</v>
      </c>
      <c r="AH784" s="146">
        <v>31</v>
      </c>
      <c r="AI784" s="146" t="s">
        <v>148</v>
      </c>
      <c r="AJ784" s="146" t="s">
        <v>6</v>
      </c>
      <c r="AK784" s="146" t="s">
        <v>94</v>
      </c>
      <c r="AL784" s="148">
        <v>0</v>
      </c>
      <c r="AM784" s="148">
        <v>160.36</v>
      </c>
      <c r="AN784" s="148">
        <v>160.37</v>
      </c>
      <c r="AO784" s="148">
        <v>160.38</v>
      </c>
      <c r="AP784" s="148">
        <v>163.74</v>
      </c>
      <c r="AQ784" s="148">
        <v>175.85</v>
      </c>
      <c r="AR784" s="151">
        <v>172.97</v>
      </c>
    </row>
    <row r="785" spans="1:44">
      <c r="A785" s="23" t="str">
        <f>+CONCATENATE(B785,C785,D785,E785,F785)</f>
        <v>AMNS332.5</v>
      </c>
      <c r="B785" s="24" t="s">
        <v>121</v>
      </c>
      <c r="C785" s="24" t="s">
        <v>10</v>
      </c>
      <c r="D785" s="24" t="s">
        <v>6</v>
      </c>
      <c r="E785" s="24">
        <v>33</v>
      </c>
      <c r="F785" s="25">
        <v>2.5</v>
      </c>
      <c r="G785" s="26">
        <v>0</v>
      </c>
      <c r="H785" s="26">
        <v>104.74</v>
      </c>
      <c r="I785" s="26">
        <v>126.82</v>
      </c>
      <c r="J785" s="26">
        <v>166.68</v>
      </c>
      <c r="K785" s="26">
        <v>216.16</v>
      </c>
      <c r="L785" s="26">
        <v>269.77</v>
      </c>
      <c r="M785" s="26">
        <v>237.05</v>
      </c>
      <c r="N785" s="30"/>
      <c r="AG785" s="102" t="str">
        <f>CONCATENATE(AH785,AI785,LEFT(AJ785,2),AK785)</f>
        <v>32FNSDeath+ADB+ATPD</v>
      </c>
      <c r="AH785" s="146">
        <v>32</v>
      </c>
      <c r="AI785" s="146" t="s">
        <v>148</v>
      </c>
      <c r="AJ785" s="146" t="s">
        <v>6</v>
      </c>
      <c r="AK785" s="146" t="s">
        <v>94</v>
      </c>
      <c r="AL785" s="148">
        <v>0</v>
      </c>
      <c r="AM785" s="148">
        <v>161.52</v>
      </c>
      <c r="AN785" s="148">
        <v>161.53</v>
      </c>
      <c r="AO785" s="148">
        <v>161.54</v>
      </c>
      <c r="AP785" s="148">
        <v>167.61</v>
      </c>
      <c r="AQ785" s="148">
        <v>181.45</v>
      </c>
      <c r="AR785" s="151">
        <v>175.27</v>
      </c>
    </row>
    <row r="786" spans="1:44">
      <c r="A786" s="23" t="str">
        <f>+CONCATENATE(B786,C786,D786,E786,F786)</f>
        <v>AMNS342.5</v>
      </c>
      <c r="B786" s="24" t="s">
        <v>121</v>
      </c>
      <c r="C786" s="24" t="s">
        <v>10</v>
      </c>
      <c r="D786" s="24" t="s">
        <v>6</v>
      </c>
      <c r="E786" s="24">
        <v>34</v>
      </c>
      <c r="F786" s="25">
        <v>2.5</v>
      </c>
      <c r="G786" s="26">
        <v>0</v>
      </c>
      <c r="H786" s="26">
        <v>112.13</v>
      </c>
      <c r="I786" s="26">
        <v>138.96</v>
      </c>
      <c r="J786" s="26">
        <v>183.47</v>
      </c>
      <c r="K786" s="26">
        <v>235.95</v>
      </c>
      <c r="L786" s="26">
        <v>292.71</v>
      </c>
      <c r="M786" s="26">
        <v>246.92</v>
      </c>
      <c r="N786" s="30"/>
      <c r="AG786" s="102" t="str">
        <f>CONCATENATE(AH786,AI786,LEFT(AJ786,2),AK786)</f>
        <v>33FNSDeath+ADB+ATPD</v>
      </c>
      <c r="AH786" s="146">
        <v>33</v>
      </c>
      <c r="AI786" s="146" t="s">
        <v>148</v>
      </c>
      <c r="AJ786" s="146" t="s">
        <v>6</v>
      </c>
      <c r="AK786" s="146" t="s">
        <v>94</v>
      </c>
      <c r="AL786" s="148">
        <v>0</v>
      </c>
      <c r="AM786" s="148">
        <v>162.92</v>
      </c>
      <c r="AN786" s="148">
        <v>162.93</v>
      </c>
      <c r="AO786" s="148">
        <v>162.94</v>
      </c>
      <c r="AP786" s="148">
        <v>172.18</v>
      </c>
      <c r="AQ786" s="148">
        <v>187.76</v>
      </c>
      <c r="AR786" s="149">
        <v>177.75</v>
      </c>
    </row>
    <row r="787" spans="1:44">
      <c r="A787" s="23" t="str">
        <f>+CONCATENATE(B787,C787,D787,E787,F787)</f>
        <v>AMNS352.5</v>
      </c>
      <c r="B787" s="24" t="s">
        <v>121</v>
      </c>
      <c r="C787" s="24" t="s">
        <v>10</v>
      </c>
      <c r="D787" s="24" t="s">
        <v>6</v>
      </c>
      <c r="E787" s="24">
        <v>35</v>
      </c>
      <c r="F787" s="25">
        <v>2.5</v>
      </c>
      <c r="G787" s="26">
        <v>0</v>
      </c>
      <c r="H787" s="26">
        <v>120.99</v>
      </c>
      <c r="I787" s="26">
        <v>153.09</v>
      </c>
      <c r="J787" s="26">
        <v>201.95</v>
      </c>
      <c r="K787" s="26">
        <v>257.45</v>
      </c>
      <c r="L787" s="26">
        <v>317.64</v>
      </c>
      <c r="M787" s="26">
        <v>257.45</v>
      </c>
      <c r="N787" s="30"/>
      <c r="AG787" s="102" t="str">
        <f>CONCATENATE(AH787,AI787,LEFT(AJ787,2),AK787)</f>
        <v>34FNSDeath+ADB+ATPD</v>
      </c>
      <c r="AH787" s="146">
        <v>34</v>
      </c>
      <c r="AI787" s="146" t="s">
        <v>148</v>
      </c>
      <c r="AJ787" s="146" t="s">
        <v>6</v>
      </c>
      <c r="AK787" s="146" t="s">
        <v>94</v>
      </c>
      <c r="AL787" s="148">
        <v>0</v>
      </c>
      <c r="AM787" s="148">
        <v>164.55</v>
      </c>
      <c r="AN787" s="148">
        <v>164.56</v>
      </c>
      <c r="AO787" s="148">
        <v>166.33</v>
      </c>
      <c r="AP787" s="148">
        <v>177.45</v>
      </c>
      <c r="AQ787" s="148">
        <v>194.76</v>
      </c>
      <c r="AR787" s="149">
        <v>180.5</v>
      </c>
    </row>
    <row r="788" spans="1:44">
      <c r="A788" s="23" t="str">
        <f>+CONCATENATE(B788,C788,D788,E788,F788)</f>
        <v>AMNS362.5</v>
      </c>
      <c r="B788" s="24" t="s">
        <v>121</v>
      </c>
      <c r="C788" s="24" t="s">
        <v>10</v>
      </c>
      <c r="D788" s="24" t="s">
        <v>6</v>
      </c>
      <c r="E788" s="24">
        <v>36</v>
      </c>
      <c r="F788" s="25">
        <v>2.5</v>
      </c>
      <c r="G788" s="26">
        <v>0</v>
      </c>
      <c r="H788" s="26">
        <v>131.51</v>
      </c>
      <c r="I788" s="26">
        <v>169.08</v>
      </c>
      <c r="J788" s="26">
        <v>222.1</v>
      </c>
      <c r="K788" s="26">
        <v>280.77</v>
      </c>
      <c r="L788" s="26">
        <v>344.72</v>
      </c>
      <c r="M788" s="26">
        <v>268.71</v>
      </c>
      <c r="N788" s="30"/>
      <c r="AG788" s="102" t="str">
        <f>CONCATENATE(AH788,AI788,LEFT(AJ788,2),AK788)</f>
        <v>35FNSDeath+ADB+ATPD</v>
      </c>
      <c r="AH788" s="146">
        <v>35</v>
      </c>
      <c r="AI788" s="146" t="s">
        <v>148</v>
      </c>
      <c r="AJ788" s="146" t="s">
        <v>6</v>
      </c>
      <c r="AK788" s="146" t="s">
        <v>94</v>
      </c>
      <c r="AL788" s="148">
        <v>0</v>
      </c>
      <c r="AM788" s="148">
        <v>166.62</v>
      </c>
      <c r="AN788" s="148">
        <v>166.63</v>
      </c>
      <c r="AO788" s="148">
        <v>170.37</v>
      </c>
      <c r="AP788" s="148">
        <v>183.42</v>
      </c>
      <c r="AQ788" s="148">
        <v>202.53</v>
      </c>
      <c r="AR788" s="149">
        <v>183.42</v>
      </c>
    </row>
    <row r="789" spans="1:44">
      <c r="A789" s="23" t="str">
        <f>+CONCATENATE(B789,C789,D789,E789,F789)</f>
        <v>AMNS372.5</v>
      </c>
      <c r="B789" s="24" t="s">
        <v>121</v>
      </c>
      <c r="C789" s="24" t="s">
        <v>10</v>
      </c>
      <c r="D789" s="24" t="s">
        <v>6</v>
      </c>
      <c r="E789" s="24">
        <v>37</v>
      </c>
      <c r="F789" s="25">
        <v>2.5</v>
      </c>
      <c r="G789" s="26">
        <v>0</v>
      </c>
      <c r="H789" s="26">
        <v>143.79</v>
      </c>
      <c r="I789" s="26">
        <v>186.96</v>
      </c>
      <c r="J789" s="26">
        <v>244.13</v>
      </c>
      <c r="K789" s="26">
        <v>305.93</v>
      </c>
      <c r="L789" s="26">
        <v>373.93</v>
      </c>
      <c r="M789" s="26">
        <v>280.71</v>
      </c>
      <c r="N789" s="30"/>
      <c r="AG789" s="102" t="str">
        <f>CONCATENATE(AH789,AI789,LEFT(AJ789,2),AK789)</f>
        <v>36FNSDeath+ADB+ATPD</v>
      </c>
      <c r="AH789" s="146">
        <v>36</v>
      </c>
      <c r="AI789" s="146" t="s">
        <v>148</v>
      </c>
      <c r="AJ789" s="146" t="s">
        <v>6</v>
      </c>
      <c r="AK789" s="146" t="s">
        <v>94</v>
      </c>
      <c r="AL789" s="148">
        <v>0</v>
      </c>
      <c r="AM789" s="148">
        <v>169</v>
      </c>
      <c r="AN789" s="148">
        <v>169.01</v>
      </c>
      <c r="AO789" s="148">
        <v>175.19</v>
      </c>
      <c r="AP789" s="148">
        <v>190.25</v>
      </c>
      <c r="AQ789" s="148">
        <v>211.04</v>
      </c>
      <c r="AR789" s="149">
        <v>186.69</v>
      </c>
    </row>
    <row r="790" spans="1:44">
      <c r="A790" s="23" t="str">
        <f>+CONCATENATE(B790,C790,D790,E790,F790)</f>
        <v>AMNS382.5</v>
      </c>
      <c r="B790" s="24" t="s">
        <v>121</v>
      </c>
      <c r="C790" s="24" t="s">
        <v>10</v>
      </c>
      <c r="D790" s="24" t="s">
        <v>6</v>
      </c>
      <c r="E790" s="24">
        <v>38</v>
      </c>
      <c r="F790" s="25">
        <v>2.5</v>
      </c>
      <c r="G790" s="26">
        <v>0</v>
      </c>
      <c r="H790" s="26">
        <v>158.14</v>
      </c>
      <c r="I790" s="26">
        <v>207.04</v>
      </c>
      <c r="J790" s="26">
        <v>267.95</v>
      </c>
      <c r="K790" s="26">
        <v>333.22</v>
      </c>
      <c r="L790" s="26">
        <v>405.62</v>
      </c>
      <c r="M790" s="26">
        <v>293.54</v>
      </c>
      <c r="N790" s="30"/>
      <c r="AG790" s="102" t="str">
        <f>CONCATENATE(AH790,AI790,LEFT(AJ790,2),AK790)</f>
        <v>37FNSDeath+ADB+ATPD</v>
      </c>
      <c r="AH790" s="146">
        <v>37</v>
      </c>
      <c r="AI790" s="146" t="s">
        <v>148</v>
      </c>
      <c r="AJ790" s="146" t="s">
        <v>6</v>
      </c>
      <c r="AK790" s="146" t="s">
        <v>94</v>
      </c>
      <c r="AL790" s="148">
        <v>0</v>
      </c>
      <c r="AM790" s="148">
        <v>171.77</v>
      </c>
      <c r="AN790" s="148">
        <v>171.95</v>
      </c>
      <c r="AO790" s="148">
        <v>180.82</v>
      </c>
      <c r="AP790" s="148">
        <v>197.79</v>
      </c>
      <c r="AQ790" s="148">
        <v>220.54</v>
      </c>
      <c r="AR790" s="149">
        <v>190.23</v>
      </c>
    </row>
    <row r="791" spans="1:44">
      <c r="A791" s="23" t="str">
        <f>+CONCATENATE(B791,C791,D791,E791,F791)</f>
        <v>AMNS392.5</v>
      </c>
      <c r="B791" s="24" t="s">
        <v>121</v>
      </c>
      <c r="C791" s="24" t="s">
        <v>10</v>
      </c>
      <c r="D791" s="24" t="s">
        <v>6</v>
      </c>
      <c r="E791" s="24">
        <v>39</v>
      </c>
      <c r="F791" s="25">
        <v>2.5</v>
      </c>
      <c r="G791" s="26">
        <v>0</v>
      </c>
      <c r="H791" s="26">
        <v>174.79</v>
      </c>
      <c r="I791" s="26">
        <v>229.38</v>
      </c>
      <c r="J791" s="26">
        <v>293.81</v>
      </c>
      <c r="K791" s="26">
        <v>362.82</v>
      </c>
      <c r="L791" s="26">
        <v>439.96</v>
      </c>
      <c r="M791" s="26">
        <v>307.22</v>
      </c>
      <c r="N791" s="30"/>
      <c r="AG791" s="102" t="str">
        <f>CONCATENATE(AH791,AI791,LEFT(AJ791,2),AK791)</f>
        <v>38FNSDeath+ADB+ATPD</v>
      </c>
      <c r="AH791" s="146">
        <v>38</v>
      </c>
      <c r="AI791" s="146" t="s">
        <v>148</v>
      </c>
      <c r="AJ791" s="146" t="s">
        <v>6</v>
      </c>
      <c r="AK791" s="146" t="s">
        <v>94</v>
      </c>
      <c r="AL791" s="148">
        <v>0</v>
      </c>
      <c r="AM791" s="148">
        <v>175</v>
      </c>
      <c r="AN791" s="148">
        <v>176.27</v>
      </c>
      <c r="AO791" s="148">
        <v>187.28</v>
      </c>
      <c r="AP791" s="148">
        <v>206.21</v>
      </c>
      <c r="AQ791" s="148">
        <v>230.91</v>
      </c>
      <c r="AR791" s="149">
        <v>194.11</v>
      </c>
    </row>
    <row r="792" spans="1:44">
      <c r="A792" s="23" t="str">
        <f>+CONCATENATE(B792,C792,D792,E792,F792)</f>
        <v>AMNS402.5</v>
      </c>
      <c r="B792" s="24" t="s">
        <v>121</v>
      </c>
      <c r="C792" s="24" t="s">
        <v>10</v>
      </c>
      <c r="D792" s="24" t="s">
        <v>6</v>
      </c>
      <c r="E792" s="24">
        <v>40</v>
      </c>
      <c r="F792" s="25">
        <v>2.5</v>
      </c>
      <c r="G792" s="26">
        <v>153.96</v>
      </c>
      <c r="H792" s="26">
        <v>193.82</v>
      </c>
      <c r="I792" s="26">
        <v>253.9</v>
      </c>
      <c r="J792" s="26">
        <v>321.84</v>
      </c>
      <c r="K792" s="26">
        <v>394.92</v>
      </c>
      <c r="L792" s="26">
        <v>477.16</v>
      </c>
      <c r="M792" s="26">
        <v>321.84</v>
      </c>
      <c r="N792" s="30"/>
      <c r="AG792" s="102" t="str">
        <f>CONCATENATE(AH792,AI792,LEFT(AJ792,2),AK792)</f>
        <v>39FNSDeath+ADB+ATPD</v>
      </c>
      <c r="AH792" s="146">
        <v>39</v>
      </c>
      <c r="AI792" s="146" t="s">
        <v>148</v>
      </c>
      <c r="AJ792" s="146" t="s">
        <v>6</v>
      </c>
      <c r="AK792" s="146" t="s">
        <v>94</v>
      </c>
      <c r="AL792" s="148">
        <v>0</v>
      </c>
      <c r="AM792" s="148">
        <v>178.74</v>
      </c>
      <c r="AN792" s="148">
        <v>181.38</v>
      </c>
      <c r="AO792" s="148">
        <v>194.55</v>
      </c>
      <c r="AP792" s="148">
        <v>215.41</v>
      </c>
      <c r="AQ792" s="148">
        <v>242.22</v>
      </c>
      <c r="AR792" s="149">
        <v>198.29</v>
      </c>
    </row>
    <row r="793" spans="1:44">
      <c r="A793" s="23" t="str">
        <f>+CONCATENATE(B793,C793,D793,E793,F793)</f>
        <v>AMNS412.5</v>
      </c>
      <c r="B793" s="24" t="s">
        <v>121</v>
      </c>
      <c r="C793" s="24" t="s">
        <v>10</v>
      </c>
      <c r="D793" s="24" t="s">
        <v>6</v>
      </c>
      <c r="E793" s="24">
        <v>41</v>
      </c>
      <c r="F793" s="25">
        <v>2.5</v>
      </c>
      <c r="G793" s="26">
        <v>168.7</v>
      </c>
      <c r="H793" s="26">
        <v>215.69</v>
      </c>
      <c r="I793" s="26">
        <v>280.65</v>
      </c>
      <c r="J793" s="26">
        <v>352</v>
      </c>
      <c r="K793" s="26">
        <v>429.53</v>
      </c>
      <c r="L793" s="26">
        <v>517.37</v>
      </c>
      <c r="M793" s="26">
        <v>337.44</v>
      </c>
      <c r="N793" s="30"/>
      <c r="AG793" s="102" t="str">
        <f>CONCATENATE(AH793,AI793,LEFT(AJ793,2),AK793)</f>
        <v>40FNSDeath+ADB+ATPD</v>
      </c>
      <c r="AH793" s="146">
        <v>40</v>
      </c>
      <c r="AI793" s="146" t="s">
        <v>148</v>
      </c>
      <c r="AJ793" s="146" t="s">
        <v>6</v>
      </c>
      <c r="AK793" s="146" t="s">
        <v>94</v>
      </c>
      <c r="AL793" s="149">
        <v>199.71</v>
      </c>
      <c r="AM793" s="148">
        <v>183.06</v>
      </c>
      <c r="AN793" s="148">
        <v>187.36</v>
      </c>
      <c r="AO793" s="148">
        <v>202.82</v>
      </c>
      <c r="AP793" s="148">
        <v>225.51</v>
      </c>
      <c r="AQ793" s="148">
        <v>254.58</v>
      </c>
      <c r="AR793" s="149">
        <v>202.82</v>
      </c>
    </row>
    <row r="794" spans="1:44">
      <c r="A794" s="23" t="str">
        <f>+CONCATENATE(B794,C794,D794,E794,F794)</f>
        <v>AMNS422.5</v>
      </c>
      <c r="B794" s="24" t="s">
        <v>121</v>
      </c>
      <c r="C794" s="24" t="s">
        <v>10</v>
      </c>
      <c r="D794" s="24" t="s">
        <v>6</v>
      </c>
      <c r="E794" s="24">
        <v>42</v>
      </c>
      <c r="F794" s="25">
        <v>2.5</v>
      </c>
      <c r="G794" s="26">
        <v>186.06</v>
      </c>
      <c r="H794" s="26">
        <v>240.18</v>
      </c>
      <c r="I794" s="26">
        <v>309.74</v>
      </c>
      <c r="J794" s="26">
        <v>384.61</v>
      </c>
      <c r="K794" s="26">
        <v>467.03</v>
      </c>
      <c r="L794" s="26">
        <v>560.83</v>
      </c>
      <c r="M794" s="26">
        <v>354.13</v>
      </c>
      <c r="N794" s="30"/>
      <c r="AG794" s="102" t="str">
        <f>CONCATENATE(AH794,AI794,LEFT(AJ794,2),AK794)</f>
        <v>41FNSDeath+ADB+ATPD</v>
      </c>
      <c r="AH794" s="146">
        <v>41</v>
      </c>
      <c r="AI794" s="146" t="s">
        <v>148</v>
      </c>
      <c r="AJ794" s="146" t="s">
        <v>6</v>
      </c>
      <c r="AK794" s="146" t="s">
        <v>94</v>
      </c>
      <c r="AL794" s="149">
        <v>199.71</v>
      </c>
      <c r="AM794" s="148">
        <v>188.13</v>
      </c>
      <c r="AN794" s="148">
        <v>194.28</v>
      </c>
      <c r="AO794" s="148">
        <v>211.84</v>
      </c>
      <c r="AP794" s="148">
        <v>236.65</v>
      </c>
      <c r="AQ794" s="148">
        <v>268.24</v>
      </c>
      <c r="AR794" s="149">
        <v>207.72</v>
      </c>
    </row>
    <row r="795" spans="1:44">
      <c r="A795" s="23" t="str">
        <f>+CONCATENATE(B795,C795,D795,E795,F795)</f>
        <v>AMNS432.5</v>
      </c>
      <c r="B795" s="24" t="s">
        <v>121</v>
      </c>
      <c r="C795" s="24" t="s">
        <v>10</v>
      </c>
      <c r="D795" s="24" t="s">
        <v>6</v>
      </c>
      <c r="E795" s="24">
        <v>43</v>
      </c>
      <c r="F795" s="25">
        <v>2.5</v>
      </c>
      <c r="G795" s="26">
        <v>205.98</v>
      </c>
      <c r="H795" s="26">
        <v>267.41</v>
      </c>
      <c r="I795" s="26">
        <v>341.09</v>
      </c>
      <c r="J795" s="26">
        <v>419.87</v>
      </c>
      <c r="K795" s="26">
        <v>507.64</v>
      </c>
      <c r="L795" s="26">
        <v>607.69</v>
      </c>
      <c r="M795" s="26">
        <v>371.98</v>
      </c>
      <c r="N795" s="30"/>
      <c r="AG795" s="102" t="str">
        <f>CONCATENATE(AH795,AI795,LEFT(AJ795,2),AK795)</f>
        <v>42FNSDeath+ADB+ATPD</v>
      </c>
      <c r="AH795" s="146">
        <v>42</v>
      </c>
      <c r="AI795" s="146" t="s">
        <v>148</v>
      </c>
      <c r="AJ795" s="146" t="s">
        <v>6</v>
      </c>
      <c r="AK795" s="146" t="s">
        <v>94</v>
      </c>
      <c r="AL795" s="149">
        <v>199.71</v>
      </c>
      <c r="AM795" s="148">
        <v>193.9</v>
      </c>
      <c r="AN795" s="148">
        <v>202.16</v>
      </c>
      <c r="AO795" s="148">
        <v>221.93</v>
      </c>
      <c r="AP795" s="148">
        <v>248.78</v>
      </c>
      <c r="AQ795" s="148">
        <v>283.14</v>
      </c>
      <c r="AR795" s="149">
        <v>213.05</v>
      </c>
    </row>
    <row r="796" spans="1:44">
      <c r="A796" s="23" t="str">
        <f>+CONCATENATE(B796,C796,D796,E796,F796)</f>
        <v>AMNS442.5</v>
      </c>
      <c r="B796" s="24" t="s">
        <v>121</v>
      </c>
      <c r="C796" s="24" t="s">
        <v>10</v>
      </c>
      <c r="D796" s="24" t="s">
        <v>6</v>
      </c>
      <c r="E796" s="24">
        <v>44</v>
      </c>
      <c r="F796" s="25">
        <v>2.5</v>
      </c>
      <c r="G796" s="26">
        <v>228.99</v>
      </c>
      <c r="H796" s="26">
        <v>297.18</v>
      </c>
      <c r="I796" s="26">
        <v>374.93</v>
      </c>
      <c r="J796" s="26">
        <v>457.92</v>
      </c>
      <c r="K796" s="26">
        <v>551.55</v>
      </c>
      <c r="L796" s="26">
        <v>658.11</v>
      </c>
      <c r="M796" s="26">
        <v>391.03</v>
      </c>
      <c r="N796" s="30"/>
      <c r="AG796" s="102" t="str">
        <f>CONCATENATE(AH796,AI796,LEFT(AJ796,2),AK796)</f>
        <v>43FNSDeath+ADB+ATPD</v>
      </c>
      <c r="AH796" s="146">
        <v>43</v>
      </c>
      <c r="AI796" s="146" t="s">
        <v>148</v>
      </c>
      <c r="AJ796" s="146" t="s">
        <v>6</v>
      </c>
      <c r="AK796" s="146" t="s">
        <v>94</v>
      </c>
      <c r="AL796" s="148">
        <v>199.71</v>
      </c>
      <c r="AM796" s="148">
        <v>200.54</v>
      </c>
      <c r="AN796" s="148">
        <v>211.04</v>
      </c>
      <c r="AO796" s="148">
        <v>232.91</v>
      </c>
      <c r="AP796" s="148">
        <v>261.98</v>
      </c>
      <c r="AQ796" s="148">
        <v>299.38</v>
      </c>
      <c r="AR796" s="149">
        <v>218.85</v>
      </c>
    </row>
    <row r="797" spans="1:44">
      <c r="A797" s="23" t="str">
        <f>+CONCATENATE(B797,C797,D797,E797,F797)</f>
        <v>AMNS452.5</v>
      </c>
      <c r="B797" s="24" t="s">
        <v>121</v>
      </c>
      <c r="C797" s="24" t="s">
        <v>10</v>
      </c>
      <c r="D797" s="24" t="s">
        <v>6</v>
      </c>
      <c r="E797" s="24">
        <v>45</v>
      </c>
      <c r="F797" s="25">
        <v>2.5</v>
      </c>
      <c r="G797" s="26">
        <v>255.25</v>
      </c>
      <c r="H797" s="26">
        <v>330.09</v>
      </c>
      <c r="I797" s="26">
        <v>411.31</v>
      </c>
      <c r="J797" s="26">
        <v>499</v>
      </c>
      <c r="K797" s="26">
        <v>598.97</v>
      </c>
      <c r="L797" s="26">
        <v>712.26</v>
      </c>
      <c r="M797" s="26">
        <v>411.31</v>
      </c>
      <c r="N797" s="30"/>
      <c r="AG797" s="102" t="str">
        <f>CONCATENATE(AH797,AI797,LEFT(AJ797,2),AK797)</f>
        <v>44FNSDeath+ADB+ATPD</v>
      </c>
      <c r="AH797" s="146">
        <v>44</v>
      </c>
      <c r="AI797" s="146" t="s">
        <v>148</v>
      </c>
      <c r="AJ797" s="146" t="s">
        <v>6</v>
      </c>
      <c r="AK797" s="146" t="s">
        <v>94</v>
      </c>
      <c r="AL797" s="148">
        <v>205.59</v>
      </c>
      <c r="AM797" s="148">
        <v>208.19</v>
      </c>
      <c r="AN797" s="148">
        <v>221.03</v>
      </c>
      <c r="AO797" s="148">
        <v>244.86</v>
      </c>
      <c r="AP797" s="148">
        <v>276.31</v>
      </c>
      <c r="AQ797" s="148">
        <v>317.05</v>
      </c>
      <c r="AR797" s="149">
        <v>225.17</v>
      </c>
    </row>
    <row r="798" spans="1:44">
      <c r="A798" s="23" t="str">
        <f>+CONCATENATE(B798,C798,D798,E798,F798)</f>
        <v>AMNS462.5</v>
      </c>
      <c r="B798" s="24" t="s">
        <v>121</v>
      </c>
      <c r="C798" s="24" t="s">
        <v>10</v>
      </c>
      <c r="D798" s="24" t="s">
        <v>6</v>
      </c>
      <c r="E798" s="24">
        <v>46</v>
      </c>
      <c r="F798" s="25">
        <v>2.5</v>
      </c>
      <c r="G798" s="26">
        <v>284.75</v>
      </c>
      <c r="H798" s="26">
        <v>365.6</v>
      </c>
      <c r="I798" s="26">
        <v>450.18</v>
      </c>
      <c r="J798" s="26">
        <v>543.07</v>
      </c>
      <c r="K798" s="26">
        <v>650.07</v>
      </c>
      <c r="L798" s="26">
        <v>0</v>
      </c>
      <c r="M798" s="26">
        <v>432.83</v>
      </c>
      <c r="N798" s="30"/>
      <c r="AG798" s="102" t="str">
        <f>CONCATENATE(AH798,AI798,LEFT(AJ798,2),AK798)</f>
        <v>45FNSDeath+ADB+ATPD</v>
      </c>
      <c r="AH798" s="146">
        <v>45</v>
      </c>
      <c r="AI798" s="146" t="s">
        <v>148</v>
      </c>
      <c r="AJ798" s="146" t="s">
        <v>6</v>
      </c>
      <c r="AK798" s="146" t="s">
        <v>94</v>
      </c>
      <c r="AL798" s="148">
        <v>212.56</v>
      </c>
      <c r="AM798" s="148">
        <v>216.97</v>
      </c>
      <c r="AN798" s="148">
        <v>232.11</v>
      </c>
      <c r="AO798" s="148">
        <v>258.03</v>
      </c>
      <c r="AP798" s="148">
        <v>292.14</v>
      </c>
      <c r="AQ798" s="148">
        <v>336.29</v>
      </c>
      <c r="AR798" s="149">
        <v>232.11</v>
      </c>
    </row>
    <row r="799" spans="1:44">
      <c r="A799" s="23" t="str">
        <f>+CONCATENATE(B799,C799,D799,E799,F799)</f>
        <v>AMNS472.5</v>
      </c>
      <c r="B799" s="24" t="s">
        <v>121</v>
      </c>
      <c r="C799" s="24" t="s">
        <v>10</v>
      </c>
      <c r="D799" s="24" t="s">
        <v>6</v>
      </c>
      <c r="E799" s="24">
        <v>47</v>
      </c>
      <c r="F799" s="25">
        <v>2.5</v>
      </c>
      <c r="G799" s="26">
        <v>317.78</v>
      </c>
      <c r="H799" s="26">
        <v>403.6</v>
      </c>
      <c r="I799" s="26">
        <v>491.69</v>
      </c>
      <c r="J799" s="26">
        <v>590.49</v>
      </c>
      <c r="K799" s="26">
        <v>705.04</v>
      </c>
      <c r="L799" s="26">
        <v>0</v>
      </c>
      <c r="M799" s="26">
        <v>455.56</v>
      </c>
      <c r="N799" s="30"/>
      <c r="AG799" s="102" t="str">
        <f>CONCATENATE(AH799,AI799,LEFT(AJ799,2),AK799)</f>
        <v>46FNSDeath+ADB+ATPD</v>
      </c>
      <c r="AH799" s="146">
        <v>46</v>
      </c>
      <c r="AI799" s="146" t="s">
        <v>148</v>
      </c>
      <c r="AJ799" s="146" t="s">
        <v>6</v>
      </c>
      <c r="AK799" s="146" t="s">
        <v>94</v>
      </c>
      <c r="AL799" s="148">
        <v>220.46</v>
      </c>
      <c r="AM799" s="148">
        <v>226.92</v>
      </c>
      <c r="AN799" s="148">
        <v>244.16</v>
      </c>
      <c r="AO799" s="148">
        <v>272.3</v>
      </c>
      <c r="AP799" s="148">
        <v>309.33</v>
      </c>
      <c r="AQ799" s="148">
        <v>357.26</v>
      </c>
      <c r="AR799" s="149">
        <v>239.68</v>
      </c>
    </row>
    <row r="800" spans="1:44">
      <c r="A800" s="23" t="str">
        <f>+CONCATENATE(B800,C800,D800,E800,F800)</f>
        <v>AMNS482.5</v>
      </c>
      <c r="B800" s="24" t="s">
        <v>121</v>
      </c>
      <c r="C800" s="24" t="s">
        <v>10</v>
      </c>
      <c r="D800" s="24" t="s">
        <v>6</v>
      </c>
      <c r="E800" s="24">
        <v>48</v>
      </c>
      <c r="F800" s="25">
        <v>2.5</v>
      </c>
      <c r="G800" s="26">
        <v>353.81</v>
      </c>
      <c r="H800" s="26">
        <v>443.96</v>
      </c>
      <c r="I800" s="26">
        <v>535.99</v>
      </c>
      <c r="J800" s="26">
        <v>641.42</v>
      </c>
      <c r="K800" s="26">
        <v>764.01</v>
      </c>
      <c r="L800" s="26">
        <v>0</v>
      </c>
      <c r="M800" s="26">
        <v>479.61</v>
      </c>
      <c r="N800" s="30"/>
      <c r="AG800" s="102" t="str">
        <f>CONCATENATE(AH800,AI800,LEFT(AJ800,2),AK800)</f>
        <v>47FNSDeath+ADB+ATPD</v>
      </c>
      <c r="AH800" s="146">
        <v>47</v>
      </c>
      <c r="AI800" s="146" t="s">
        <v>148</v>
      </c>
      <c r="AJ800" s="146" t="s">
        <v>6</v>
      </c>
      <c r="AK800" s="146" t="s">
        <v>94</v>
      </c>
      <c r="AL800" s="148">
        <v>229.54</v>
      </c>
      <c r="AM800" s="148">
        <v>238.03</v>
      </c>
      <c r="AN800" s="148">
        <v>257.42</v>
      </c>
      <c r="AO800" s="148">
        <v>287.74</v>
      </c>
      <c r="AP800" s="148">
        <v>328.01</v>
      </c>
      <c r="AQ800" s="148">
        <v>379.99</v>
      </c>
      <c r="AR800" s="149">
        <v>248.02</v>
      </c>
    </row>
    <row r="801" spans="1:44">
      <c r="A801" s="23" t="str">
        <f>+CONCATENATE(B801,C801,D801,E801,F801)</f>
        <v>AMNS492.5</v>
      </c>
      <c r="B801" s="24" t="s">
        <v>121</v>
      </c>
      <c r="C801" s="24" t="s">
        <v>10</v>
      </c>
      <c r="D801" s="24" t="s">
        <v>6</v>
      </c>
      <c r="E801" s="24">
        <v>49</v>
      </c>
      <c r="F801" s="25">
        <v>2.5</v>
      </c>
      <c r="G801" s="26">
        <v>392.54</v>
      </c>
      <c r="H801" s="26">
        <v>486.6</v>
      </c>
      <c r="I801" s="26">
        <v>583.2</v>
      </c>
      <c r="J801" s="26">
        <v>696.05</v>
      </c>
      <c r="K801" s="26">
        <v>827.15</v>
      </c>
      <c r="L801" s="26">
        <v>0</v>
      </c>
      <c r="M801" s="26">
        <v>504.97</v>
      </c>
      <c r="N801" s="30"/>
      <c r="AG801" s="102" t="str">
        <f>CONCATENATE(AH801,AI801,LEFT(AJ801,2),AK801)</f>
        <v>48FNSDeath+ADB+ATPD</v>
      </c>
      <c r="AH801" s="146">
        <v>48</v>
      </c>
      <c r="AI801" s="146" t="s">
        <v>148</v>
      </c>
      <c r="AJ801" s="146" t="s">
        <v>6</v>
      </c>
      <c r="AK801" s="146" t="s">
        <v>94</v>
      </c>
      <c r="AL801" s="148">
        <v>239.88</v>
      </c>
      <c r="AM801" s="148">
        <v>250.46</v>
      </c>
      <c r="AN801" s="148">
        <v>271.73</v>
      </c>
      <c r="AO801" s="148">
        <v>304.45</v>
      </c>
      <c r="AP801" s="148">
        <v>348.28</v>
      </c>
      <c r="AQ801" s="148">
        <v>404.64</v>
      </c>
      <c r="AR801" s="149">
        <v>257.22</v>
      </c>
    </row>
    <row r="802" spans="1:44">
      <c r="A802" s="23" t="str">
        <f>+CONCATENATE(B802,C802,D802,E802,F802)</f>
        <v>AMNS502.5</v>
      </c>
      <c r="B802" s="24" t="s">
        <v>121</v>
      </c>
      <c r="C802" s="24" t="s">
        <v>10</v>
      </c>
      <c r="D802" s="24" t="s">
        <v>6</v>
      </c>
      <c r="E802" s="24">
        <v>50</v>
      </c>
      <c r="F802" s="25">
        <v>2.5</v>
      </c>
      <c r="G802" s="26">
        <v>433.59</v>
      </c>
      <c r="H802" s="26">
        <v>531.47</v>
      </c>
      <c r="I802" s="26">
        <v>633.47</v>
      </c>
      <c r="J802" s="26">
        <v>754.58</v>
      </c>
      <c r="K802" s="26">
        <v>894.6</v>
      </c>
      <c r="L802" s="26">
        <v>0</v>
      </c>
      <c r="M802" s="26">
        <v>531.47</v>
      </c>
      <c r="N802" s="30"/>
      <c r="AG802" s="102" t="str">
        <f>CONCATENATE(AH802,AI802,LEFT(AJ802,2),AK802)</f>
        <v>49FNSDeath+ADB+ATPD</v>
      </c>
      <c r="AH802" s="146">
        <v>49</v>
      </c>
      <c r="AI802" s="146" t="s">
        <v>148</v>
      </c>
      <c r="AJ802" s="146" t="s">
        <v>6</v>
      </c>
      <c r="AK802" s="146" t="s">
        <v>94</v>
      </c>
      <c r="AL802" s="148">
        <v>251.52</v>
      </c>
      <c r="AM802" s="148">
        <v>263.99</v>
      </c>
      <c r="AN802" s="148">
        <v>287.12</v>
      </c>
      <c r="AO802" s="148">
        <v>322.5</v>
      </c>
      <c r="AP802" s="148">
        <v>370.31</v>
      </c>
      <c r="AQ802" s="148">
        <v>0</v>
      </c>
      <c r="AR802" s="149">
        <v>267.39</v>
      </c>
    </row>
    <row r="803" spans="1:44">
      <c r="A803" s="23" t="str">
        <f>+CONCATENATE(B803,C803,D803,E803,F803)</f>
        <v>AMNS512.5</v>
      </c>
      <c r="B803" s="24" t="s">
        <v>121</v>
      </c>
      <c r="C803" s="24" t="s">
        <v>10</v>
      </c>
      <c r="D803" s="24" t="s">
        <v>6</v>
      </c>
      <c r="E803" s="24">
        <v>51</v>
      </c>
      <c r="F803" s="25">
        <v>2.5</v>
      </c>
      <c r="G803" s="26">
        <v>476.65</v>
      </c>
      <c r="H803" s="26">
        <v>578.6</v>
      </c>
      <c r="I803" s="26">
        <v>687.04</v>
      </c>
      <c r="J803" s="26">
        <v>817.23</v>
      </c>
      <c r="K803" s="26">
        <v>0</v>
      </c>
      <c r="L803" s="26">
        <v>0</v>
      </c>
      <c r="M803" s="26">
        <v>558.59</v>
      </c>
      <c r="N803" s="30"/>
      <c r="AG803" s="102" t="str">
        <f>CONCATENATE(AH803,AI803,LEFT(AJ803,2),AK803)</f>
        <v>50FNSDeath+ADB+ATPD</v>
      </c>
      <c r="AH803" s="146">
        <v>50</v>
      </c>
      <c r="AI803" s="146" t="s">
        <v>148</v>
      </c>
      <c r="AJ803" s="146" t="s">
        <v>6</v>
      </c>
      <c r="AK803" s="146" t="s">
        <v>94</v>
      </c>
      <c r="AL803" s="148">
        <v>264.48</v>
      </c>
      <c r="AM803" s="148">
        <v>278.77</v>
      </c>
      <c r="AN803" s="148">
        <v>303.64</v>
      </c>
      <c r="AO803" s="148">
        <v>342.06</v>
      </c>
      <c r="AP803" s="148">
        <v>394.09</v>
      </c>
      <c r="AQ803" s="148">
        <v>0</v>
      </c>
      <c r="AR803" s="149">
        <v>278.77</v>
      </c>
    </row>
    <row r="804" spans="1:44">
      <c r="A804" s="23" t="str">
        <f>+CONCATENATE(B804,C804,D804,E804,F804)</f>
        <v>AMNS522.5</v>
      </c>
      <c r="B804" s="24" t="s">
        <v>121</v>
      </c>
      <c r="C804" s="24" t="s">
        <v>10</v>
      </c>
      <c r="D804" s="24" t="s">
        <v>6</v>
      </c>
      <c r="E804" s="24">
        <v>52</v>
      </c>
      <c r="F804" s="25">
        <v>2.5</v>
      </c>
      <c r="G804" s="26">
        <v>521.5</v>
      </c>
      <c r="H804" s="26">
        <v>628.12</v>
      </c>
      <c r="I804" s="26">
        <v>744.2</v>
      </c>
      <c r="J804" s="26">
        <v>884.31</v>
      </c>
      <c r="K804" s="26">
        <v>0</v>
      </c>
      <c r="L804" s="26">
        <v>0</v>
      </c>
      <c r="M804" s="26">
        <v>584</v>
      </c>
      <c r="N804" s="30"/>
      <c r="AG804" s="102" t="str">
        <f>CONCATENATE(AH804,AI804,LEFT(AJ804,2),AK804)</f>
        <v>51FNSDeath+ADB+ATPD</v>
      </c>
      <c r="AH804" s="146">
        <v>51</v>
      </c>
      <c r="AI804" s="146" t="s">
        <v>148</v>
      </c>
      <c r="AJ804" s="146" t="s">
        <v>6</v>
      </c>
      <c r="AK804" s="146" t="s">
        <v>94</v>
      </c>
      <c r="AL804" s="148">
        <v>278.66</v>
      </c>
      <c r="AM804" s="148">
        <v>294.47</v>
      </c>
      <c r="AN804" s="148">
        <v>321.47</v>
      </c>
      <c r="AO804" s="148">
        <v>363.25</v>
      </c>
      <c r="AP804" s="148">
        <v>419.8</v>
      </c>
      <c r="AQ804" s="148">
        <v>0</v>
      </c>
      <c r="AR804" s="149">
        <v>291.11</v>
      </c>
    </row>
    <row r="805" spans="1:44">
      <c r="A805" s="23" t="str">
        <f>+CONCATENATE(B805,C805,D805,E805,F805)</f>
        <v>AMNS532.5</v>
      </c>
      <c r="B805" s="24" t="s">
        <v>121</v>
      </c>
      <c r="C805" s="24" t="s">
        <v>10</v>
      </c>
      <c r="D805" s="24" t="s">
        <v>6</v>
      </c>
      <c r="E805" s="24">
        <v>53</v>
      </c>
      <c r="F805" s="25">
        <v>2.5</v>
      </c>
      <c r="G805" s="26">
        <v>568.05</v>
      </c>
      <c r="H805" s="26">
        <v>680.4</v>
      </c>
      <c r="I805" s="26">
        <v>805.37</v>
      </c>
      <c r="J805" s="26">
        <v>956.17</v>
      </c>
      <c r="K805" s="26">
        <v>0</v>
      </c>
      <c r="L805" s="26">
        <v>0</v>
      </c>
      <c r="M805" s="26">
        <v>610.11</v>
      </c>
      <c r="N805" s="30"/>
      <c r="AG805" s="102" t="str">
        <f>CONCATENATE(AH805,AI805,LEFT(AJ805,2),AK805)</f>
        <v>52FNSDeath+ADB+ATPD</v>
      </c>
      <c r="AH805" s="146">
        <v>52</v>
      </c>
      <c r="AI805" s="146" t="s">
        <v>148</v>
      </c>
      <c r="AJ805" s="146" t="s">
        <v>6</v>
      </c>
      <c r="AK805" s="146" t="s">
        <v>94</v>
      </c>
      <c r="AL805" s="148">
        <v>293.96</v>
      </c>
      <c r="AM805" s="148">
        <v>311.36</v>
      </c>
      <c r="AN805" s="148">
        <v>340.49</v>
      </c>
      <c r="AO805" s="148">
        <v>386.06</v>
      </c>
      <c r="AP805" s="148">
        <v>447.55</v>
      </c>
      <c r="AQ805" s="148">
        <v>0</v>
      </c>
      <c r="AR805" s="149">
        <v>302.5</v>
      </c>
    </row>
    <row r="806" spans="1:44">
      <c r="A806" s="23" t="str">
        <f>+CONCATENATE(B806,C806,D806,E806,F806)</f>
        <v>AMNS542.5</v>
      </c>
      <c r="B806" s="24" t="s">
        <v>121</v>
      </c>
      <c r="C806" s="24" t="s">
        <v>10</v>
      </c>
      <c r="D806" s="24" t="s">
        <v>6</v>
      </c>
      <c r="E806" s="24">
        <v>54</v>
      </c>
      <c r="F806" s="25">
        <v>2.5</v>
      </c>
      <c r="G806" s="26">
        <v>616.44</v>
      </c>
      <c r="H806" s="26">
        <v>735.88</v>
      </c>
      <c r="I806" s="26">
        <v>870.84</v>
      </c>
      <c r="J806" s="26">
        <v>1033.21</v>
      </c>
      <c r="K806" s="26">
        <v>0</v>
      </c>
      <c r="L806" s="26">
        <v>0</v>
      </c>
      <c r="M806" s="26">
        <v>637.37</v>
      </c>
      <c r="N806" s="30"/>
      <c r="AG806" s="102" t="str">
        <f>CONCATENATE(AH806,AI806,LEFT(AJ806,2),AK806)</f>
        <v>53FNSDeath+ADB+ATPD</v>
      </c>
      <c r="AH806" s="146">
        <v>53</v>
      </c>
      <c r="AI806" s="146" t="s">
        <v>148</v>
      </c>
      <c r="AJ806" s="146" t="s">
        <v>6</v>
      </c>
      <c r="AK806" s="146" t="s">
        <v>94</v>
      </c>
      <c r="AL806" s="148">
        <v>310.24</v>
      </c>
      <c r="AM806" s="148">
        <v>329.09</v>
      </c>
      <c r="AN806" s="148">
        <v>360.79</v>
      </c>
      <c r="AO806" s="148">
        <v>410.6</v>
      </c>
      <c r="AP806" s="148">
        <v>477.48</v>
      </c>
      <c r="AQ806" s="148">
        <v>0</v>
      </c>
      <c r="AR806" s="149">
        <v>315.08</v>
      </c>
    </row>
    <row r="807" spans="1:44">
      <c r="A807" s="23" t="str">
        <f>+CONCATENATE(B807,C807,D807,E807,F807)</f>
        <v>AMNS552.5</v>
      </c>
      <c r="B807" s="24" t="s">
        <v>121</v>
      </c>
      <c r="C807" s="24" t="s">
        <v>10</v>
      </c>
      <c r="D807" s="24" t="s">
        <v>6</v>
      </c>
      <c r="E807" s="24">
        <v>55</v>
      </c>
      <c r="F807" s="25">
        <v>2.5</v>
      </c>
      <c r="G807" s="26">
        <v>666.96</v>
      </c>
      <c r="H807" s="26">
        <v>794.84</v>
      </c>
      <c r="I807" s="26">
        <v>941.24</v>
      </c>
      <c r="J807" s="26">
        <v>1115.93</v>
      </c>
      <c r="K807" s="26">
        <v>0</v>
      </c>
      <c r="L807" s="26">
        <v>0</v>
      </c>
      <c r="M807" s="26">
        <v>666.96</v>
      </c>
      <c r="N807" s="30"/>
      <c r="AG807" s="102" t="str">
        <f>CONCATENATE(AH807,AI807,LEFT(AJ807,2),AK807)</f>
        <v>54FNSDeath+ADB+ATPD</v>
      </c>
      <c r="AH807" s="146">
        <v>54</v>
      </c>
      <c r="AI807" s="146" t="s">
        <v>148</v>
      </c>
      <c r="AJ807" s="146" t="s">
        <v>6</v>
      </c>
      <c r="AK807" s="146" t="s">
        <v>94</v>
      </c>
      <c r="AL807" s="148">
        <v>327.35</v>
      </c>
      <c r="AM807" s="148">
        <v>347.76</v>
      </c>
      <c r="AN807" s="148">
        <v>382.45</v>
      </c>
      <c r="AO807" s="148">
        <v>437.01</v>
      </c>
      <c r="AP807" s="148">
        <v>0</v>
      </c>
      <c r="AQ807" s="148"/>
      <c r="AR807" s="149">
        <v>329.19</v>
      </c>
    </row>
    <row r="808" spans="1:44">
      <c r="A808" s="23" t="str">
        <f>+CONCATENATE(B808,C808,D808,E808,F808)</f>
        <v>AMNS562.5</v>
      </c>
      <c r="B808" s="24" t="s">
        <v>121</v>
      </c>
      <c r="C808" s="24" t="s">
        <v>10</v>
      </c>
      <c r="D808" s="24" t="s">
        <v>6</v>
      </c>
      <c r="E808" s="24">
        <v>56</v>
      </c>
      <c r="F808" s="25">
        <v>2.5</v>
      </c>
      <c r="G808" s="26">
        <v>720.21</v>
      </c>
      <c r="H808" s="26">
        <v>858.56</v>
      </c>
      <c r="I808" s="26">
        <v>1017.27</v>
      </c>
      <c r="J808" s="26">
        <v>0</v>
      </c>
      <c r="K808" s="26">
        <v>0</v>
      </c>
      <c r="L808" s="26">
        <v>0</v>
      </c>
      <c r="M808" s="26"/>
      <c r="N808" s="30"/>
      <c r="AG808" s="102" t="str">
        <f>CONCATENATE(AH808,AI808,LEFT(AJ808,2),AK808)</f>
        <v>55FNSDeath+ADB+ATPD</v>
      </c>
      <c r="AH808" s="146">
        <v>55</v>
      </c>
      <c r="AI808" s="146" t="s">
        <v>148</v>
      </c>
      <c r="AJ808" s="146" t="s">
        <v>6</v>
      </c>
      <c r="AK808" s="146" t="s">
        <v>94</v>
      </c>
      <c r="AL808" s="148">
        <v>345.19</v>
      </c>
      <c r="AM808" s="148">
        <v>367.4</v>
      </c>
      <c r="AN808" s="148">
        <v>405.62</v>
      </c>
      <c r="AO808" s="148">
        <v>465.47</v>
      </c>
      <c r="AP808" s="148">
        <v>0</v>
      </c>
      <c r="AQ808" s="148"/>
      <c r="AR808" s="149">
        <v>345.19</v>
      </c>
    </row>
    <row r="809" spans="1:44">
      <c r="A809" s="23" t="str">
        <f>+CONCATENATE(B809,C809,D809,E809,F809)</f>
        <v>AMNS572.5</v>
      </c>
      <c r="B809" s="24" t="s">
        <v>121</v>
      </c>
      <c r="C809" s="24" t="s">
        <v>10</v>
      </c>
      <c r="D809" s="24" t="s">
        <v>6</v>
      </c>
      <c r="E809" s="24">
        <v>57</v>
      </c>
      <c r="F809" s="25">
        <v>2.5</v>
      </c>
      <c r="G809" s="26">
        <v>776.87</v>
      </c>
      <c r="H809" s="26">
        <v>927.46</v>
      </c>
      <c r="I809" s="26">
        <v>1099.61</v>
      </c>
      <c r="J809" s="26">
        <v>0</v>
      </c>
      <c r="K809" s="26">
        <v>0</v>
      </c>
      <c r="L809" s="26">
        <v>0</v>
      </c>
      <c r="M809" s="26"/>
      <c r="N809" s="30"/>
      <c r="AG809" s="102" t="str">
        <f>CONCATENATE(AH809,AI809,LEFT(AJ809,2),AK809)</f>
        <v>56FNSDeath+ADB+ATPD</v>
      </c>
      <c r="AH809" s="146">
        <v>56</v>
      </c>
      <c r="AI809" s="146" t="s">
        <v>148</v>
      </c>
      <c r="AJ809" s="146" t="s">
        <v>6</v>
      </c>
      <c r="AK809" s="146" t="s">
        <v>94</v>
      </c>
      <c r="AL809" s="148">
        <v>363.71</v>
      </c>
      <c r="AM809" s="148">
        <v>388.09</v>
      </c>
      <c r="AN809" s="148">
        <v>430.45</v>
      </c>
      <c r="AO809" s="148">
        <v>496.23</v>
      </c>
      <c r="AP809" s="148">
        <v>0</v>
      </c>
      <c r="AQ809" s="148"/>
      <c r="AR809" s="148"/>
    </row>
    <row r="810" spans="1:44">
      <c r="A810" s="23" t="str">
        <f>+CONCATENATE(B810,C810,D810,E810,F810)</f>
        <v>AMNS582.5</v>
      </c>
      <c r="B810" s="24" t="s">
        <v>121</v>
      </c>
      <c r="C810" s="24" t="s">
        <v>10</v>
      </c>
      <c r="D810" s="24" t="s">
        <v>6</v>
      </c>
      <c r="E810" s="24">
        <v>58</v>
      </c>
      <c r="F810" s="25">
        <v>2.5</v>
      </c>
      <c r="G810" s="26">
        <v>837.72</v>
      </c>
      <c r="H810" s="26">
        <v>1002.62</v>
      </c>
      <c r="I810" s="26">
        <v>1189.01</v>
      </c>
      <c r="J810" s="26">
        <v>0</v>
      </c>
      <c r="K810" s="26">
        <v>0</v>
      </c>
      <c r="L810" s="26">
        <v>0</v>
      </c>
      <c r="M810" s="26"/>
      <c r="N810" s="30"/>
      <c r="AG810" s="102" t="str">
        <f>CONCATENATE(AH810,AI810,LEFT(AJ810,2),AK810)</f>
        <v>57FNSDeath+ADB+ATPD</v>
      </c>
      <c r="AH810" s="146">
        <v>57</v>
      </c>
      <c r="AI810" s="146" t="s">
        <v>148</v>
      </c>
      <c r="AJ810" s="146" t="s">
        <v>6</v>
      </c>
      <c r="AK810" s="146" t="s">
        <v>94</v>
      </c>
      <c r="AL810" s="148">
        <v>382.94</v>
      </c>
      <c r="AM810" s="148">
        <v>410.04</v>
      </c>
      <c r="AN810" s="148">
        <v>457.16</v>
      </c>
      <c r="AO810" s="148">
        <v>529.38</v>
      </c>
      <c r="AP810" s="148">
        <v>0</v>
      </c>
      <c r="AQ810" s="148"/>
      <c r="AR810" s="148"/>
    </row>
    <row r="811" spans="1:44">
      <c r="A811" s="23" t="str">
        <f>+CONCATENATE(B811,C811,D811,E811,F811)</f>
        <v>AMNS592.5</v>
      </c>
      <c r="B811" s="24" t="s">
        <v>121</v>
      </c>
      <c r="C811" s="24" t="s">
        <v>10</v>
      </c>
      <c r="D811" s="24" t="s">
        <v>6</v>
      </c>
      <c r="E811" s="24">
        <v>59</v>
      </c>
      <c r="F811" s="25">
        <v>2.5</v>
      </c>
      <c r="G811" s="26">
        <v>903.4</v>
      </c>
      <c r="H811" s="26">
        <v>1084.28</v>
      </c>
      <c r="I811" s="26">
        <v>1286.22</v>
      </c>
      <c r="J811" s="26">
        <v>0</v>
      </c>
      <c r="K811" s="26">
        <v>0</v>
      </c>
      <c r="L811" s="26">
        <v>0</v>
      </c>
      <c r="M811" s="26"/>
      <c r="N811" s="30"/>
      <c r="AG811" s="102" t="str">
        <f>CONCATENATE(AH811,AI811,LEFT(AJ811,2),AK811)</f>
        <v>58FNSDeath+ADB+ATPD</v>
      </c>
      <c r="AH811" s="146">
        <v>58</v>
      </c>
      <c r="AI811" s="146" t="s">
        <v>148</v>
      </c>
      <c r="AJ811" s="146" t="s">
        <v>6</v>
      </c>
      <c r="AK811" s="146" t="s">
        <v>94</v>
      </c>
      <c r="AL811" s="148">
        <v>402.97</v>
      </c>
      <c r="AM811" s="148">
        <v>433.56</v>
      </c>
      <c r="AN811" s="148">
        <v>486</v>
      </c>
      <c r="AO811" s="148">
        <v>565.25</v>
      </c>
      <c r="AP811" s="148">
        <v>0</v>
      </c>
      <c r="AQ811" s="148"/>
      <c r="AR811" s="148"/>
    </row>
    <row r="812" spans="1:44">
      <c r="A812" s="23" t="str">
        <f>+CONCATENATE(B812,C812,D812,E812,F812)</f>
        <v>AMNS602.5</v>
      </c>
      <c r="B812" s="24" t="s">
        <v>121</v>
      </c>
      <c r="C812" s="24" t="s">
        <v>10</v>
      </c>
      <c r="D812" s="24" t="s">
        <v>6</v>
      </c>
      <c r="E812" s="24">
        <v>60</v>
      </c>
      <c r="F812" s="25">
        <v>2.5</v>
      </c>
      <c r="G812" s="26">
        <v>975.91</v>
      </c>
      <c r="H812" s="26">
        <v>1173.71</v>
      </c>
      <c r="I812" s="26">
        <v>1392.02</v>
      </c>
      <c r="J812" s="26">
        <v>0</v>
      </c>
      <c r="K812" s="26">
        <v>0</v>
      </c>
      <c r="L812" s="26">
        <v>0</v>
      </c>
      <c r="M812" s="26"/>
      <c r="N812" s="30"/>
      <c r="AG812" s="102" t="str">
        <f>CONCATENATE(AH812,AI812,LEFT(AJ812,2),AK812)</f>
        <v>59FNSDeath+ADB+ATPD</v>
      </c>
      <c r="AH812" s="146">
        <v>59</v>
      </c>
      <c r="AI812" s="146" t="s">
        <v>148</v>
      </c>
      <c r="AJ812" s="146" t="s">
        <v>6</v>
      </c>
      <c r="AK812" s="146" t="s">
        <v>94</v>
      </c>
      <c r="AL812" s="148">
        <v>424.01</v>
      </c>
      <c r="AM812" s="148">
        <v>458.82</v>
      </c>
      <c r="AN812" s="148">
        <v>517.5</v>
      </c>
      <c r="AO812" s="148">
        <v>0</v>
      </c>
      <c r="AP812" s="148"/>
      <c r="AQ812" s="148"/>
      <c r="AR812" s="148"/>
    </row>
    <row r="813" spans="1:44">
      <c r="A813" s="23" t="str">
        <f>+CONCATENATE(B813,C813,D813,E813,F813)</f>
        <v>AMNS612.5</v>
      </c>
      <c r="B813" s="24" t="s">
        <v>121</v>
      </c>
      <c r="C813" s="24" t="s">
        <v>10</v>
      </c>
      <c r="D813" s="24" t="s">
        <v>6</v>
      </c>
      <c r="E813" s="24">
        <v>61</v>
      </c>
      <c r="F813" s="25">
        <v>2.5</v>
      </c>
      <c r="G813" s="26">
        <v>1055.2</v>
      </c>
      <c r="H813" s="26">
        <v>1271.74</v>
      </c>
      <c r="I813" s="26">
        <v>0</v>
      </c>
      <c r="J813" s="26">
        <v>0</v>
      </c>
      <c r="K813" s="26">
        <v>0</v>
      </c>
      <c r="L813" s="26">
        <v>0</v>
      </c>
      <c r="M813" s="26"/>
      <c r="N813" s="30"/>
      <c r="AG813" s="102" t="str">
        <f>CONCATENATE(AH813,AI813,LEFT(AJ813,2),AK813)</f>
        <v>60FNSDeath+ADB+ATPD</v>
      </c>
      <c r="AH813" s="146">
        <v>60</v>
      </c>
      <c r="AI813" s="146" t="s">
        <v>148</v>
      </c>
      <c r="AJ813" s="146" t="s">
        <v>6</v>
      </c>
      <c r="AK813" s="146" t="s">
        <v>94</v>
      </c>
      <c r="AL813" s="148">
        <v>446.34</v>
      </c>
      <c r="AM813" s="148">
        <v>486.13</v>
      </c>
      <c r="AN813" s="148">
        <v>551.74</v>
      </c>
      <c r="AO813" s="148">
        <v>0</v>
      </c>
      <c r="AP813" s="148"/>
      <c r="AQ813" s="148"/>
      <c r="AR813" s="148"/>
    </row>
    <row r="814" spans="1:44">
      <c r="A814" s="23" t="str">
        <f>+CONCATENATE(B814,C814,D814,E814,F814)</f>
        <v>AMNS622.5</v>
      </c>
      <c r="B814" s="24" t="s">
        <v>121</v>
      </c>
      <c r="C814" s="24" t="s">
        <v>10</v>
      </c>
      <c r="D814" s="24" t="s">
        <v>6</v>
      </c>
      <c r="E814" s="24">
        <v>62</v>
      </c>
      <c r="F814" s="25">
        <v>2.5</v>
      </c>
      <c r="G814" s="26">
        <v>1142.7</v>
      </c>
      <c r="H814" s="26">
        <v>1379.27</v>
      </c>
      <c r="I814" s="26">
        <v>0</v>
      </c>
      <c r="J814" s="26">
        <v>0</v>
      </c>
      <c r="K814" s="26">
        <v>0</v>
      </c>
      <c r="L814" s="26">
        <v>0</v>
      </c>
      <c r="M814" s="26"/>
      <c r="N814" s="30"/>
      <c r="AG814" s="102" t="str">
        <f>CONCATENATE(AH814,AI814,LEFT(AJ814,2),AK814)</f>
        <v>61FNSDeath+ADB+ATPD</v>
      </c>
      <c r="AH814" s="146">
        <v>61</v>
      </c>
      <c r="AI814" s="146" t="s">
        <v>148</v>
      </c>
      <c r="AJ814" s="146" t="s">
        <v>6</v>
      </c>
      <c r="AK814" s="146" t="s">
        <v>94</v>
      </c>
      <c r="AL814" s="148">
        <v>470.27</v>
      </c>
      <c r="AM814" s="148">
        <v>515.79</v>
      </c>
      <c r="AN814" s="148">
        <v>589.08</v>
      </c>
      <c r="AO814" s="148">
        <v>0</v>
      </c>
      <c r="AP814" s="148"/>
      <c r="AQ814" s="148"/>
      <c r="AR814" s="148"/>
    </row>
    <row r="815" spans="1:44">
      <c r="A815" s="23" t="str">
        <f>+CONCATENATE(B815,C815,D815,E815,F815)</f>
        <v>AMNS632.5</v>
      </c>
      <c r="B815" s="24" t="s">
        <v>121</v>
      </c>
      <c r="C815" s="24" t="s">
        <v>10</v>
      </c>
      <c r="D815" s="24" t="s">
        <v>6</v>
      </c>
      <c r="E815" s="24">
        <v>63</v>
      </c>
      <c r="F815" s="25">
        <v>2.5</v>
      </c>
      <c r="G815" s="26">
        <v>1239.02</v>
      </c>
      <c r="H815" s="26">
        <v>1497.06</v>
      </c>
      <c r="I815" s="26">
        <v>0</v>
      </c>
      <c r="J815" s="26">
        <v>0</v>
      </c>
      <c r="K815" s="26">
        <v>0</v>
      </c>
      <c r="L815" s="26">
        <v>0</v>
      </c>
      <c r="M815" s="26"/>
      <c r="N815" s="30"/>
      <c r="AG815" s="102" t="str">
        <f>CONCATENATE(AH815,AI815,LEFT(AJ815,2),AK815)</f>
        <v>62FNSDeath+ADB+ATPD</v>
      </c>
      <c r="AH815" s="146">
        <v>62</v>
      </c>
      <c r="AI815" s="146" t="s">
        <v>148</v>
      </c>
      <c r="AJ815" s="146" t="s">
        <v>6</v>
      </c>
      <c r="AK815" s="146" t="s">
        <v>94</v>
      </c>
      <c r="AL815" s="148">
        <v>496.14</v>
      </c>
      <c r="AM815" s="148">
        <v>548.54</v>
      </c>
      <c r="AN815" s="148">
        <v>629.85</v>
      </c>
      <c r="AO815" s="148">
        <v>0</v>
      </c>
      <c r="AP815" s="148"/>
      <c r="AQ815" s="148"/>
      <c r="AR815" s="148"/>
    </row>
    <row r="816" spans="1:44">
      <c r="A816" s="23" t="str">
        <f>+CONCATENATE(B816,C816,D816,E816,F816)</f>
        <v>AMNS642.5</v>
      </c>
      <c r="B816" s="24" t="s">
        <v>121</v>
      </c>
      <c r="C816" s="24" t="s">
        <v>10</v>
      </c>
      <c r="D816" s="24" t="s">
        <v>6</v>
      </c>
      <c r="E816" s="24">
        <v>64</v>
      </c>
      <c r="F816" s="25">
        <v>2.5</v>
      </c>
      <c r="G816" s="26">
        <v>1345.13</v>
      </c>
      <c r="H816" s="26">
        <v>1625.7</v>
      </c>
      <c r="I816" s="26">
        <v>0</v>
      </c>
      <c r="J816" s="26">
        <v>0</v>
      </c>
      <c r="K816" s="26">
        <v>0</v>
      </c>
      <c r="L816" s="26">
        <v>0</v>
      </c>
      <c r="M816" s="26"/>
      <c r="N816" s="30"/>
      <c r="AG816" s="102" t="str">
        <f>CONCATENATE(AH816,AI816,LEFT(AJ816,2),AK816)</f>
        <v>63FNSDeath+ADB+ATPD</v>
      </c>
      <c r="AH816" s="146">
        <v>63</v>
      </c>
      <c r="AI816" s="146" t="s">
        <v>148</v>
      </c>
      <c r="AJ816" s="146" t="s">
        <v>6</v>
      </c>
      <c r="AK816" s="146" t="s">
        <v>94</v>
      </c>
      <c r="AL816" s="148">
        <v>524.4</v>
      </c>
      <c r="AM816" s="148">
        <v>584.45</v>
      </c>
      <c r="AN816" s="148">
        <v>674.57</v>
      </c>
      <c r="AO816" s="148">
        <v>0</v>
      </c>
      <c r="AP816" s="148"/>
      <c r="AQ816" s="148"/>
      <c r="AR816" s="148"/>
    </row>
    <row r="817" spans="1:44">
      <c r="A817" s="23" t="str">
        <f>+CONCATENATE(B817,C817,D817,E817,F817)</f>
        <v>AMNS652.5</v>
      </c>
      <c r="B817" s="24" t="s">
        <v>121</v>
      </c>
      <c r="C817" s="24" t="s">
        <v>10</v>
      </c>
      <c r="D817" s="24" t="s">
        <v>6</v>
      </c>
      <c r="E817" s="24">
        <v>65</v>
      </c>
      <c r="F817" s="25">
        <v>2.5</v>
      </c>
      <c r="G817" s="26">
        <v>1461.83</v>
      </c>
      <c r="H817" s="26">
        <v>1766.35</v>
      </c>
      <c r="I817" s="26">
        <v>0</v>
      </c>
      <c r="J817" s="26">
        <v>0</v>
      </c>
      <c r="K817" s="26">
        <v>0</v>
      </c>
      <c r="L817" s="26">
        <v>0</v>
      </c>
      <c r="M817" s="26"/>
      <c r="N817" s="30"/>
      <c r="AG817" s="102" t="str">
        <f>CONCATENATE(AH817,AI817,LEFT(AJ817,2),AK817)</f>
        <v>64FNSDeath+ADB+ATPD</v>
      </c>
      <c r="AH817" s="146">
        <v>64</v>
      </c>
      <c r="AI817" s="146" t="s">
        <v>148</v>
      </c>
      <c r="AJ817" s="146" t="s">
        <v>6</v>
      </c>
      <c r="AK817" s="146" t="s">
        <v>94</v>
      </c>
      <c r="AL817" s="148">
        <v>555.42</v>
      </c>
      <c r="AM817" s="148">
        <v>623.86</v>
      </c>
      <c r="AN817" s="148">
        <v>0</v>
      </c>
      <c r="AO817" s="148"/>
      <c r="AP817" s="148"/>
      <c r="AQ817" s="148"/>
      <c r="AR817" s="148"/>
    </row>
    <row r="818" spans="1:44">
      <c r="A818" s="23" t="str">
        <f>+CONCATENATE(B818,C818,D818,E818,F818)</f>
        <v>AMS182.5</v>
      </c>
      <c r="B818" s="24" t="s">
        <v>121</v>
      </c>
      <c r="C818" s="24" t="s">
        <v>10</v>
      </c>
      <c r="D818" s="24" t="s">
        <v>90</v>
      </c>
      <c r="E818" s="24">
        <v>18</v>
      </c>
      <c r="F818" s="25">
        <v>2.5</v>
      </c>
      <c r="G818" s="26">
        <v>0</v>
      </c>
      <c r="H818" s="26">
        <v>119.7</v>
      </c>
      <c r="I818" s="26">
        <v>120.2</v>
      </c>
      <c r="J818" s="26">
        <v>123.67</v>
      </c>
      <c r="K818" s="26">
        <v>136.16</v>
      </c>
      <c r="L818" s="26">
        <v>159.75</v>
      </c>
      <c r="M818" s="26"/>
      <c r="N818" s="30"/>
      <c r="AG818" s="102" t="str">
        <f>CONCATENATE(AH818,AI818,LEFT(AJ818,2),AK818)</f>
        <v>65FNSDeath+ADB+ATPD</v>
      </c>
      <c r="AH818" s="146">
        <v>65</v>
      </c>
      <c r="AI818" s="146" t="s">
        <v>148</v>
      </c>
      <c r="AJ818" s="146" t="s">
        <v>6</v>
      </c>
      <c r="AK818" s="146" t="s">
        <v>94</v>
      </c>
      <c r="AL818" s="148">
        <v>589.61</v>
      </c>
      <c r="AM818" s="148">
        <v>667.15</v>
      </c>
      <c r="AN818" s="148">
        <v>0</v>
      </c>
      <c r="AO818" s="148"/>
      <c r="AP818" s="148"/>
      <c r="AQ818" s="148"/>
      <c r="AR818" s="148"/>
    </row>
    <row r="819" spans="1:44">
      <c r="A819" s="23" t="str">
        <f>+CONCATENATE(B819,C819,D819,E819,F819)</f>
        <v>AMS192.5</v>
      </c>
      <c r="B819" s="24" t="s">
        <v>121</v>
      </c>
      <c r="C819" s="24" t="s">
        <v>10</v>
      </c>
      <c r="D819" s="24" t="s">
        <v>90</v>
      </c>
      <c r="E819" s="24">
        <v>19</v>
      </c>
      <c r="F819" s="25">
        <v>2.5</v>
      </c>
      <c r="G819" s="26">
        <v>0</v>
      </c>
      <c r="H819" s="26">
        <v>123.53</v>
      </c>
      <c r="I819" s="26">
        <v>124.03</v>
      </c>
      <c r="J819" s="26">
        <v>128.33</v>
      </c>
      <c r="K819" s="26">
        <v>142.92</v>
      </c>
      <c r="L819" s="26">
        <v>169.75</v>
      </c>
      <c r="M819" s="26"/>
      <c r="N819" s="30"/>
      <c r="AG819" s="102" t="str">
        <f>CONCATENATE(AH819,AI819,LEFT(AJ819,2),AK819)</f>
        <v>18FSDeath+ADB+ATPD</v>
      </c>
      <c r="AH819" s="146">
        <v>18</v>
      </c>
      <c r="AI819" s="146" t="s">
        <v>148</v>
      </c>
      <c r="AJ819" s="146" t="s">
        <v>90</v>
      </c>
      <c r="AK819" s="146" t="s">
        <v>94</v>
      </c>
      <c r="AL819" s="148">
        <v>0</v>
      </c>
      <c r="AM819" s="148">
        <v>172.18</v>
      </c>
      <c r="AN819" s="148">
        <v>172.19</v>
      </c>
      <c r="AO819" s="148">
        <v>172.2</v>
      </c>
      <c r="AP819" s="148">
        <v>172.21</v>
      </c>
      <c r="AQ819" s="148">
        <v>172.22</v>
      </c>
      <c r="AR819" s="148"/>
    </row>
    <row r="820" spans="1:44">
      <c r="A820" s="23" t="str">
        <f>+CONCATENATE(B820,C820,D820,E820,F820)</f>
        <v>AMS202.5</v>
      </c>
      <c r="B820" s="24" t="s">
        <v>121</v>
      </c>
      <c r="C820" s="24" t="s">
        <v>10</v>
      </c>
      <c r="D820" s="24" t="s">
        <v>90</v>
      </c>
      <c r="E820" s="24">
        <v>20</v>
      </c>
      <c r="F820" s="25">
        <v>2.5</v>
      </c>
      <c r="G820" s="26">
        <v>0</v>
      </c>
      <c r="H820" s="26">
        <v>126.75</v>
      </c>
      <c r="I820" s="26">
        <v>127.3</v>
      </c>
      <c r="J820" s="26">
        <v>133.02</v>
      </c>
      <c r="K820" s="26">
        <v>150.22</v>
      </c>
      <c r="L820" s="26">
        <v>180.66</v>
      </c>
      <c r="M820" s="26"/>
      <c r="N820" s="30"/>
      <c r="AG820" s="102" t="str">
        <f>CONCATENATE(AH820,AI820,LEFT(AJ820,2),AK820)</f>
        <v>19FSDeath+ADB+ATPD</v>
      </c>
      <c r="AH820" s="146">
        <v>19</v>
      </c>
      <c r="AI820" s="146" t="s">
        <v>148</v>
      </c>
      <c r="AJ820" s="146" t="s">
        <v>90</v>
      </c>
      <c r="AK820" s="146" t="s">
        <v>94</v>
      </c>
      <c r="AL820" s="148">
        <v>0</v>
      </c>
      <c r="AM820" s="148">
        <v>172.18</v>
      </c>
      <c r="AN820" s="148">
        <v>172.19</v>
      </c>
      <c r="AO820" s="148">
        <v>172.2</v>
      </c>
      <c r="AP820" s="148">
        <v>172.21</v>
      </c>
      <c r="AQ820" s="148">
        <v>172.22</v>
      </c>
      <c r="AR820" s="148"/>
    </row>
    <row r="821" spans="1:44">
      <c r="A821" s="23" t="str">
        <f>+CONCATENATE(B821,C821,D821,E821,F821)</f>
        <v>AMS212.5</v>
      </c>
      <c r="B821" s="24" t="s">
        <v>121</v>
      </c>
      <c r="C821" s="24" t="s">
        <v>10</v>
      </c>
      <c r="D821" s="24" t="s">
        <v>90</v>
      </c>
      <c r="E821" s="24">
        <v>21</v>
      </c>
      <c r="F821" s="25">
        <v>2.5</v>
      </c>
      <c r="G821" s="26">
        <v>0</v>
      </c>
      <c r="H821" s="26">
        <v>129.4</v>
      </c>
      <c r="I821" s="26">
        <v>130.29</v>
      </c>
      <c r="J821" s="26">
        <v>137.91</v>
      </c>
      <c r="K821" s="26">
        <v>158.45</v>
      </c>
      <c r="L821" s="26">
        <v>192.9</v>
      </c>
      <c r="M821" s="26"/>
      <c r="N821" s="30"/>
      <c r="AG821" s="102" t="str">
        <f>CONCATENATE(AH821,AI821,LEFT(AJ821,2),AK821)</f>
        <v>20FSDeath+ADB+ATPD</v>
      </c>
      <c r="AH821" s="146">
        <v>20</v>
      </c>
      <c r="AI821" s="146" t="s">
        <v>148</v>
      </c>
      <c r="AJ821" s="146" t="s">
        <v>90</v>
      </c>
      <c r="AK821" s="146" t="s">
        <v>94</v>
      </c>
      <c r="AL821" s="148">
        <v>0</v>
      </c>
      <c r="AM821" s="148">
        <v>172.18</v>
      </c>
      <c r="AN821" s="148">
        <v>172.19</v>
      </c>
      <c r="AO821" s="148">
        <v>172.2</v>
      </c>
      <c r="AP821" s="148">
        <v>172.21</v>
      </c>
      <c r="AQ821" s="148">
        <v>172.22</v>
      </c>
      <c r="AR821" s="148"/>
    </row>
    <row r="822" spans="1:44">
      <c r="A822" s="23" t="str">
        <f>+CONCATENATE(B822,C822,D822,E822,F822)</f>
        <v>AMS222.5</v>
      </c>
      <c r="B822" s="24" t="s">
        <v>121</v>
      </c>
      <c r="C822" s="24" t="s">
        <v>10</v>
      </c>
      <c r="D822" s="24" t="s">
        <v>90</v>
      </c>
      <c r="E822" s="24">
        <v>22</v>
      </c>
      <c r="F822" s="25">
        <v>2.5</v>
      </c>
      <c r="G822" s="26">
        <v>0</v>
      </c>
      <c r="H822" s="26">
        <v>131.65</v>
      </c>
      <c r="I822" s="26">
        <v>133.18</v>
      </c>
      <c r="J822" s="26">
        <v>143.34</v>
      </c>
      <c r="K822" s="26">
        <v>167.54</v>
      </c>
      <c r="L822" s="26">
        <v>206.39</v>
      </c>
      <c r="M822" s="26"/>
      <c r="N822" s="30"/>
      <c r="AG822" s="102" t="str">
        <f>CONCATENATE(AH822,AI822,LEFT(AJ822,2),AK822)</f>
        <v>21FSDeath+ADB+ATPD</v>
      </c>
      <c r="AH822" s="146">
        <v>21</v>
      </c>
      <c r="AI822" s="146" t="s">
        <v>148</v>
      </c>
      <c r="AJ822" s="146" t="s">
        <v>90</v>
      </c>
      <c r="AK822" s="146" t="s">
        <v>94</v>
      </c>
      <c r="AL822" s="148">
        <v>0</v>
      </c>
      <c r="AM822" s="148">
        <v>172.18</v>
      </c>
      <c r="AN822" s="148">
        <v>172.19</v>
      </c>
      <c r="AO822" s="148">
        <v>172.2</v>
      </c>
      <c r="AP822" s="148">
        <v>172.21</v>
      </c>
      <c r="AQ822" s="148">
        <v>172.22</v>
      </c>
      <c r="AR822" s="148"/>
    </row>
    <row r="823" spans="1:44">
      <c r="A823" s="23" t="str">
        <f>+CONCATENATE(B823,C823,D823,E823,F823)</f>
        <v>AMS232.5</v>
      </c>
      <c r="B823" s="24" t="s">
        <v>121</v>
      </c>
      <c r="C823" s="24" t="s">
        <v>10</v>
      </c>
      <c r="D823" s="24" t="s">
        <v>90</v>
      </c>
      <c r="E823" s="24">
        <v>23</v>
      </c>
      <c r="F823" s="25">
        <v>2.5</v>
      </c>
      <c r="G823" s="26">
        <v>0</v>
      </c>
      <c r="H823" s="26">
        <v>133.71</v>
      </c>
      <c r="I823" s="26">
        <v>136.28</v>
      </c>
      <c r="J823" s="26">
        <v>149.56</v>
      </c>
      <c r="K823" s="26">
        <v>178.03</v>
      </c>
      <c r="L823" s="26">
        <v>221.29</v>
      </c>
      <c r="M823" s="26"/>
      <c r="N823" s="30"/>
      <c r="AG823" s="102" t="str">
        <f>CONCATENATE(AH823,AI823,LEFT(AJ823,2),AK823)</f>
        <v>22FSDeath+ADB+ATPD</v>
      </c>
      <c r="AH823" s="146">
        <v>22</v>
      </c>
      <c r="AI823" s="146" t="s">
        <v>148</v>
      </c>
      <c r="AJ823" s="146" t="s">
        <v>90</v>
      </c>
      <c r="AK823" s="146" t="s">
        <v>94</v>
      </c>
      <c r="AL823" s="148">
        <v>0</v>
      </c>
      <c r="AM823" s="148">
        <v>173.71</v>
      </c>
      <c r="AN823" s="148">
        <v>173.72</v>
      </c>
      <c r="AO823" s="148">
        <v>173.73</v>
      </c>
      <c r="AP823" s="148">
        <v>173.74</v>
      </c>
      <c r="AQ823" s="148">
        <v>174.57</v>
      </c>
      <c r="AR823" s="148"/>
    </row>
    <row r="824" spans="1:44">
      <c r="A824" s="23" t="str">
        <f>+CONCATENATE(B824,C824,D824,E824,F824)</f>
        <v>AMS242.5</v>
      </c>
      <c r="B824" s="24" t="s">
        <v>121</v>
      </c>
      <c r="C824" s="24" t="s">
        <v>10</v>
      </c>
      <c r="D824" s="24" t="s">
        <v>90</v>
      </c>
      <c r="E824" s="24">
        <v>24</v>
      </c>
      <c r="F824" s="25">
        <v>2.5</v>
      </c>
      <c r="G824" s="26">
        <v>0</v>
      </c>
      <c r="H824" s="26">
        <v>135.8</v>
      </c>
      <c r="I824" s="26">
        <v>139.85</v>
      </c>
      <c r="J824" s="26">
        <v>156.96</v>
      </c>
      <c r="K824" s="26">
        <v>189.82</v>
      </c>
      <c r="L824" s="26">
        <v>237.64</v>
      </c>
      <c r="M824" s="26"/>
      <c r="N824" s="30"/>
      <c r="AG824" s="102" t="str">
        <f>CONCATENATE(AH824,AI824,LEFT(AJ824,2),AK824)</f>
        <v>23FSDeath+ADB+ATPD</v>
      </c>
      <c r="AH824" s="146">
        <v>23</v>
      </c>
      <c r="AI824" s="146" t="s">
        <v>148</v>
      </c>
      <c r="AJ824" s="146" t="s">
        <v>90</v>
      </c>
      <c r="AK824" s="146" t="s">
        <v>94</v>
      </c>
      <c r="AL824" s="148">
        <v>0</v>
      </c>
      <c r="AM824" s="148">
        <v>174.99</v>
      </c>
      <c r="AN824" s="148">
        <v>175</v>
      </c>
      <c r="AO824" s="148">
        <v>175.01</v>
      </c>
      <c r="AP824" s="148">
        <v>175.02</v>
      </c>
      <c r="AQ824" s="148">
        <v>178.06</v>
      </c>
      <c r="AR824" s="148"/>
    </row>
    <row r="825" spans="1:44">
      <c r="A825" s="23" t="str">
        <f>+CONCATENATE(B825,C825,D825,E825,F825)</f>
        <v>AMS252.5</v>
      </c>
      <c r="B825" s="24" t="s">
        <v>121</v>
      </c>
      <c r="C825" s="24" t="s">
        <v>10</v>
      </c>
      <c r="D825" s="24" t="s">
        <v>90</v>
      </c>
      <c r="E825" s="24">
        <v>25</v>
      </c>
      <c r="F825" s="25">
        <v>2.5</v>
      </c>
      <c r="G825" s="26">
        <v>0</v>
      </c>
      <c r="H825" s="26">
        <v>138.14</v>
      </c>
      <c r="I825" s="26">
        <v>144.35</v>
      </c>
      <c r="J825" s="26">
        <v>165.58</v>
      </c>
      <c r="K825" s="26">
        <v>203.3</v>
      </c>
      <c r="L825" s="26">
        <v>255.63</v>
      </c>
      <c r="M825" s="26"/>
      <c r="N825" s="30"/>
      <c r="AG825" s="102" t="str">
        <f>CONCATENATE(AH825,AI825,LEFT(AJ825,2),AK825)</f>
        <v>24FSDeath+ADB+ATPD</v>
      </c>
      <c r="AH825" s="146">
        <v>24</v>
      </c>
      <c r="AI825" s="146" t="s">
        <v>148</v>
      </c>
      <c r="AJ825" s="146" t="s">
        <v>90</v>
      </c>
      <c r="AK825" s="146" t="s">
        <v>94</v>
      </c>
      <c r="AL825" s="148">
        <v>0</v>
      </c>
      <c r="AM825" s="148">
        <v>176.03</v>
      </c>
      <c r="AN825" s="148">
        <v>176.04</v>
      </c>
      <c r="AO825" s="148">
        <v>176.05</v>
      </c>
      <c r="AP825" s="148">
        <v>176.06</v>
      </c>
      <c r="AQ825" s="148">
        <v>182</v>
      </c>
      <c r="AR825" s="148"/>
    </row>
    <row r="826" spans="1:44">
      <c r="A826" s="23" t="str">
        <f>+CONCATENATE(B826,C826,D826,E826,F826)</f>
        <v>AMS262.5</v>
      </c>
      <c r="B826" s="24" t="s">
        <v>121</v>
      </c>
      <c r="C826" s="24" t="s">
        <v>10</v>
      </c>
      <c r="D826" s="24" t="s">
        <v>90</v>
      </c>
      <c r="E826" s="24">
        <v>26</v>
      </c>
      <c r="F826" s="25">
        <v>2.5</v>
      </c>
      <c r="G826" s="26">
        <v>0</v>
      </c>
      <c r="H826" s="26">
        <v>140.97</v>
      </c>
      <c r="I826" s="26">
        <v>149.92</v>
      </c>
      <c r="J826" s="26">
        <v>175.58</v>
      </c>
      <c r="K826" s="26">
        <v>218.68</v>
      </c>
      <c r="L826" s="26">
        <v>275.39</v>
      </c>
      <c r="M826" s="26"/>
      <c r="N826" s="30"/>
      <c r="AG826" s="102" t="str">
        <f>CONCATENATE(AH826,AI826,LEFT(AJ826,2),AK826)</f>
        <v>25FSDeath+ADB+ATPD</v>
      </c>
      <c r="AH826" s="146">
        <v>25</v>
      </c>
      <c r="AI826" s="146" t="s">
        <v>148</v>
      </c>
      <c r="AJ826" s="146" t="s">
        <v>90</v>
      </c>
      <c r="AK826" s="146" t="s">
        <v>94</v>
      </c>
      <c r="AL826" s="148">
        <v>0</v>
      </c>
      <c r="AM826" s="148">
        <v>176.93</v>
      </c>
      <c r="AN826" s="148">
        <v>176.94</v>
      </c>
      <c r="AO826" s="148">
        <v>176.95</v>
      </c>
      <c r="AP826" s="148">
        <v>176.96</v>
      </c>
      <c r="AQ826" s="148">
        <v>186.55</v>
      </c>
      <c r="AR826" s="148"/>
    </row>
    <row r="827" spans="1:44">
      <c r="A827" s="23" t="str">
        <f>+CONCATENATE(B827,C827,D827,E827,F827)</f>
        <v>AMS272.5</v>
      </c>
      <c r="B827" s="24" t="s">
        <v>121</v>
      </c>
      <c r="C827" s="24" t="s">
        <v>10</v>
      </c>
      <c r="D827" s="24" t="s">
        <v>90</v>
      </c>
      <c r="E827" s="24">
        <v>27</v>
      </c>
      <c r="F827" s="25">
        <v>2.5</v>
      </c>
      <c r="G827" s="26">
        <v>0</v>
      </c>
      <c r="H827" s="26">
        <v>144.35</v>
      </c>
      <c r="I827" s="26">
        <v>156.76</v>
      </c>
      <c r="J827" s="26">
        <v>187.49</v>
      </c>
      <c r="K827" s="26">
        <v>235.87</v>
      </c>
      <c r="L827" s="26">
        <v>296.95</v>
      </c>
      <c r="M827" s="26"/>
      <c r="N827" s="30"/>
      <c r="AG827" s="102" t="str">
        <f>CONCATENATE(AH827,AI827,LEFT(AJ827,2),AK827)</f>
        <v>26FSDeath+ADB+ATPD</v>
      </c>
      <c r="AH827" s="146">
        <v>26</v>
      </c>
      <c r="AI827" s="146" t="s">
        <v>148</v>
      </c>
      <c r="AJ827" s="146" t="s">
        <v>90</v>
      </c>
      <c r="AK827" s="146" t="s">
        <v>94</v>
      </c>
      <c r="AL827" s="148">
        <v>0</v>
      </c>
      <c r="AM827" s="148">
        <v>177.75</v>
      </c>
      <c r="AN827" s="148">
        <v>177.76</v>
      </c>
      <c r="AO827" s="148">
        <v>177.77</v>
      </c>
      <c r="AP827" s="148">
        <v>178.95</v>
      </c>
      <c r="AQ827" s="148">
        <v>191.8</v>
      </c>
      <c r="AR827" s="148"/>
    </row>
    <row r="828" spans="1:44">
      <c r="A828" s="23" t="str">
        <f>+CONCATENATE(B828,C828,D828,E828,F828)</f>
        <v>AMS282.5</v>
      </c>
      <c r="B828" s="24" t="s">
        <v>121</v>
      </c>
      <c r="C828" s="24" t="s">
        <v>10</v>
      </c>
      <c r="D828" s="24" t="s">
        <v>90</v>
      </c>
      <c r="E828" s="24">
        <v>28</v>
      </c>
      <c r="F828" s="25">
        <v>2.5</v>
      </c>
      <c r="G828" s="26">
        <v>0</v>
      </c>
      <c r="H828" s="26">
        <v>148.68</v>
      </c>
      <c r="I828" s="26">
        <v>165.21</v>
      </c>
      <c r="J828" s="26">
        <v>201.11</v>
      </c>
      <c r="K828" s="26">
        <v>255.17</v>
      </c>
      <c r="L828" s="26">
        <v>320.5</v>
      </c>
      <c r="M828" s="26"/>
      <c r="N828" s="30"/>
      <c r="AG828" s="102" t="str">
        <f>CONCATENATE(AH828,AI828,LEFT(AJ828,2),AK828)</f>
        <v>27FSDeath+ADB+ATPD</v>
      </c>
      <c r="AH828" s="146">
        <v>27</v>
      </c>
      <c r="AI828" s="146" t="s">
        <v>148</v>
      </c>
      <c r="AJ828" s="146" t="s">
        <v>90</v>
      </c>
      <c r="AK828" s="146" t="s">
        <v>94</v>
      </c>
      <c r="AL828" s="148">
        <v>0</v>
      </c>
      <c r="AM828" s="148">
        <v>178.59</v>
      </c>
      <c r="AN828" s="148">
        <v>178.6</v>
      </c>
      <c r="AO828" s="148">
        <v>178.61</v>
      </c>
      <c r="AP828" s="148">
        <v>182.31</v>
      </c>
      <c r="AQ828" s="148">
        <v>197.83</v>
      </c>
      <c r="AR828" s="148"/>
    </row>
    <row r="829" spans="1:44">
      <c r="A829" s="23" t="str">
        <f>+CONCATENATE(B829,C829,D829,E829,F829)</f>
        <v>AMS292.5</v>
      </c>
      <c r="B829" s="24" t="s">
        <v>121</v>
      </c>
      <c r="C829" s="24" t="s">
        <v>10</v>
      </c>
      <c r="D829" s="24" t="s">
        <v>90</v>
      </c>
      <c r="E829" s="24">
        <v>29</v>
      </c>
      <c r="F829" s="25">
        <v>2.5</v>
      </c>
      <c r="G829" s="26">
        <v>0</v>
      </c>
      <c r="H829" s="26">
        <v>154.29</v>
      </c>
      <c r="I829" s="26">
        <v>175.31</v>
      </c>
      <c r="J829" s="26">
        <v>216.89</v>
      </c>
      <c r="K829" s="26">
        <v>276.53</v>
      </c>
      <c r="L829" s="26">
        <v>346.23</v>
      </c>
      <c r="M829" s="26"/>
      <c r="N829" s="30"/>
      <c r="AG829" s="102" t="str">
        <f>CONCATENATE(AH829,AI829,LEFT(AJ829,2),AK829)</f>
        <v>28FSDeath+ADB+ATPD</v>
      </c>
      <c r="AH829" s="146">
        <v>28</v>
      </c>
      <c r="AI829" s="146" t="s">
        <v>148</v>
      </c>
      <c r="AJ829" s="146" t="s">
        <v>90</v>
      </c>
      <c r="AK829" s="146" t="s">
        <v>94</v>
      </c>
      <c r="AL829" s="148">
        <v>0</v>
      </c>
      <c r="AM829" s="148">
        <v>179.53</v>
      </c>
      <c r="AN829" s="148">
        <v>179.54</v>
      </c>
      <c r="AO829" s="148">
        <v>179.55</v>
      </c>
      <c r="AP829" s="148">
        <v>186.54</v>
      </c>
      <c r="AQ829" s="148">
        <v>204.71</v>
      </c>
      <c r="AR829" s="148"/>
    </row>
    <row r="830" spans="1:44">
      <c r="A830" s="23" t="str">
        <f>+CONCATENATE(B830,C830,D830,E830,F830)</f>
        <v>AMS302.5</v>
      </c>
      <c r="B830" s="24" t="s">
        <v>121</v>
      </c>
      <c r="C830" s="24" t="s">
        <v>10</v>
      </c>
      <c r="D830" s="24" t="s">
        <v>90</v>
      </c>
      <c r="E830" s="24">
        <v>30</v>
      </c>
      <c r="F830" s="25">
        <v>2.5</v>
      </c>
      <c r="G830" s="26">
        <v>0</v>
      </c>
      <c r="H830" s="26">
        <v>161.17</v>
      </c>
      <c r="I830" s="26">
        <v>187.21</v>
      </c>
      <c r="J830" s="26">
        <v>235.05</v>
      </c>
      <c r="K830" s="26">
        <v>300.28</v>
      </c>
      <c r="L830" s="26">
        <v>374.11</v>
      </c>
      <c r="M830" s="26">
        <v>374.11</v>
      </c>
      <c r="N830" s="30"/>
      <c r="AG830" s="102" t="str">
        <f>CONCATENATE(AH830,AI830,LEFT(AJ830,2),AK830)</f>
        <v>29FSDeath+ADB+ATPD</v>
      </c>
      <c r="AH830" s="146">
        <v>29</v>
      </c>
      <c r="AI830" s="146" t="s">
        <v>148</v>
      </c>
      <c r="AJ830" s="146" t="s">
        <v>90</v>
      </c>
      <c r="AK830" s="146" t="s">
        <v>94</v>
      </c>
      <c r="AL830" s="148">
        <v>0</v>
      </c>
      <c r="AM830" s="148">
        <v>180.65</v>
      </c>
      <c r="AN830" s="148">
        <v>180.66</v>
      </c>
      <c r="AO830" s="148">
        <v>180.72</v>
      </c>
      <c r="AP830" s="148">
        <v>191.61</v>
      </c>
      <c r="AQ830" s="148">
        <v>212.55</v>
      </c>
      <c r="AR830" s="148"/>
    </row>
    <row r="831" spans="1:44">
      <c r="A831" s="23" t="str">
        <f>+CONCATENATE(B831,C831,D831,E831,F831)</f>
        <v>AMS312.5</v>
      </c>
      <c r="B831" s="24" t="s">
        <v>121</v>
      </c>
      <c r="C831" s="24" t="s">
        <v>10</v>
      </c>
      <c r="D831" s="24" t="s">
        <v>90</v>
      </c>
      <c r="E831" s="24">
        <v>31</v>
      </c>
      <c r="F831" s="25">
        <v>2.5</v>
      </c>
      <c r="G831" s="26">
        <v>0</v>
      </c>
      <c r="H831" s="26">
        <v>169.63</v>
      </c>
      <c r="I831" s="26">
        <v>201.34</v>
      </c>
      <c r="J831" s="26">
        <v>255.58</v>
      </c>
      <c r="K831" s="26">
        <v>326.25</v>
      </c>
      <c r="L831" s="26">
        <v>404.36</v>
      </c>
      <c r="M831" s="26">
        <v>388.42</v>
      </c>
      <c r="N831" s="30"/>
      <c r="AG831" s="102" t="str">
        <f>CONCATENATE(AH831,AI831,LEFT(AJ831,2),AK831)</f>
        <v>30FSDeath+ADB+ATPD</v>
      </c>
      <c r="AH831" s="146">
        <v>30</v>
      </c>
      <c r="AI831" s="146" t="s">
        <v>148</v>
      </c>
      <c r="AJ831" s="146" t="s">
        <v>90</v>
      </c>
      <c r="AK831" s="146" t="s">
        <v>94</v>
      </c>
      <c r="AL831" s="148">
        <v>0</v>
      </c>
      <c r="AM831" s="148">
        <v>182.02</v>
      </c>
      <c r="AN831" s="148">
        <v>182.03</v>
      </c>
      <c r="AO831" s="148">
        <v>183.98</v>
      </c>
      <c r="AP831" s="148">
        <v>197.64</v>
      </c>
      <c r="AQ831" s="148">
        <v>221.24</v>
      </c>
      <c r="AR831" s="151">
        <v>221.24</v>
      </c>
    </row>
    <row r="832" spans="1:44">
      <c r="A832" s="23" t="str">
        <f>+CONCATENATE(B832,C832,D832,E832,F832)</f>
        <v>AMS322.5</v>
      </c>
      <c r="B832" s="24" t="s">
        <v>121</v>
      </c>
      <c r="C832" s="24" t="s">
        <v>10</v>
      </c>
      <c r="D832" s="24" t="s">
        <v>90</v>
      </c>
      <c r="E832" s="24">
        <v>32</v>
      </c>
      <c r="F832" s="25">
        <v>2.5</v>
      </c>
      <c r="G832" s="26">
        <v>0</v>
      </c>
      <c r="H832" s="26">
        <v>179.74</v>
      </c>
      <c r="I832" s="26">
        <v>217.67</v>
      </c>
      <c r="J832" s="26">
        <v>278.75</v>
      </c>
      <c r="K832" s="26">
        <v>354.81</v>
      </c>
      <c r="L832" s="26">
        <v>437.2</v>
      </c>
      <c r="M832" s="26">
        <v>403.76</v>
      </c>
      <c r="N832" s="30"/>
      <c r="AG832" s="102" t="str">
        <f>CONCATENATE(AH832,AI832,LEFT(AJ832,2),AK832)</f>
        <v>31FSDeath+ADB+ATPD</v>
      </c>
      <c r="AH832" s="146">
        <v>31</v>
      </c>
      <c r="AI832" s="146" t="s">
        <v>148</v>
      </c>
      <c r="AJ832" s="146" t="s">
        <v>90</v>
      </c>
      <c r="AK832" s="146" t="s">
        <v>94</v>
      </c>
      <c r="AL832" s="148">
        <v>0</v>
      </c>
      <c r="AM832" s="148">
        <v>183.72</v>
      </c>
      <c r="AN832" s="148">
        <v>183.73</v>
      </c>
      <c r="AO832" s="148">
        <v>188.12</v>
      </c>
      <c r="AP832" s="148">
        <v>204.8</v>
      </c>
      <c r="AQ832" s="148">
        <v>231.07</v>
      </c>
      <c r="AR832" s="151">
        <v>225.16</v>
      </c>
    </row>
    <row r="833" spans="1:44">
      <c r="A833" s="23" t="str">
        <f>+CONCATENATE(B833,C833,D833,E833,F833)</f>
        <v>AMS332.5</v>
      </c>
      <c r="B833" s="24" t="s">
        <v>121</v>
      </c>
      <c r="C833" s="24" t="s">
        <v>10</v>
      </c>
      <c r="D833" s="24" t="s">
        <v>90</v>
      </c>
      <c r="E833" s="24">
        <v>33</v>
      </c>
      <c r="F833" s="25">
        <v>2.5</v>
      </c>
      <c r="G833" s="26">
        <v>0</v>
      </c>
      <c r="H833" s="26">
        <v>191.98</v>
      </c>
      <c r="I833" s="26">
        <v>236.44</v>
      </c>
      <c r="J833" s="26">
        <v>304.57</v>
      </c>
      <c r="K833" s="26">
        <v>386.07</v>
      </c>
      <c r="L833" s="26">
        <v>472.84</v>
      </c>
      <c r="M833" s="26">
        <v>420.19</v>
      </c>
      <c r="N833" s="30"/>
      <c r="AG833" s="102" t="str">
        <f>CONCATENATE(AH833,AI833,LEFT(AJ833,2),AK833)</f>
        <v>32FSDeath+ADB+ATPD</v>
      </c>
      <c r="AH833" s="146">
        <v>32</v>
      </c>
      <c r="AI833" s="146" t="s">
        <v>148</v>
      </c>
      <c r="AJ833" s="146" t="s">
        <v>90</v>
      </c>
      <c r="AK833" s="146" t="s">
        <v>94</v>
      </c>
      <c r="AL833" s="148">
        <v>0</v>
      </c>
      <c r="AM833" s="148">
        <v>185.8</v>
      </c>
      <c r="AN833" s="148">
        <v>185.81</v>
      </c>
      <c r="AO833" s="148">
        <v>193.19</v>
      </c>
      <c r="AP833" s="148">
        <v>212.95</v>
      </c>
      <c r="AQ833" s="148">
        <v>241.87</v>
      </c>
      <c r="AR833" s="151">
        <v>229.48</v>
      </c>
    </row>
    <row r="834" spans="1:44">
      <c r="A834" s="23" t="str">
        <f t="shared" ref="A834:A897" si="33">+CONCATENATE(B834,C834,D834,E834,F834)</f>
        <v>AMS342.5</v>
      </c>
      <c r="B834" s="24" t="s">
        <v>121</v>
      </c>
      <c r="C834" s="24" t="s">
        <v>10</v>
      </c>
      <c r="D834" s="24" t="s">
        <v>90</v>
      </c>
      <c r="E834" s="24">
        <v>34</v>
      </c>
      <c r="F834" s="25">
        <v>2.5</v>
      </c>
      <c r="G834" s="26">
        <v>0</v>
      </c>
      <c r="H834" s="26">
        <v>206.4</v>
      </c>
      <c r="I834" s="26">
        <v>258.22</v>
      </c>
      <c r="J834" s="26">
        <v>333.37</v>
      </c>
      <c r="K834" s="26">
        <v>419.9</v>
      </c>
      <c r="L834" s="26">
        <v>511.46</v>
      </c>
      <c r="M834" s="26">
        <v>437.79</v>
      </c>
      <c r="N834" s="30"/>
      <c r="AG834" s="102" t="str">
        <f>CONCATENATE(AH834,AI834,LEFT(AJ834,2),AK834)</f>
        <v>33FSDeath+ADB+ATPD</v>
      </c>
      <c r="AH834" s="146">
        <v>33</v>
      </c>
      <c r="AI834" s="146" t="s">
        <v>148</v>
      </c>
      <c r="AJ834" s="146" t="s">
        <v>90</v>
      </c>
      <c r="AK834" s="146" t="s">
        <v>94</v>
      </c>
      <c r="AL834" s="148">
        <v>0</v>
      </c>
      <c r="AM834" s="148">
        <v>188.33</v>
      </c>
      <c r="AN834" s="148">
        <v>188.66</v>
      </c>
      <c r="AO834" s="148">
        <v>199.33</v>
      </c>
      <c r="AP834" s="148">
        <v>222.29</v>
      </c>
      <c r="AQ834" s="148">
        <v>253.71</v>
      </c>
      <c r="AR834" s="149">
        <v>234.1</v>
      </c>
    </row>
    <row r="835" spans="1:44">
      <c r="A835" s="23" t="str">
        <f>+CONCATENATE(B835,C835,D835,E835,F835)</f>
        <v>AMS352.5</v>
      </c>
      <c r="B835" s="24" t="s">
        <v>121</v>
      </c>
      <c r="C835" s="24" t="s">
        <v>10</v>
      </c>
      <c r="D835" s="24" t="s">
        <v>90</v>
      </c>
      <c r="E835" s="24">
        <v>35</v>
      </c>
      <c r="F835" s="25">
        <v>2.5</v>
      </c>
      <c r="G835" s="26">
        <v>0</v>
      </c>
      <c r="H835" s="26">
        <v>223.25</v>
      </c>
      <c r="I835" s="26">
        <v>283.01</v>
      </c>
      <c r="J835" s="26">
        <v>365</v>
      </c>
      <c r="K835" s="26">
        <v>456.63</v>
      </c>
      <c r="L835" s="26">
        <v>553.26</v>
      </c>
      <c r="M835" s="26">
        <v>456.63</v>
      </c>
      <c r="N835" s="30"/>
      <c r="AG835" s="102" t="str">
        <f>CONCATENATE(AH835,AI835,LEFT(AJ835,2),AK835)</f>
        <v>34FSDeath+ADB+ATPD</v>
      </c>
      <c r="AH835" s="146">
        <v>34</v>
      </c>
      <c r="AI835" s="146" t="s">
        <v>148</v>
      </c>
      <c r="AJ835" s="146" t="s">
        <v>90</v>
      </c>
      <c r="AK835" s="146" t="s">
        <v>94</v>
      </c>
      <c r="AL835" s="148">
        <v>0</v>
      </c>
      <c r="AM835" s="148">
        <v>191.36</v>
      </c>
      <c r="AN835" s="148">
        <v>192.99</v>
      </c>
      <c r="AO835" s="148">
        <v>206.6</v>
      </c>
      <c r="AP835" s="148">
        <v>232.74</v>
      </c>
      <c r="AQ835" s="148">
        <v>266.85</v>
      </c>
      <c r="AR835" s="149">
        <v>239.09</v>
      </c>
    </row>
    <row r="836" spans="1:44">
      <c r="A836" s="23" t="str">
        <f>+CONCATENATE(B836,C836,D836,E836,F836)</f>
        <v>AMS362.5</v>
      </c>
      <c r="B836" s="24" t="s">
        <v>121</v>
      </c>
      <c r="C836" s="24" t="s">
        <v>10</v>
      </c>
      <c r="D836" s="24" t="s">
        <v>90</v>
      </c>
      <c r="E836" s="24">
        <v>36</v>
      </c>
      <c r="F836" s="25">
        <v>2.5</v>
      </c>
      <c r="G836" s="26">
        <v>0</v>
      </c>
      <c r="H836" s="26">
        <v>242.9</v>
      </c>
      <c r="I836" s="26">
        <v>311.08</v>
      </c>
      <c r="J836" s="26">
        <v>399.8</v>
      </c>
      <c r="K836" s="26">
        <v>496.49</v>
      </c>
      <c r="L836" s="26">
        <v>598.47</v>
      </c>
      <c r="M836" s="26">
        <v>476.78</v>
      </c>
      <c r="N836" s="30"/>
      <c r="AG836" s="102" t="str">
        <f t="shared" ref="AG836:AG866" si="34">CONCATENATE(AH836,AI836,LEFT(AJ836,2),AK836)</f>
        <v>35FSDeath+ADB+ATPD</v>
      </c>
      <c r="AH836" s="146">
        <v>35</v>
      </c>
      <c r="AI836" s="146" t="s">
        <v>148</v>
      </c>
      <c r="AJ836" s="146" t="s">
        <v>90</v>
      </c>
      <c r="AK836" s="146" t="s">
        <v>94</v>
      </c>
      <c r="AL836" s="148">
        <v>0</v>
      </c>
      <c r="AM836" s="148">
        <v>194.97</v>
      </c>
      <c r="AN836" s="148">
        <v>198.22</v>
      </c>
      <c r="AO836" s="148">
        <v>215.23</v>
      </c>
      <c r="AP836" s="148">
        <v>244.48</v>
      </c>
      <c r="AQ836" s="148">
        <v>281.25</v>
      </c>
      <c r="AR836" s="149">
        <v>244.48</v>
      </c>
    </row>
    <row r="837" spans="1:44">
      <c r="A837" s="23" t="str">
        <f>+CONCATENATE(B837,C837,D837,E837,F837)</f>
        <v>AMS372.5</v>
      </c>
      <c r="B837" s="24" t="s">
        <v>121</v>
      </c>
      <c r="C837" s="24" t="s">
        <v>10</v>
      </c>
      <c r="D837" s="24" t="s">
        <v>90</v>
      </c>
      <c r="E837" s="24">
        <v>37</v>
      </c>
      <c r="F837" s="25">
        <v>2.5</v>
      </c>
      <c r="G837" s="26">
        <v>0</v>
      </c>
      <c r="H837" s="26">
        <v>265.74</v>
      </c>
      <c r="I837" s="26">
        <v>342.51</v>
      </c>
      <c r="J837" s="26">
        <v>437.9</v>
      </c>
      <c r="K837" s="26">
        <v>539.67</v>
      </c>
      <c r="L837" s="26">
        <v>647.32</v>
      </c>
      <c r="M837" s="26">
        <v>498.34</v>
      </c>
      <c r="N837" s="30"/>
      <c r="AG837" s="102" t="str">
        <f>CONCATENATE(AH837,AI837,LEFT(AJ837,2),AK837)</f>
        <v>36FSDeath+ADB+ATPD</v>
      </c>
      <c r="AH837" s="146">
        <v>36</v>
      </c>
      <c r="AI837" s="146" t="s">
        <v>148</v>
      </c>
      <c r="AJ837" s="146" t="s">
        <v>90</v>
      </c>
      <c r="AK837" s="146" t="s">
        <v>94</v>
      </c>
      <c r="AL837" s="148">
        <v>0</v>
      </c>
      <c r="AM837" s="148">
        <v>199.24</v>
      </c>
      <c r="AN837" s="148">
        <v>204.54</v>
      </c>
      <c r="AO837" s="148">
        <v>225.08</v>
      </c>
      <c r="AP837" s="148">
        <v>257.38</v>
      </c>
      <c r="AQ837" s="148">
        <v>296.96</v>
      </c>
      <c r="AR837" s="149">
        <v>250.29</v>
      </c>
    </row>
    <row r="838" spans="1:44">
      <c r="A838" s="23" t="str">
        <f>+CONCATENATE(B838,C838,D838,E838,F838)</f>
        <v>AMS382.5</v>
      </c>
      <c r="B838" s="24" t="s">
        <v>121</v>
      </c>
      <c r="C838" s="24" t="s">
        <v>10</v>
      </c>
      <c r="D838" s="24" t="s">
        <v>90</v>
      </c>
      <c r="E838" s="24">
        <v>38</v>
      </c>
      <c r="F838" s="25">
        <v>2.5</v>
      </c>
      <c r="G838" s="26">
        <v>0</v>
      </c>
      <c r="H838" s="26">
        <v>291.96</v>
      </c>
      <c r="I838" s="26">
        <v>377.63</v>
      </c>
      <c r="J838" s="26">
        <v>479.25</v>
      </c>
      <c r="K838" s="26">
        <v>586.41</v>
      </c>
      <c r="L838" s="26">
        <v>700.03</v>
      </c>
      <c r="M838" s="26">
        <v>521.43</v>
      </c>
      <c r="N838" s="30"/>
      <c r="AG838" s="102" t="str">
        <f>CONCATENATE(AH838,AI838,LEFT(AJ838,2),AK838)</f>
        <v>37FSDeath+ADB+ATPD</v>
      </c>
      <c r="AH838" s="146">
        <v>37</v>
      </c>
      <c r="AI838" s="146" t="s">
        <v>148</v>
      </c>
      <c r="AJ838" s="146" t="s">
        <v>90</v>
      </c>
      <c r="AK838" s="146" t="s">
        <v>94</v>
      </c>
      <c r="AL838" s="148">
        <v>0</v>
      </c>
      <c r="AM838" s="148">
        <v>204.21</v>
      </c>
      <c r="AN838" s="148">
        <v>212.07</v>
      </c>
      <c r="AO838" s="148">
        <v>236.32</v>
      </c>
      <c r="AP838" s="148">
        <v>271.48</v>
      </c>
      <c r="AQ838" s="148">
        <v>314.1</v>
      </c>
      <c r="AR838" s="149">
        <v>256.55</v>
      </c>
    </row>
    <row r="839" spans="1:44">
      <c r="A839" s="23" t="str">
        <f>+CONCATENATE(B839,C839,D839,E839,F839)</f>
        <v>AMS392.5</v>
      </c>
      <c r="B839" s="24" t="s">
        <v>121</v>
      </c>
      <c r="C839" s="24" t="s">
        <v>10</v>
      </c>
      <c r="D839" s="24" t="s">
        <v>90</v>
      </c>
      <c r="E839" s="24">
        <v>39</v>
      </c>
      <c r="F839" s="25">
        <v>2.5</v>
      </c>
      <c r="G839" s="26">
        <v>0</v>
      </c>
      <c r="H839" s="26">
        <v>321.76</v>
      </c>
      <c r="I839" s="26">
        <v>416.49</v>
      </c>
      <c r="J839" s="26">
        <v>524.06</v>
      </c>
      <c r="K839" s="26">
        <v>636.98</v>
      </c>
      <c r="L839" s="26">
        <v>756.85</v>
      </c>
      <c r="M839" s="26">
        <v>546.13</v>
      </c>
      <c r="N839" s="30"/>
      <c r="AG839" s="102" t="str">
        <f>CONCATENATE(AH839,AI839,LEFT(AJ839,2),AK839)</f>
        <v>38FSDeath+ADB+ATPD</v>
      </c>
      <c r="AH839" s="146">
        <v>38</v>
      </c>
      <c r="AI839" s="146" t="s">
        <v>148</v>
      </c>
      <c r="AJ839" s="146" t="s">
        <v>90</v>
      </c>
      <c r="AK839" s="146" t="s">
        <v>94</v>
      </c>
      <c r="AL839" s="148">
        <v>0</v>
      </c>
      <c r="AM839" s="148">
        <v>210.13</v>
      </c>
      <c r="AN839" s="148">
        <v>220.98</v>
      </c>
      <c r="AO839" s="148">
        <v>248.89</v>
      </c>
      <c r="AP839" s="148">
        <v>287.12</v>
      </c>
      <c r="AQ839" s="148">
        <v>332.79</v>
      </c>
      <c r="AR839" s="149">
        <v>263.3</v>
      </c>
    </row>
    <row r="840" spans="1:44">
      <c r="A840" s="23" t="str">
        <f>+CONCATENATE(B840,C840,D840,E840,F840)</f>
        <v>AMS402.5</v>
      </c>
      <c r="B840" s="24" t="s">
        <v>121</v>
      </c>
      <c r="C840" s="24" t="s">
        <v>10</v>
      </c>
      <c r="D840" s="24" t="s">
        <v>90</v>
      </c>
      <c r="E840" s="24">
        <v>40</v>
      </c>
      <c r="F840" s="25">
        <v>2.5</v>
      </c>
      <c r="G840" s="26">
        <v>277.98</v>
      </c>
      <c r="H840" s="26">
        <v>356.19</v>
      </c>
      <c r="I840" s="26">
        <v>459.22</v>
      </c>
      <c r="J840" s="26">
        <v>572.62</v>
      </c>
      <c r="K840" s="26">
        <v>691.67</v>
      </c>
      <c r="L840" s="26">
        <v>818.01</v>
      </c>
      <c r="M840" s="26">
        <v>572.62</v>
      </c>
      <c r="N840" s="30"/>
      <c r="AG840" s="102" t="str">
        <f>CONCATENATE(AH840,AI840,LEFT(AJ840,2),AK840)</f>
        <v>39FSDeath+ADB+ATPD</v>
      </c>
      <c r="AH840" s="146">
        <v>39</v>
      </c>
      <c r="AI840" s="146" t="s">
        <v>148</v>
      </c>
      <c r="AJ840" s="146" t="s">
        <v>90</v>
      </c>
      <c r="AK840" s="146" t="s">
        <v>94</v>
      </c>
      <c r="AL840" s="148">
        <v>0</v>
      </c>
      <c r="AM840" s="148">
        <v>216.97</v>
      </c>
      <c r="AN840" s="148">
        <v>231.36</v>
      </c>
      <c r="AO840" s="148">
        <v>263</v>
      </c>
      <c r="AP840" s="148">
        <v>304.17</v>
      </c>
      <c r="AQ840" s="148">
        <v>353.21</v>
      </c>
      <c r="AR840" s="149">
        <v>270.59</v>
      </c>
    </row>
    <row r="841" spans="1:44">
      <c r="A841" s="23" t="str">
        <f>+CONCATENATE(B841,C841,D841,E841,F841)</f>
        <v>AMS412.5</v>
      </c>
      <c r="B841" s="24" t="s">
        <v>121</v>
      </c>
      <c r="C841" s="24" t="s">
        <v>10</v>
      </c>
      <c r="D841" s="24" t="s">
        <v>90</v>
      </c>
      <c r="E841" s="24">
        <v>41</v>
      </c>
      <c r="F841" s="25">
        <v>2.5</v>
      </c>
      <c r="G841" s="26">
        <v>305.14</v>
      </c>
      <c r="H841" s="26">
        <v>395.18</v>
      </c>
      <c r="I841" s="26">
        <v>506.05</v>
      </c>
      <c r="J841" s="26">
        <v>625.17</v>
      </c>
      <c r="K841" s="26">
        <v>750.79</v>
      </c>
      <c r="L841" s="26">
        <v>883.72</v>
      </c>
      <c r="M841" s="26">
        <v>600.92</v>
      </c>
      <c r="N841" s="30"/>
      <c r="AG841" s="102" t="str">
        <f>CONCATENATE(AH841,AI841,LEFT(AJ841,2),AK841)</f>
        <v>40FSDeath+ADB+ATPD</v>
      </c>
      <c r="AH841" s="146">
        <v>40</v>
      </c>
      <c r="AI841" s="146" t="s">
        <v>148</v>
      </c>
      <c r="AJ841" s="146" t="s">
        <v>90</v>
      </c>
      <c r="AK841" s="146" t="s">
        <v>94</v>
      </c>
      <c r="AL841" s="152">
        <v>244.87</v>
      </c>
      <c r="AM841" s="148">
        <v>224.97</v>
      </c>
      <c r="AN841" s="148">
        <v>243.2</v>
      </c>
      <c r="AO841" s="148">
        <v>278.49</v>
      </c>
      <c r="AP841" s="148">
        <v>322.71</v>
      </c>
      <c r="AQ841" s="148">
        <v>375.41</v>
      </c>
      <c r="AR841" s="149">
        <v>278.49</v>
      </c>
    </row>
    <row r="842" spans="1:44">
      <c r="A842" s="23" t="str">
        <f>+CONCATENATE(B842,C842,D842,E842,F842)</f>
        <v>AMS422.5</v>
      </c>
      <c r="B842" s="24" t="s">
        <v>121</v>
      </c>
      <c r="C842" s="24" t="s">
        <v>10</v>
      </c>
      <c r="D842" s="24" t="s">
        <v>90</v>
      </c>
      <c r="E842" s="24">
        <v>42</v>
      </c>
      <c r="F842" s="25">
        <v>2.5</v>
      </c>
      <c r="G842" s="26">
        <v>336.94</v>
      </c>
      <c r="H842" s="26">
        <v>438.88</v>
      </c>
      <c r="I842" s="26">
        <v>557.09</v>
      </c>
      <c r="J842" s="26">
        <v>681.97</v>
      </c>
      <c r="K842" s="26">
        <v>814.65</v>
      </c>
      <c r="L842" s="26">
        <v>954.19</v>
      </c>
      <c r="M842" s="26">
        <v>631.29</v>
      </c>
      <c r="N842" s="30"/>
      <c r="AG842" s="102" t="str">
        <f>CONCATENATE(AH842,AI842,LEFT(AJ842,2),AK842)</f>
        <v>41FSDeath+ADB+ATPD</v>
      </c>
      <c r="AH842" s="146">
        <v>41</v>
      </c>
      <c r="AI842" s="146" t="s">
        <v>148</v>
      </c>
      <c r="AJ842" s="146" t="s">
        <v>90</v>
      </c>
      <c r="AK842" s="146" t="s">
        <v>94</v>
      </c>
      <c r="AL842" s="152">
        <v>244.87</v>
      </c>
      <c r="AM842" s="148">
        <v>234.33</v>
      </c>
      <c r="AN842" s="148">
        <v>256.81</v>
      </c>
      <c r="AO842" s="148">
        <v>295.41</v>
      </c>
      <c r="AP842" s="148">
        <v>342.86</v>
      </c>
      <c r="AQ842" s="148">
        <v>399.59</v>
      </c>
      <c r="AR842" s="149">
        <v>286.92</v>
      </c>
    </row>
    <row r="843" spans="1:44">
      <c r="A843" s="23" t="str">
        <f>+CONCATENATE(B843,C843,D843,E843,F843)</f>
        <v>AMS432.5</v>
      </c>
      <c r="B843" s="24" t="s">
        <v>121</v>
      </c>
      <c r="C843" s="24" t="s">
        <v>10</v>
      </c>
      <c r="D843" s="24" t="s">
        <v>90</v>
      </c>
      <c r="E843" s="24">
        <v>43</v>
      </c>
      <c r="F843" s="25">
        <v>2.5</v>
      </c>
      <c r="G843" s="26">
        <v>373.73</v>
      </c>
      <c r="H843" s="26">
        <v>487.42</v>
      </c>
      <c r="I843" s="26">
        <v>612.36</v>
      </c>
      <c r="J843" s="26">
        <v>743.29</v>
      </c>
      <c r="K843" s="26">
        <v>883.52</v>
      </c>
      <c r="L843" s="26">
        <v>1029.58</v>
      </c>
      <c r="M843" s="26">
        <v>663.82</v>
      </c>
      <c r="N843" s="30"/>
      <c r="AG843" s="102" t="str">
        <f>CONCATENATE(AH843,AI843,LEFT(AJ843,2),AK843)</f>
        <v>42FSDeath+ADB+ATPD</v>
      </c>
      <c r="AH843" s="146">
        <v>42</v>
      </c>
      <c r="AI843" s="146" t="s">
        <v>148</v>
      </c>
      <c r="AJ843" s="146" t="s">
        <v>90</v>
      </c>
      <c r="AK843" s="146" t="s">
        <v>94</v>
      </c>
      <c r="AL843" s="152">
        <v>244.87</v>
      </c>
      <c r="AM843" s="148">
        <v>245.23</v>
      </c>
      <c r="AN843" s="148">
        <v>271.99</v>
      </c>
      <c r="AO843" s="148">
        <v>313.99</v>
      </c>
      <c r="AP843" s="148">
        <v>364.83</v>
      </c>
      <c r="AQ843" s="148">
        <v>425.91</v>
      </c>
      <c r="AR843" s="149">
        <v>296.07</v>
      </c>
    </row>
    <row r="844" spans="1:44">
      <c r="A844" s="23" t="str">
        <f>+CONCATENATE(B844,C844,D844,E844,F844)</f>
        <v>AMS442.5</v>
      </c>
      <c r="B844" s="24" t="s">
        <v>121</v>
      </c>
      <c r="C844" s="24" t="s">
        <v>10</v>
      </c>
      <c r="D844" s="24" t="s">
        <v>90</v>
      </c>
      <c r="E844" s="24">
        <v>44</v>
      </c>
      <c r="F844" s="25">
        <v>2.5</v>
      </c>
      <c r="G844" s="26">
        <v>415.88</v>
      </c>
      <c r="H844" s="26">
        <v>540.98</v>
      </c>
      <c r="I844" s="26">
        <v>671.85</v>
      </c>
      <c r="J844" s="26">
        <v>809.43</v>
      </c>
      <c r="K844" s="26">
        <v>957.69</v>
      </c>
      <c r="L844" s="26">
        <v>1110.02</v>
      </c>
      <c r="M844" s="26">
        <v>698.62</v>
      </c>
      <c r="N844" s="30"/>
      <c r="AG844" s="102" t="str">
        <f>CONCATENATE(AH844,AI844,LEFT(AJ844,2),AK844)</f>
        <v>43FSDeath+ADB+ATPD</v>
      </c>
      <c r="AH844" s="146">
        <v>43</v>
      </c>
      <c r="AI844" s="146" t="s">
        <v>148</v>
      </c>
      <c r="AJ844" s="146" t="s">
        <v>90</v>
      </c>
      <c r="AK844" s="146" t="s">
        <v>94</v>
      </c>
      <c r="AL844" s="148">
        <v>244.87</v>
      </c>
      <c r="AM844" s="148">
        <v>257.88</v>
      </c>
      <c r="AN844" s="148">
        <v>289.01</v>
      </c>
      <c r="AO844" s="148">
        <v>334.29</v>
      </c>
      <c r="AP844" s="148">
        <v>388.65</v>
      </c>
      <c r="AQ844" s="148">
        <v>454.56</v>
      </c>
      <c r="AR844" s="149">
        <v>305.96</v>
      </c>
    </row>
    <row r="845" spans="1:44">
      <c r="A845" s="23" t="str">
        <f>+CONCATENATE(B845,C845,D845,E845,F845)</f>
        <v>AMS452.5</v>
      </c>
      <c r="B845" s="24" t="s">
        <v>121</v>
      </c>
      <c r="C845" s="24" t="s">
        <v>10</v>
      </c>
      <c r="D845" s="24" t="s">
        <v>90</v>
      </c>
      <c r="E845" s="24">
        <v>45</v>
      </c>
      <c r="F845" s="25">
        <v>2.5</v>
      </c>
      <c r="G845" s="26">
        <v>463.6</v>
      </c>
      <c r="H845" s="26">
        <v>599.35</v>
      </c>
      <c r="I845" s="26">
        <v>735.86</v>
      </c>
      <c r="J845" s="26">
        <v>880.67</v>
      </c>
      <c r="K845" s="26">
        <v>1037.41</v>
      </c>
      <c r="L845" s="26">
        <v>1195.58</v>
      </c>
      <c r="M845" s="26">
        <v>735.86</v>
      </c>
      <c r="N845" s="30"/>
      <c r="AG845" s="102" t="str">
        <f>CONCATENATE(AH845,AI845,LEFT(AJ845,2),AK845)</f>
        <v>44FSDeath+ADB+ATPD</v>
      </c>
      <c r="AH845" s="146">
        <v>44</v>
      </c>
      <c r="AI845" s="146" t="s">
        <v>148</v>
      </c>
      <c r="AJ845" s="146" t="s">
        <v>90</v>
      </c>
      <c r="AK845" s="146" t="s">
        <v>94</v>
      </c>
      <c r="AL845" s="148">
        <v>255.52</v>
      </c>
      <c r="AM845" s="148">
        <v>272.49</v>
      </c>
      <c r="AN845" s="148">
        <v>307.81</v>
      </c>
      <c r="AO845" s="148">
        <v>356.36</v>
      </c>
      <c r="AP845" s="148">
        <v>414.54</v>
      </c>
      <c r="AQ845" s="148">
        <v>485.71</v>
      </c>
      <c r="AR845" s="149">
        <v>316.67</v>
      </c>
    </row>
    <row r="846" spans="1:44">
      <c r="A846" s="23" t="str">
        <f>+CONCATENATE(B846,C846,D846,E846,F846)</f>
        <v>AMS462.5</v>
      </c>
      <c r="B846" s="24" t="s">
        <v>121</v>
      </c>
      <c r="C846" s="24" t="s">
        <v>10</v>
      </c>
      <c r="D846" s="24" t="s">
        <v>90</v>
      </c>
      <c r="E846" s="24">
        <v>46</v>
      </c>
      <c r="F846" s="25">
        <v>2.5</v>
      </c>
      <c r="G846" s="26">
        <v>517.57</v>
      </c>
      <c r="H846" s="26">
        <v>662.4</v>
      </c>
      <c r="I846" s="26">
        <v>804.52</v>
      </c>
      <c r="J846" s="26">
        <v>957.28</v>
      </c>
      <c r="K846" s="26">
        <v>1122.86</v>
      </c>
      <c r="L846" s="26">
        <v>0</v>
      </c>
      <c r="M846" s="26">
        <v>775.44</v>
      </c>
      <c r="N846" s="30"/>
      <c r="AG846" s="102" t="str">
        <f>CONCATENATE(AH846,AI846,LEFT(AJ846,2),AK846)</f>
        <v>45FSDeath+ADB+ATPD</v>
      </c>
      <c r="AH846" s="146">
        <v>45</v>
      </c>
      <c r="AI846" s="146" t="s">
        <v>148</v>
      </c>
      <c r="AJ846" s="146" t="s">
        <v>90</v>
      </c>
      <c r="AK846" s="146" t="s">
        <v>94</v>
      </c>
      <c r="AL846" s="148">
        <v>267.84</v>
      </c>
      <c r="AM846" s="148">
        <v>289.2</v>
      </c>
      <c r="AN846" s="148">
        <v>328.35</v>
      </c>
      <c r="AO846" s="148">
        <v>380.21</v>
      </c>
      <c r="AP846" s="148">
        <v>442.68</v>
      </c>
      <c r="AQ846" s="148">
        <v>519.55</v>
      </c>
      <c r="AR846" s="149">
        <v>328.35</v>
      </c>
    </row>
    <row r="847" spans="1:44">
      <c r="A847" s="23" t="str">
        <f>+CONCATENATE(B847,C847,D847,E847,F847)</f>
        <v>AMS472.5</v>
      </c>
      <c r="B847" s="24" t="s">
        <v>121</v>
      </c>
      <c r="C847" s="24" t="s">
        <v>10</v>
      </c>
      <c r="D847" s="24" t="s">
        <v>90</v>
      </c>
      <c r="E847" s="24">
        <v>47</v>
      </c>
      <c r="F847" s="25">
        <v>2.5</v>
      </c>
      <c r="G847" s="26">
        <v>577.26</v>
      </c>
      <c r="H847" s="26">
        <v>730.05</v>
      </c>
      <c r="I847" s="26">
        <v>877.93</v>
      </c>
      <c r="J847" s="26">
        <v>1039.52</v>
      </c>
      <c r="K847" s="26">
        <v>1214.19</v>
      </c>
      <c r="L847" s="26">
        <v>0</v>
      </c>
      <c r="M847" s="26">
        <v>817.59</v>
      </c>
      <c r="N847" s="30"/>
      <c r="AG847" s="102" t="str">
        <f>CONCATENATE(AH847,AI847,LEFT(AJ847,2),AK847)</f>
        <v>46FSDeath+ADB+ATPD</v>
      </c>
      <c r="AH847" s="146">
        <v>46</v>
      </c>
      <c r="AI847" s="146" t="s">
        <v>148</v>
      </c>
      <c r="AJ847" s="146" t="s">
        <v>90</v>
      </c>
      <c r="AK847" s="146" t="s">
        <v>94</v>
      </c>
      <c r="AL847" s="148">
        <v>282.07</v>
      </c>
      <c r="AM847" s="148">
        <v>307.93</v>
      </c>
      <c r="AN847" s="148">
        <v>350.66</v>
      </c>
      <c r="AO847" s="148">
        <v>406.03</v>
      </c>
      <c r="AP847" s="148">
        <v>473.24</v>
      </c>
      <c r="AQ847" s="148">
        <v>556.27</v>
      </c>
      <c r="AR847" s="149">
        <v>340.97</v>
      </c>
    </row>
    <row r="848" spans="1:44">
      <c r="A848" s="23" t="str">
        <f>+CONCATENATE(B848,C848,D848,E848,F848)</f>
        <v>AMS482.5</v>
      </c>
      <c r="B848" s="24" t="s">
        <v>121</v>
      </c>
      <c r="C848" s="24" t="s">
        <v>10</v>
      </c>
      <c r="D848" s="24" t="s">
        <v>90</v>
      </c>
      <c r="E848" s="24">
        <v>48</v>
      </c>
      <c r="F848" s="25">
        <v>2.5</v>
      </c>
      <c r="G848" s="26">
        <v>642.42</v>
      </c>
      <c r="H848" s="26">
        <v>802.04</v>
      </c>
      <c r="I848" s="26">
        <v>956.24</v>
      </c>
      <c r="J848" s="26">
        <v>1127.57</v>
      </c>
      <c r="K848" s="26">
        <v>1311.5</v>
      </c>
      <c r="L848" s="26">
        <v>0</v>
      </c>
      <c r="M848" s="26">
        <v>862.22</v>
      </c>
      <c r="N848" s="30"/>
      <c r="AG848" s="102" t="str">
        <f>CONCATENATE(AH848,AI848,LEFT(AJ848,2),AK848)</f>
        <v>47FSDeath+ADB+ATPD</v>
      </c>
      <c r="AH848" s="146">
        <v>47</v>
      </c>
      <c r="AI848" s="146" t="s">
        <v>148</v>
      </c>
      <c r="AJ848" s="146" t="s">
        <v>90</v>
      </c>
      <c r="AK848" s="146" t="s">
        <v>94</v>
      </c>
      <c r="AL848" s="148">
        <v>298.4</v>
      </c>
      <c r="AM848" s="148">
        <v>328.87</v>
      </c>
      <c r="AN848" s="148">
        <v>374.75</v>
      </c>
      <c r="AO848" s="148">
        <v>433.94</v>
      </c>
      <c r="AP848" s="148">
        <v>506.39</v>
      </c>
      <c r="AQ848" s="148">
        <v>596.07</v>
      </c>
      <c r="AR848" s="149">
        <v>354.69</v>
      </c>
    </row>
    <row r="849" spans="1:44">
      <c r="A849" s="23" t="str">
        <f>+CONCATENATE(B849,C849,D849,E849,F849)</f>
        <v>AMS492.5</v>
      </c>
      <c r="B849" s="24" t="s">
        <v>121</v>
      </c>
      <c r="C849" s="24" t="s">
        <v>10</v>
      </c>
      <c r="D849" s="24" t="s">
        <v>90</v>
      </c>
      <c r="E849" s="24">
        <v>49</v>
      </c>
      <c r="F849" s="25">
        <v>2.5</v>
      </c>
      <c r="G849" s="26">
        <v>712.35</v>
      </c>
      <c r="H849" s="26">
        <v>878.17</v>
      </c>
      <c r="I849" s="26">
        <v>1039.62</v>
      </c>
      <c r="J849" s="26">
        <v>1221.66</v>
      </c>
      <c r="K849" s="26">
        <v>1414.81</v>
      </c>
      <c r="L849" s="26">
        <v>0</v>
      </c>
      <c r="M849" s="26">
        <v>908.96</v>
      </c>
      <c r="N849" s="30"/>
      <c r="AG849" s="102" t="str">
        <f>CONCATENATE(AH849,AI849,LEFT(AJ849,2),AK849)</f>
        <v>48FSDeath+ADB+ATPD</v>
      </c>
      <c r="AH849" s="146">
        <v>48</v>
      </c>
      <c r="AI849" s="146" t="s">
        <v>148</v>
      </c>
      <c r="AJ849" s="146" t="s">
        <v>90</v>
      </c>
      <c r="AK849" s="146" t="s">
        <v>94</v>
      </c>
      <c r="AL849" s="148">
        <v>316.99</v>
      </c>
      <c r="AM849" s="148">
        <v>351.84</v>
      </c>
      <c r="AN849" s="148">
        <v>401.06</v>
      </c>
      <c r="AO849" s="148">
        <v>464.1</v>
      </c>
      <c r="AP849" s="148">
        <v>542.33</v>
      </c>
      <c r="AQ849" s="148">
        <v>639.15</v>
      </c>
      <c r="AR849" s="149">
        <v>369.64</v>
      </c>
    </row>
    <row r="850" spans="1:44">
      <c r="A850" s="23" t="str">
        <f>+CONCATENATE(B850,C850,D850,E850,F850)</f>
        <v>AMS502.5</v>
      </c>
      <c r="B850" s="24" t="s">
        <v>121</v>
      </c>
      <c r="C850" s="24" t="s">
        <v>10</v>
      </c>
      <c r="D850" s="24" t="s">
        <v>90</v>
      </c>
      <c r="E850" s="24">
        <v>50</v>
      </c>
      <c r="F850" s="25">
        <v>2.5</v>
      </c>
      <c r="G850" s="26">
        <v>786.46</v>
      </c>
      <c r="H850" s="26">
        <v>958.32</v>
      </c>
      <c r="I850" s="26">
        <v>1128.28</v>
      </c>
      <c r="J850" s="26">
        <v>1321.99</v>
      </c>
      <c r="K850" s="26">
        <v>1524.18</v>
      </c>
      <c r="L850" s="26">
        <v>0</v>
      </c>
      <c r="M850" s="26">
        <v>958.32</v>
      </c>
      <c r="N850" s="30"/>
      <c r="AG850" s="102" t="str">
        <f>CONCATENATE(AH850,AI850,LEFT(AJ850,2),AK850)</f>
        <v>49FSDeath+ADB+ATPD</v>
      </c>
      <c r="AH850" s="146">
        <v>49</v>
      </c>
      <c r="AI850" s="146" t="s">
        <v>148</v>
      </c>
      <c r="AJ850" s="146" t="s">
        <v>90</v>
      </c>
      <c r="AK850" s="146" t="s">
        <v>94</v>
      </c>
      <c r="AL850" s="148">
        <v>337.91</v>
      </c>
      <c r="AM850" s="148">
        <v>376.76</v>
      </c>
      <c r="AN850" s="148">
        <v>429.21</v>
      </c>
      <c r="AO850" s="148">
        <v>496.65</v>
      </c>
      <c r="AP850" s="148">
        <v>581.23</v>
      </c>
      <c r="AQ850" s="148">
        <v>0</v>
      </c>
      <c r="AR850" s="149">
        <v>385.85</v>
      </c>
    </row>
    <row r="851" spans="1:44">
      <c r="A851" s="23" t="str">
        <f>+CONCATENATE(B851,C851,D851,E851,F851)</f>
        <v>AMS512.5</v>
      </c>
      <c r="B851" s="24" t="s">
        <v>121</v>
      </c>
      <c r="C851" s="24" t="s">
        <v>10</v>
      </c>
      <c r="D851" s="24" t="s">
        <v>90</v>
      </c>
      <c r="E851" s="24">
        <v>51</v>
      </c>
      <c r="F851" s="25">
        <v>2.5</v>
      </c>
      <c r="G851" s="26">
        <v>864.07</v>
      </c>
      <c r="H851" s="26">
        <v>1042.57</v>
      </c>
      <c r="I851" s="26">
        <v>1222.56</v>
      </c>
      <c r="J851" s="26">
        <v>1428.85</v>
      </c>
      <c r="K851" s="26">
        <v>0</v>
      </c>
      <c r="L851" s="26">
        <v>0</v>
      </c>
      <c r="M851" s="26">
        <v>1008.95</v>
      </c>
      <c r="N851" s="30"/>
      <c r="AG851" s="102" t="str">
        <f>CONCATENATE(AH851,AI851,LEFT(AJ851,2),AK851)</f>
        <v>50FSDeath+ADB+ATPD</v>
      </c>
      <c r="AH851" s="146">
        <v>50</v>
      </c>
      <c r="AI851" s="146" t="s">
        <v>148</v>
      </c>
      <c r="AJ851" s="146" t="s">
        <v>90</v>
      </c>
      <c r="AK851" s="146" t="s">
        <v>94</v>
      </c>
      <c r="AL851" s="148">
        <v>361.2</v>
      </c>
      <c r="AM851" s="148">
        <v>403.81</v>
      </c>
      <c r="AN851" s="148">
        <v>459.33</v>
      </c>
      <c r="AO851" s="148">
        <v>531.75</v>
      </c>
      <c r="AP851" s="148">
        <v>623.28</v>
      </c>
      <c r="AQ851" s="148">
        <v>0</v>
      </c>
      <c r="AR851" s="149">
        <v>403.81</v>
      </c>
    </row>
    <row r="852" spans="1:44">
      <c r="A852" s="23" t="str">
        <f>+CONCATENATE(B852,C852,D852,E852,F852)</f>
        <v>AMS522.5</v>
      </c>
      <c r="B852" s="24" t="s">
        <v>121</v>
      </c>
      <c r="C852" s="24" t="s">
        <v>10</v>
      </c>
      <c r="D852" s="24" t="s">
        <v>90</v>
      </c>
      <c r="E852" s="24">
        <v>52</v>
      </c>
      <c r="F852" s="25">
        <v>2.5</v>
      </c>
      <c r="G852" s="26">
        <v>944.28</v>
      </c>
      <c r="H852" s="26">
        <v>1131.16</v>
      </c>
      <c r="I852" s="26">
        <v>1322.93</v>
      </c>
      <c r="J852" s="26">
        <v>1542.57</v>
      </c>
      <c r="K852" s="26">
        <v>0</v>
      </c>
      <c r="L852" s="26">
        <v>0</v>
      </c>
      <c r="M852" s="26">
        <v>1056.19</v>
      </c>
      <c r="N852" s="30"/>
      <c r="AG852" s="102" t="str">
        <f>CONCATENATE(AH852,AI852,LEFT(AJ852,2),AK852)</f>
        <v>51FSDeath+ADB+ATPD</v>
      </c>
      <c r="AH852" s="146">
        <v>51</v>
      </c>
      <c r="AI852" s="146" t="s">
        <v>148</v>
      </c>
      <c r="AJ852" s="146" t="s">
        <v>90</v>
      </c>
      <c r="AK852" s="146" t="s">
        <v>94</v>
      </c>
      <c r="AL852" s="148">
        <v>386.69</v>
      </c>
      <c r="AM852" s="148">
        <v>432.65</v>
      </c>
      <c r="AN852" s="148">
        <v>491.51</v>
      </c>
      <c r="AO852" s="148">
        <v>569.54</v>
      </c>
      <c r="AP852" s="148">
        <v>668.64</v>
      </c>
      <c r="AQ852" s="148">
        <v>0</v>
      </c>
      <c r="AR852" s="149">
        <v>423.04</v>
      </c>
    </row>
    <row r="853" spans="1:44">
      <c r="A853" s="23" t="str">
        <f>+CONCATENATE(B853,C853,D853,E853,F853)</f>
        <v>AMS532.5</v>
      </c>
      <c r="B853" s="24" t="s">
        <v>121</v>
      </c>
      <c r="C853" s="24" t="s">
        <v>10</v>
      </c>
      <c r="D853" s="24" t="s">
        <v>90</v>
      </c>
      <c r="E853" s="24">
        <v>53</v>
      </c>
      <c r="F853" s="25">
        <v>2.5</v>
      </c>
      <c r="G853" s="26">
        <v>1028.15</v>
      </c>
      <c r="H853" s="26">
        <v>1224.59</v>
      </c>
      <c r="I853" s="26">
        <v>1429.93</v>
      </c>
      <c r="J853" s="26">
        <v>1663.57</v>
      </c>
      <c r="K853" s="26">
        <v>0</v>
      </c>
      <c r="L853" s="26">
        <v>0</v>
      </c>
      <c r="M853" s="26">
        <v>1104.54</v>
      </c>
      <c r="N853" s="30"/>
      <c r="AG853" s="102" t="str">
        <f>CONCATENATE(AH853,AI853,LEFT(AJ853,2),AK853)</f>
        <v>52FSDeath+ADB+ATPD</v>
      </c>
      <c r="AH853" s="146">
        <v>52</v>
      </c>
      <c r="AI853" s="146" t="s">
        <v>148</v>
      </c>
      <c r="AJ853" s="146" t="s">
        <v>90</v>
      </c>
      <c r="AK853" s="146" t="s">
        <v>94</v>
      </c>
      <c r="AL853" s="148">
        <v>414.49</v>
      </c>
      <c r="AM853" s="148">
        <v>463.17</v>
      </c>
      <c r="AN853" s="148">
        <v>525.72</v>
      </c>
      <c r="AO853" s="148">
        <v>610.2</v>
      </c>
      <c r="AP853" s="148">
        <v>717.53</v>
      </c>
      <c r="AQ853" s="148">
        <v>0</v>
      </c>
      <c r="AR853" s="149">
        <v>441.11</v>
      </c>
    </row>
    <row r="854" spans="1:44">
      <c r="A854" s="23" t="str">
        <f>+CONCATENATE(B854,C854,D854,E854,F854)</f>
        <v>AMS542.5</v>
      </c>
      <c r="B854" s="24" t="s">
        <v>121</v>
      </c>
      <c r="C854" s="24" t="s">
        <v>10</v>
      </c>
      <c r="D854" s="24" t="s">
        <v>90</v>
      </c>
      <c r="E854" s="24">
        <v>54</v>
      </c>
      <c r="F854" s="25">
        <v>2.5</v>
      </c>
      <c r="G854" s="26">
        <v>1115.32</v>
      </c>
      <c r="H854" s="26">
        <v>1323.64</v>
      </c>
      <c r="I854" s="26">
        <v>1544.34</v>
      </c>
      <c r="J854" s="26">
        <v>1792.35</v>
      </c>
      <c r="K854" s="26">
        <v>0</v>
      </c>
      <c r="L854" s="26">
        <v>0</v>
      </c>
      <c r="M854" s="26">
        <v>1154.56</v>
      </c>
      <c r="N854" s="30"/>
      <c r="AG854" s="102" t="str">
        <f>CONCATENATE(AH854,AI854,LEFT(AJ854,2),AK854)</f>
        <v>53FSDeath+ADB+ATPD</v>
      </c>
      <c r="AH854" s="146">
        <v>53</v>
      </c>
      <c r="AI854" s="146" t="s">
        <v>148</v>
      </c>
      <c r="AJ854" s="146" t="s">
        <v>90</v>
      </c>
      <c r="AK854" s="146" t="s">
        <v>94</v>
      </c>
      <c r="AL854" s="148">
        <v>443.83</v>
      </c>
      <c r="AM854" s="148">
        <v>495.34</v>
      </c>
      <c r="AN854" s="148">
        <v>562.31</v>
      </c>
      <c r="AO854" s="148">
        <v>653.9</v>
      </c>
      <c r="AP854" s="148">
        <v>770.13</v>
      </c>
      <c r="AQ854" s="148">
        <v>0</v>
      </c>
      <c r="AR854" s="149">
        <v>460.76</v>
      </c>
    </row>
    <row r="855" spans="1:44">
      <c r="A855" s="23" t="str">
        <f>+CONCATENATE(B855,C855,D855,E855,F855)</f>
        <v>AMS552.5</v>
      </c>
      <c r="B855" s="24" t="s">
        <v>121</v>
      </c>
      <c r="C855" s="24" t="s">
        <v>10</v>
      </c>
      <c r="D855" s="24" t="s">
        <v>90</v>
      </c>
      <c r="E855" s="24">
        <v>55</v>
      </c>
      <c r="F855" s="25">
        <v>2.5</v>
      </c>
      <c r="G855" s="26">
        <v>1206.37</v>
      </c>
      <c r="H855" s="26">
        <v>1428.68</v>
      </c>
      <c r="I855" s="26">
        <v>1667</v>
      </c>
      <c r="J855" s="26">
        <v>1929.55</v>
      </c>
      <c r="K855" s="26">
        <v>0</v>
      </c>
      <c r="L855" s="26">
        <v>0</v>
      </c>
      <c r="M855" s="26">
        <v>1206.37</v>
      </c>
      <c r="N855" s="30"/>
      <c r="AG855" s="102" t="str">
        <f>CONCATENATE(AH855,AI855,LEFT(AJ855,2),AK855)</f>
        <v>54FSDeath+ADB+ATPD</v>
      </c>
      <c r="AH855" s="146">
        <v>54</v>
      </c>
      <c r="AI855" s="146" t="s">
        <v>148</v>
      </c>
      <c r="AJ855" s="146" t="s">
        <v>90</v>
      </c>
      <c r="AK855" s="146" t="s">
        <v>94</v>
      </c>
      <c r="AL855" s="148">
        <v>474.65</v>
      </c>
      <c r="AM855" s="148">
        <v>529.18</v>
      </c>
      <c r="AN855" s="148">
        <v>601.35</v>
      </c>
      <c r="AO855" s="148">
        <v>700.89</v>
      </c>
      <c r="AP855" s="148">
        <v>0</v>
      </c>
      <c r="AQ855" s="148"/>
      <c r="AR855" s="149">
        <v>482.31</v>
      </c>
    </row>
    <row r="856" spans="1:44">
      <c r="A856" s="23" t="str">
        <f>+CONCATENATE(B856,C856,D856,E856,F856)</f>
        <v>AMS562.5</v>
      </c>
      <c r="B856" s="24" t="s">
        <v>121</v>
      </c>
      <c r="C856" s="24" t="s">
        <v>10</v>
      </c>
      <c r="D856" s="24" t="s">
        <v>90</v>
      </c>
      <c r="E856" s="24">
        <v>56</v>
      </c>
      <c r="F856" s="25">
        <v>2.5</v>
      </c>
      <c r="G856" s="26">
        <v>1302.32</v>
      </c>
      <c r="H856" s="26">
        <v>1542.18</v>
      </c>
      <c r="I856" s="26">
        <v>1798.97</v>
      </c>
      <c r="J856" s="26">
        <v>0</v>
      </c>
      <c r="K856" s="26">
        <v>0</v>
      </c>
      <c r="L856" s="26">
        <v>0</v>
      </c>
      <c r="M856" s="26"/>
      <c r="N856" s="30"/>
      <c r="AG856" s="102" t="str">
        <f>CONCATENATE(AH856,AI856,LEFT(AJ856,2),AK856)</f>
        <v>55FSDeath+ADB+ATPD</v>
      </c>
      <c r="AH856" s="146">
        <v>55</v>
      </c>
      <c r="AI856" s="146" t="s">
        <v>148</v>
      </c>
      <c r="AJ856" s="146" t="s">
        <v>90</v>
      </c>
      <c r="AK856" s="146" t="s">
        <v>94</v>
      </c>
      <c r="AL856" s="148">
        <v>506.81</v>
      </c>
      <c r="AM856" s="148">
        <v>564.79</v>
      </c>
      <c r="AN856" s="148">
        <v>643.09</v>
      </c>
      <c r="AO856" s="148">
        <v>751.42</v>
      </c>
      <c r="AP856" s="148">
        <v>0</v>
      </c>
      <c r="AQ856" s="148"/>
      <c r="AR856" s="149">
        <v>506.81</v>
      </c>
    </row>
    <row r="857" spans="1:44">
      <c r="A857" s="23" t="str">
        <f>+CONCATENATE(B857,C857,D857,E857,F857)</f>
        <v>AMS572.5</v>
      </c>
      <c r="B857" s="24" t="s">
        <v>121</v>
      </c>
      <c r="C857" s="24" t="s">
        <v>10</v>
      </c>
      <c r="D857" s="24" t="s">
        <v>90</v>
      </c>
      <c r="E857" s="24">
        <v>57</v>
      </c>
      <c r="F857" s="25">
        <v>2.5</v>
      </c>
      <c r="G857" s="26">
        <v>1404.4</v>
      </c>
      <c r="H857" s="26">
        <v>1664.37</v>
      </c>
      <c r="I857" s="26">
        <v>1941.3</v>
      </c>
      <c r="J857" s="26">
        <v>0</v>
      </c>
      <c r="K857" s="26">
        <v>0</v>
      </c>
      <c r="L857" s="26">
        <v>0</v>
      </c>
      <c r="M857" s="26"/>
      <c r="N857" s="30"/>
      <c r="AG857" s="102" t="str">
        <f>CONCATENATE(AH857,AI857,LEFT(AJ857,2),AK857)</f>
        <v>56FSDeath+ADB+ATPD</v>
      </c>
      <c r="AH857" s="146">
        <v>56</v>
      </c>
      <c r="AI857" s="146" t="s">
        <v>148</v>
      </c>
      <c r="AJ857" s="146" t="s">
        <v>90</v>
      </c>
      <c r="AK857" s="146" t="s">
        <v>94</v>
      </c>
      <c r="AL857" s="148">
        <v>540.17</v>
      </c>
      <c r="AM857" s="148">
        <v>602.37</v>
      </c>
      <c r="AN857" s="148">
        <v>687.82</v>
      </c>
      <c r="AO857" s="148">
        <v>805.83</v>
      </c>
      <c r="AP857" s="148">
        <v>0</v>
      </c>
      <c r="AQ857" s="148"/>
      <c r="AR857" s="148"/>
    </row>
    <row r="858" spans="1:44">
      <c r="A858" s="23" t="str">
        <f>+CONCATENATE(B858,C858,D858,E858,F858)</f>
        <v>AMS582.5</v>
      </c>
      <c r="B858" s="24" t="s">
        <v>121</v>
      </c>
      <c r="C858" s="24" t="s">
        <v>10</v>
      </c>
      <c r="D858" s="24" t="s">
        <v>90</v>
      </c>
      <c r="E858" s="24">
        <v>58</v>
      </c>
      <c r="F858" s="25">
        <v>2.5</v>
      </c>
      <c r="G858" s="26">
        <v>1514.17</v>
      </c>
      <c r="H858" s="26">
        <v>1797.8</v>
      </c>
      <c r="I858" s="26">
        <v>2095.18</v>
      </c>
      <c r="J858" s="26">
        <v>0</v>
      </c>
      <c r="K858" s="26">
        <v>0</v>
      </c>
      <c r="L858" s="26">
        <v>0</v>
      </c>
      <c r="M858" s="26"/>
      <c r="N858" s="30"/>
      <c r="AG858" s="102" t="str">
        <f>CONCATENATE(AH858,AI858,LEFT(AJ858,2),AK858)</f>
        <v>57FSDeath+ADB+ATPD</v>
      </c>
      <c r="AH858" s="146">
        <v>57</v>
      </c>
      <c r="AI858" s="146" t="s">
        <v>148</v>
      </c>
      <c r="AJ858" s="146" t="s">
        <v>90</v>
      </c>
      <c r="AK858" s="146" t="s">
        <v>94</v>
      </c>
      <c r="AL858" s="148">
        <v>574.81</v>
      </c>
      <c r="AM858" s="148">
        <v>642.23</v>
      </c>
      <c r="AN858" s="148">
        <v>735.93</v>
      </c>
      <c r="AO858" s="148">
        <v>864.5</v>
      </c>
      <c r="AP858" s="148">
        <v>0</v>
      </c>
      <c r="AQ858" s="148"/>
      <c r="AR858" s="148"/>
    </row>
    <row r="859" spans="1:44">
      <c r="A859" s="23" t="str">
        <f>+CONCATENATE(B859,C859,D859,E859,F859)</f>
        <v>AMS592.5</v>
      </c>
      <c r="B859" s="24" t="s">
        <v>121</v>
      </c>
      <c r="C859" s="24" t="s">
        <v>10</v>
      </c>
      <c r="D859" s="24" t="s">
        <v>90</v>
      </c>
      <c r="E859" s="24">
        <v>59</v>
      </c>
      <c r="F859" s="25">
        <v>2.5</v>
      </c>
      <c r="G859" s="26">
        <v>1632.95</v>
      </c>
      <c r="H859" s="26">
        <v>1942.28</v>
      </c>
      <c r="I859" s="26">
        <v>2261.81</v>
      </c>
      <c r="J859" s="26">
        <v>0</v>
      </c>
      <c r="K859" s="26">
        <v>0</v>
      </c>
      <c r="L859" s="26">
        <v>0</v>
      </c>
      <c r="M859" s="26"/>
      <c r="N859" s="30"/>
      <c r="AG859" s="102" t="str">
        <f>CONCATENATE(AH859,AI859,LEFT(AJ859,2),AK859)</f>
        <v>58FSDeath+ADB+ATPD</v>
      </c>
      <c r="AH859" s="146">
        <v>58</v>
      </c>
      <c r="AI859" s="146" t="s">
        <v>148</v>
      </c>
      <c r="AJ859" s="146" t="s">
        <v>90</v>
      </c>
      <c r="AK859" s="146" t="s">
        <v>94</v>
      </c>
      <c r="AL859" s="148">
        <v>610.92</v>
      </c>
      <c r="AM859" s="148">
        <v>684.78</v>
      </c>
      <c r="AN859" s="148">
        <v>788.01</v>
      </c>
      <c r="AO859" s="148">
        <v>927.88</v>
      </c>
      <c r="AP859" s="148">
        <v>0</v>
      </c>
      <c r="AQ859" s="148"/>
      <c r="AR859" s="148"/>
    </row>
    <row r="860" spans="1:44">
      <c r="A860" s="23" t="str">
        <f>+CONCATENATE(B860,C860,D860,E860,F860)</f>
        <v>AMS602.5</v>
      </c>
      <c r="B860" s="24" t="s">
        <v>121</v>
      </c>
      <c r="C860" s="24" t="s">
        <v>10</v>
      </c>
      <c r="D860" s="24" t="s">
        <v>90</v>
      </c>
      <c r="E860" s="24">
        <v>60</v>
      </c>
      <c r="F860" s="25">
        <v>2.5</v>
      </c>
      <c r="G860" s="26">
        <v>1762.71</v>
      </c>
      <c r="H860" s="26">
        <v>2100.48</v>
      </c>
      <c r="I860" s="26">
        <v>2442.36</v>
      </c>
      <c r="J860" s="26">
        <v>0</v>
      </c>
      <c r="K860" s="26">
        <v>0</v>
      </c>
      <c r="L860" s="26">
        <v>0</v>
      </c>
      <c r="M860" s="26"/>
      <c r="N860" s="30"/>
      <c r="AG860" s="102" t="str">
        <f>CONCATENATE(AH860,AI860,LEFT(AJ860,2),AK860)</f>
        <v>59FSDeath+ADB+ATPD</v>
      </c>
      <c r="AH860" s="146">
        <v>59</v>
      </c>
      <c r="AI860" s="146" t="s">
        <v>148</v>
      </c>
      <c r="AJ860" s="146" t="s">
        <v>90</v>
      </c>
      <c r="AK860" s="146" t="s">
        <v>94</v>
      </c>
      <c r="AL860" s="148">
        <v>648.95</v>
      </c>
      <c r="AM860" s="148">
        <v>730.52</v>
      </c>
      <c r="AN860" s="148">
        <v>844.26</v>
      </c>
      <c r="AO860" s="148">
        <v>0</v>
      </c>
      <c r="AP860" s="148"/>
      <c r="AQ860" s="148"/>
      <c r="AR860" s="148"/>
    </row>
    <row r="861" spans="1:44">
      <c r="A861" s="23" t="str">
        <f>+CONCATENATE(B861,C861,D861,E861,F861)</f>
        <v>AMS612.5</v>
      </c>
      <c r="B861" s="24" t="s">
        <v>121</v>
      </c>
      <c r="C861" s="24" t="s">
        <v>10</v>
      </c>
      <c r="D861" s="24" t="s">
        <v>90</v>
      </c>
      <c r="E861" s="24">
        <v>61</v>
      </c>
      <c r="F861" s="25">
        <v>2.5</v>
      </c>
      <c r="G861" s="26">
        <v>1905.15</v>
      </c>
      <c r="H861" s="26">
        <v>2273.68</v>
      </c>
      <c r="I861" s="26">
        <v>0</v>
      </c>
      <c r="J861" s="26">
        <v>0</v>
      </c>
      <c r="K861" s="26">
        <v>0</v>
      </c>
      <c r="L861" s="26">
        <v>0</v>
      </c>
      <c r="M861" s="26"/>
      <c r="N861" s="30"/>
      <c r="AG861" s="102" t="str">
        <f>CONCATENATE(AH861,AI861,LEFT(AJ861,2),AK861)</f>
        <v>60FSDeath+ADB+ATPD</v>
      </c>
      <c r="AH861" s="146">
        <v>60</v>
      </c>
      <c r="AI861" s="146" t="s">
        <v>148</v>
      </c>
      <c r="AJ861" s="146" t="s">
        <v>90</v>
      </c>
      <c r="AK861" s="146" t="s">
        <v>94</v>
      </c>
      <c r="AL861" s="148">
        <v>689.38</v>
      </c>
      <c r="AM861" s="148">
        <v>779.97</v>
      </c>
      <c r="AN861" s="148">
        <v>905.37</v>
      </c>
      <c r="AO861" s="148">
        <v>0</v>
      </c>
      <c r="AP861" s="148"/>
      <c r="AQ861" s="148"/>
      <c r="AR861" s="148"/>
    </row>
    <row r="862" spans="1:44">
      <c r="A862" s="23" t="str">
        <f>+CONCATENATE(B862,C862,D862,E862,F862)</f>
        <v>AMS622.5</v>
      </c>
      <c r="B862" s="24" t="s">
        <v>121</v>
      </c>
      <c r="C862" s="24" t="s">
        <v>10</v>
      </c>
      <c r="D862" s="24" t="s">
        <v>90</v>
      </c>
      <c r="E862" s="24">
        <v>62</v>
      </c>
      <c r="F862" s="25">
        <v>2.5</v>
      </c>
      <c r="G862" s="26">
        <v>2061.94</v>
      </c>
      <c r="H862" s="26">
        <v>2463.38</v>
      </c>
      <c r="I862" s="26">
        <v>0</v>
      </c>
      <c r="J862" s="26">
        <v>0</v>
      </c>
      <c r="K862" s="26">
        <v>0</v>
      </c>
      <c r="L862" s="26">
        <v>0</v>
      </c>
      <c r="M862" s="26"/>
      <c r="N862" s="30"/>
      <c r="AG862" s="102" t="str">
        <f>CONCATENATE(AH862,AI862,LEFT(AJ862,2),AK862)</f>
        <v>61FSDeath+ADB+ATPD</v>
      </c>
      <c r="AH862" s="146">
        <v>61</v>
      </c>
      <c r="AI862" s="146" t="s">
        <v>148</v>
      </c>
      <c r="AJ862" s="146" t="s">
        <v>90</v>
      </c>
      <c r="AK862" s="146" t="s">
        <v>94</v>
      </c>
      <c r="AL862" s="148">
        <v>732.78</v>
      </c>
      <c r="AM862" s="148">
        <v>833.84</v>
      </c>
      <c r="AN862" s="148">
        <v>971.93</v>
      </c>
      <c r="AO862" s="148">
        <v>0</v>
      </c>
      <c r="AP862" s="148"/>
      <c r="AQ862" s="148"/>
      <c r="AR862" s="148"/>
    </row>
    <row r="863" spans="1:44">
      <c r="A863" s="23" t="str">
        <f>+CONCATENATE(B863,C863,D863,E863,F863)</f>
        <v>AMS632.5</v>
      </c>
      <c r="B863" s="24" t="s">
        <v>121</v>
      </c>
      <c r="C863" s="24" t="s">
        <v>10</v>
      </c>
      <c r="D863" s="24" t="s">
        <v>90</v>
      </c>
      <c r="E863" s="24">
        <v>63</v>
      </c>
      <c r="F863" s="25">
        <v>2.5</v>
      </c>
      <c r="G863" s="26">
        <v>2234.71</v>
      </c>
      <c r="H863" s="26">
        <v>2671</v>
      </c>
      <c r="I863" s="26">
        <v>0</v>
      </c>
      <c r="J863" s="26">
        <v>0</v>
      </c>
      <c r="K863" s="26">
        <v>0</v>
      </c>
      <c r="L863" s="26">
        <v>0</v>
      </c>
      <c r="M863" s="26"/>
      <c r="N863" s="30"/>
      <c r="AG863" s="102" t="str">
        <f>CONCATENATE(AH863,AI863,LEFT(AJ863,2),AK863)</f>
        <v>62FSDeath+ADB+ATPD</v>
      </c>
      <c r="AH863" s="146">
        <v>62</v>
      </c>
      <c r="AI863" s="146" t="s">
        <v>148</v>
      </c>
      <c r="AJ863" s="146" t="s">
        <v>90</v>
      </c>
      <c r="AK863" s="146" t="s">
        <v>94</v>
      </c>
      <c r="AL863" s="148">
        <v>779.76</v>
      </c>
      <c r="AM863" s="148">
        <v>893.01</v>
      </c>
      <c r="AN863" s="148">
        <v>1044.54</v>
      </c>
      <c r="AO863" s="148">
        <v>0</v>
      </c>
      <c r="AP863" s="148"/>
      <c r="AQ863" s="148"/>
      <c r="AR863" s="148"/>
    </row>
    <row r="864" spans="1:44">
      <c r="A864" s="23" t="str">
        <f>+CONCATENATE(B864,C864,D864,E864,F864)</f>
        <v>AMS642.5</v>
      </c>
      <c r="B864" s="24" t="s">
        <v>121</v>
      </c>
      <c r="C864" s="24" t="s">
        <v>10</v>
      </c>
      <c r="D864" s="24" t="s">
        <v>90</v>
      </c>
      <c r="E864" s="24">
        <v>64</v>
      </c>
      <c r="F864" s="25">
        <v>2.5</v>
      </c>
      <c r="G864" s="26">
        <v>2425.06</v>
      </c>
      <c r="H864" s="26">
        <v>2898.01</v>
      </c>
      <c r="I864" s="26">
        <v>0</v>
      </c>
      <c r="J864" s="26">
        <v>0</v>
      </c>
      <c r="K864" s="26">
        <v>0</v>
      </c>
      <c r="L864" s="26">
        <v>0</v>
      </c>
      <c r="M864" s="26"/>
      <c r="N864" s="30"/>
      <c r="AG864" s="102" t="str">
        <f>CONCATENATE(AH864,AI864,LEFT(AJ864,2),AK864)</f>
        <v>63FSDeath+ADB+ATPD</v>
      </c>
      <c r="AH864" s="146">
        <v>63</v>
      </c>
      <c r="AI864" s="146" t="s">
        <v>148</v>
      </c>
      <c r="AJ864" s="146" t="s">
        <v>90</v>
      </c>
      <c r="AK864" s="146" t="s">
        <v>94</v>
      </c>
      <c r="AL864" s="148">
        <v>831.27</v>
      </c>
      <c r="AM864" s="148">
        <v>957.87</v>
      </c>
      <c r="AN864" s="148">
        <v>1123.84</v>
      </c>
      <c r="AO864" s="148">
        <v>0</v>
      </c>
      <c r="AP864" s="148"/>
      <c r="AQ864" s="148"/>
      <c r="AR864" s="148"/>
    </row>
    <row r="865" spans="1:44">
      <c r="A865" s="23" t="str">
        <f>+CONCATENATE(B865,C865,D865,E865,F865)</f>
        <v>AMS652.5</v>
      </c>
      <c r="B865" s="24" t="s">
        <v>121</v>
      </c>
      <c r="C865" s="24" t="s">
        <v>10</v>
      </c>
      <c r="D865" s="24" t="s">
        <v>90</v>
      </c>
      <c r="E865" s="24">
        <v>65</v>
      </c>
      <c r="F865" s="25">
        <v>2.5</v>
      </c>
      <c r="G865" s="26">
        <v>2634.67</v>
      </c>
      <c r="H865" s="26">
        <v>3145.84</v>
      </c>
      <c r="I865" s="26">
        <v>0</v>
      </c>
      <c r="J865" s="26">
        <v>0</v>
      </c>
      <c r="K865" s="26">
        <v>0</v>
      </c>
      <c r="L865" s="26">
        <v>0</v>
      </c>
      <c r="M865" s="26"/>
      <c r="N865" s="30"/>
      <c r="AG865" s="102" t="str">
        <f>CONCATENATE(AH865,AI865,LEFT(AJ865,2),AK865)</f>
        <v>64FSDeath+ADB+ATPD</v>
      </c>
      <c r="AH865" s="146">
        <v>64</v>
      </c>
      <c r="AI865" s="146" t="s">
        <v>148</v>
      </c>
      <c r="AJ865" s="146" t="s">
        <v>90</v>
      </c>
      <c r="AK865" s="146" t="s">
        <v>94</v>
      </c>
      <c r="AL865" s="148">
        <v>887.93</v>
      </c>
      <c r="AM865" s="148">
        <v>1029.04</v>
      </c>
      <c r="AN865" s="148">
        <v>0</v>
      </c>
      <c r="AO865" s="148"/>
      <c r="AP865" s="148"/>
      <c r="AQ865" s="148"/>
      <c r="AR865" s="148"/>
    </row>
    <row r="866" spans="1:44">
      <c r="A866" s="23" t="str">
        <f>+CONCATENATE(B866,C866,D866,E866,F866)</f>
        <v>AMNS182.75</v>
      </c>
      <c r="B866" s="24" t="s">
        <v>121</v>
      </c>
      <c r="C866" s="24" t="s">
        <v>10</v>
      </c>
      <c r="D866" s="24" t="s">
        <v>6</v>
      </c>
      <c r="E866" s="24">
        <v>18</v>
      </c>
      <c r="F866" s="25">
        <v>2.75</v>
      </c>
      <c r="G866" s="26">
        <v>0</v>
      </c>
      <c r="H866" s="26">
        <v>73.12</v>
      </c>
      <c r="I866" s="26">
        <v>73.45</v>
      </c>
      <c r="J866" s="26">
        <v>74.53</v>
      </c>
      <c r="K866" s="26">
        <v>79.18</v>
      </c>
      <c r="L866" s="26">
        <v>92.45</v>
      </c>
      <c r="M866" s="26"/>
      <c r="N866" s="30"/>
      <c r="AG866" s="102" t="str">
        <f>CONCATENATE(AH866,AI866,LEFT(AJ866,2),AK866)</f>
        <v>65FSDeath+ADB+ATPD</v>
      </c>
      <c r="AH866" s="146">
        <v>65</v>
      </c>
      <c r="AI866" s="146" t="s">
        <v>148</v>
      </c>
      <c r="AJ866" s="146" t="s">
        <v>90</v>
      </c>
      <c r="AK866" s="146" t="s">
        <v>94</v>
      </c>
      <c r="AL866" s="148">
        <v>950.32</v>
      </c>
      <c r="AM866" s="148">
        <v>1107.17</v>
      </c>
      <c r="AN866" s="148">
        <v>0</v>
      </c>
      <c r="AO866" s="148"/>
      <c r="AP866" s="148"/>
      <c r="AQ866" s="148"/>
      <c r="AR866" s="148"/>
    </row>
    <row r="867" spans="1:14">
      <c r="A867" s="23" t="str">
        <f>+CONCATENATE(B867,C867,D867,E867,F867)</f>
        <v>AMNS192.75</v>
      </c>
      <c r="B867" s="24" t="s">
        <v>121</v>
      </c>
      <c r="C867" s="24" t="s">
        <v>10</v>
      </c>
      <c r="D867" s="24" t="s">
        <v>6</v>
      </c>
      <c r="E867" s="24">
        <v>19</v>
      </c>
      <c r="F867" s="25">
        <v>2.75</v>
      </c>
      <c r="G867" s="26">
        <v>0</v>
      </c>
      <c r="H867" s="26">
        <v>75.51</v>
      </c>
      <c r="I867" s="26">
        <v>75.77</v>
      </c>
      <c r="J867" s="26">
        <v>77.14</v>
      </c>
      <c r="K867" s="26">
        <v>83.09</v>
      </c>
      <c r="L867" s="26">
        <v>98.82</v>
      </c>
      <c r="M867" s="26"/>
      <c r="N867" s="30"/>
    </row>
    <row r="868" spans="1:14">
      <c r="A868" s="23" t="str">
        <f>+CONCATENATE(B868,C868,D868,E868,F868)</f>
        <v>AMNS202.75</v>
      </c>
      <c r="B868" s="24" t="s">
        <v>121</v>
      </c>
      <c r="C868" s="24" t="s">
        <v>10</v>
      </c>
      <c r="D868" s="24" t="s">
        <v>6</v>
      </c>
      <c r="E868" s="24">
        <v>20</v>
      </c>
      <c r="F868" s="25">
        <v>2.75</v>
      </c>
      <c r="G868" s="26">
        <v>0</v>
      </c>
      <c r="H868" s="26">
        <v>77.46</v>
      </c>
      <c r="I868" s="26">
        <v>77.77</v>
      </c>
      <c r="J868" s="26">
        <v>79.6</v>
      </c>
      <c r="K868" s="26">
        <v>87.33</v>
      </c>
      <c r="L868" s="26">
        <v>105.83</v>
      </c>
      <c r="M868" s="26"/>
      <c r="N868" s="30"/>
    </row>
    <row r="869" spans="1:14">
      <c r="A869" s="23" t="str">
        <f>+CONCATENATE(B869,C869,D869,E869,F869)</f>
        <v>AMNS212.75</v>
      </c>
      <c r="B869" s="24" t="s">
        <v>121</v>
      </c>
      <c r="C869" s="24" t="s">
        <v>10</v>
      </c>
      <c r="D869" s="24" t="s">
        <v>6</v>
      </c>
      <c r="E869" s="24">
        <v>21</v>
      </c>
      <c r="F869" s="25">
        <v>2.75</v>
      </c>
      <c r="G869" s="26">
        <v>0</v>
      </c>
      <c r="H869" s="26">
        <v>79.06</v>
      </c>
      <c r="I869" s="26">
        <v>79.55</v>
      </c>
      <c r="J869" s="26">
        <v>82.11</v>
      </c>
      <c r="K869" s="26">
        <v>92.1</v>
      </c>
      <c r="L869" s="26">
        <v>113.71</v>
      </c>
      <c r="M869" s="26"/>
      <c r="N869" s="30"/>
    </row>
    <row r="870" spans="1:14">
      <c r="A870" s="23" t="str">
        <f>+CONCATENATE(B870,C870,D870,E870,F870)</f>
        <v>AMNS222.75</v>
      </c>
      <c r="B870" s="24" t="s">
        <v>121</v>
      </c>
      <c r="C870" s="24" t="s">
        <v>10</v>
      </c>
      <c r="D870" s="24" t="s">
        <v>6</v>
      </c>
      <c r="E870" s="24">
        <v>22</v>
      </c>
      <c r="F870" s="25">
        <v>2.75</v>
      </c>
      <c r="G870" s="26">
        <v>0</v>
      </c>
      <c r="H870" s="26">
        <v>80.44</v>
      </c>
      <c r="I870" s="26">
        <v>81.2</v>
      </c>
      <c r="J870" s="26">
        <v>84.9</v>
      </c>
      <c r="K870" s="26">
        <v>97.61</v>
      </c>
      <c r="L870" s="26">
        <v>122.39</v>
      </c>
      <c r="M870" s="26"/>
      <c r="N870" s="30"/>
    </row>
    <row r="871" spans="1:14">
      <c r="A871" s="23" t="str">
        <f>+CONCATENATE(B871,C871,D871,E871,F871)</f>
        <v>AMNS232.75</v>
      </c>
      <c r="B871" s="24" t="s">
        <v>121</v>
      </c>
      <c r="C871" s="24" t="s">
        <v>10</v>
      </c>
      <c r="D871" s="24" t="s">
        <v>6</v>
      </c>
      <c r="E871" s="24">
        <v>23</v>
      </c>
      <c r="F871" s="25">
        <v>2.75</v>
      </c>
      <c r="G871" s="26">
        <v>0</v>
      </c>
      <c r="H871" s="26">
        <v>81.64</v>
      </c>
      <c r="I871" s="26">
        <v>82.85</v>
      </c>
      <c r="J871" s="26">
        <v>88.12</v>
      </c>
      <c r="K871" s="26">
        <v>103.98</v>
      </c>
      <c r="L871" s="26">
        <v>132.12</v>
      </c>
      <c r="M871" s="26"/>
      <c r="N871" s="30"/>
    </row>
    <row r="872" spans="1:14">
      <c r="A872" s="23" t="str">
        <f>+CONCATENATE(B872,C872,D872,E872,F872)</f>
        <v>AMNS242.75</v>
      </c>
      <c r="B872" s="24" t="s">
        <v>121</v>
      </c>
      <c r="C872" s="24" t="s">
        <v>10</v>
      </c>
      <c r="D872" s="24" t="s">
        <v>6</v>
      </c>
      <c r="E872" s="24">
        <v>24</v>
      </c>
      <c r="F872" s="25">
        <v>2.75</v>
      </c>
      <c r="G872" s="26">
        <v>0</v>
      </c>
      <c r="H872" s="26">
        <v>82.98</v>
      </c>
      <c r="I872" s="26">
        <v>84.69</v>
      </c>
      <c r="J872" s="26">
        <v>91.99</v>
      </c>
      <c r="K872" s="26">
        <v>111.33</v>
      </c>
      <c r="L872" s="26">
        <v>142.78</v>
      </c>
      <c r="M872" s="26"/>
      <c r="N872" s="30"/>
    </row>
    <row r="873" spans="1:14">
      <c r="A873" s="23" t="str">
        <f>+CONCATENATE(B873,C873,D873,E873,F873)</f>
        <v>AMNS252.75</v>
      </c>
      <c r="B873" s="24" t="s">
        <v>121</v>
      </c>
      <c r="C873" s="24" t="s">
        <v>10</v>
      </c>
      <c r="D873" s="24" t="s">
        <v>6</v>
      </c>
      <c r="E873" s="24">
        <v>25</v>
      </c>
      <c r="F873" s="25">
        <v>2.75</v>
      </c>
      <c r="G873" s="26">
        <v>0</v>
      </c>
      <c r="H873" s="26">
        <v>84.41</v>
      </c>
      <c r="I873" s="26">
        <v>86.89</v>
      </c>
      <c r="J873" s="26">
        <v>96.79</v>
      </c>
      <c r="K873" s="26">
        <v>119.9</v>
      </c>
      <c r="L873" s="26">
        <v>154.62</v>
      </c>
      <c r="M873" s="26"/>
      <c r="N873" s="30"/>
    </row>
    <row r="874" spans="1:14">
      <c r="A874" s="23" t="str">
        <f>+CONCATENATE(B874,C874,D874,E874,F874)</f>
        <v>AMNS262.75</v>
      </c>
      <c r="B874" s="24" t="s">
        <v>121</v>
      </c>
      <c r="C874" s="24" t="s">
        <v>10</v>
      </c>
      <c r="D874" s="24" t="s">
        <v>6</v>
      </c>
      <c r="E874" s="24">
        <v>26</v>
      </c>
      <c r="F874" s="25">
        <v>2.75</v>
      </c>
      <c r="G874" s="26">
        <v>0</v>
      </c>
      <c r="H874" s="26">
        <v>86.12</v>
      </c>
      <c r="I874" s="26">
        <v>89.71</v>
      </c>
      <c r="J874" s="26">
        <v>102.64</v>
      </c>
      <c r="K874" s="26">
        <v>129.7</v>
      </c>
      <c r="L874" s="26">
        <v>167.62</v>
      </c>
      <c r="M874" s="26"/>
      <c r="N874" s="30"/>
    </row>
    <row r="875" spans="1:14">
      <c r="A875" s="23" t="str">
        <f>+CONCATENATE(B875,C875,D875,E875,F875)</f>
        <v>AMNS272.75</v>
      </c>
      <c r="B875" s="24" t="s">
        <v>121</v>
      </c>
      <c r="C875" s="24" t="s">
        <v>10</v>
      </c>
      <c r="D875" s="24" t="s">
        <v>6</v>
      </c>
      <c r="E875" s="24">
        <v>27</v>
      </c>
      <c r="F875" s="25">
        <v>2.75</v>
      </c>
      <c r="G875" s="26">
        <v>0</v>
      </c>
      <c r="H875" s="26">
        <v>88.21</v>
      </c>
      <c r="I875" s="26">
        <v>93.23</v>
      </c>
      <c r="J875" s="26">
        <v>109.77</v>
      </c>
      <c r="K875" s="26">
        <v>140.79</v>
      </c>
      <c r="L875" s="26">
        <v>181.74</v>
      </c>
      <c r="M875" s="26"/>
      <c r="N875" s="30"/>
    </row>
    <row r="876" spans="1:14">
      <c r="A876" s="23" t="str">
        <f>+CONCATENATE(B876,C876,D876,E876,F876)</f>
        <v>AMNS282.75</v>
      </c>
      <c r="B876" s="24" t="s">
        <v>121</v>
      </c>
      <c r="C876" s="24" t="s">
        <v>10</v>
      </c>
      <c r="D876" s="24" t="s">
        <v>6</v>
      </c>
      <c r="E876" s="24">
        <v>28</v>
      </c>
      <c r="F876" s="25">
        <v>2.75</v>
      </c>
      <c r="G876" s="26">
        <v>0</v>
      </c>
      <c r="H876" s="26">
        <v>90.79</v>
      </c>
      <c r="I876" s="26">
        <v>97.72</v>
      </c>
      <c r="J876" s="26">
        <v>118.18</v>
      </c>
      <c r="K876" s="26">
        <v>153.13</v>
      </c>
      <c r="L876" s="26">
        <v>197.15</v>
      </c>
      <c r="M876" s="26"/>
      <c r="N876" s="30"/>
    </row>
    <row r="877" spans="1:14">
      <c r="A877" s="23" t="str">
        <f>+CONCATENATE(B877,C877,D877,E877,F877)</f>
        <v>AMNS292.75</v>
      </c>
      <c r="B877" s="24" t="s">
        <v>121</v>
      </c>
      <c r="C877" s="24" t="s">
        <v>10</v>
      </c>
      <c r="D877" s="24" t="s">
        <v>6</v>
      </c>
      <c r="E877" s="24">
        <v>29</v>
      </c>
      <c r="F877" s="25">
        <v>2.75</v>
      </c>
      <c r="G877" s="26">
        <v>0</v>
      </c>
      <c r="H877" s="26">
        <v>93.94</v>
      </c>
      <c r="I877" s="26">
        <v>103.3</v>
      </c>
      <c r="J877" s="26">
        <v>128.02</v>
      </c>
      <c r="K877" s="26">
        <v>167.1</v>
      </c>
      <c r="L877" s="26">
        <v>213.84</v>
      </c>
      <c r="M877" s="26"/>
      <c r="N877" s="30"/>
    </row>
    <row r="878" spans="1:14">
      <c r="A878" s="23" t="str">
        <f>+CONCATENATE(B878,C878,D878,E878,F878)</f>
        <v>AMNS302.75</v>
      </c>
      <c r="B878" s="24" t="s">
        <v>121</v>
      </c>
      <c r="C878" s="24" t="s">
        <v>10</v>
      </c>
      <c r="D878" s="24" t="s">
        <v>6</v>
      </c>
      <c r="E878" s="24">
        <v>30</v>
      </c>
      <c r="F878" s="25">
        <v>2.75</v>
      </c>
      <c r="G878" s="26">
        <v>0</v>
      </c>
      <c r="H878" s="26">
        <v>97.9</v>
      </c>
      <c r="I878" s="26">
        <v>110.22</v>
      </c>
      <c r="J878" s="26">
        <v>139.44</v>
      </c>
      <c r="K878" s="26">
        <v>182.49</v>
      </c>
      <c r="L878" s="26">
        <v>232</v>
      </c>
      <c r="M878" s="26">
        <v>232</v>
      </c>
      <c r="N878" s="30"/>
    </row>
    <row r="879" spans="1:14">
      <c r="A879" s="23" t="str">
        <f>+CONCATENATE(B879,C879,D879,E879,F879)</f>
        <v>AMNS312.75</v>
      </c>
      <c r="B879" s="24" t="s">
        <v>121</v>
      </c>
      <c r="C879" s="24" t="s">
        <v>10</v>
      </c>
      <c r="D879" s="24" t="s">
        <v>6</v>
      </c>
      <c r="E879" s="24">
        <v>31</v>
      </c>
      <c r="F879" s="25">
        <v>2.75</v>
      </c>
      <c r="G879" s="26">
        <v>0</v>
      </c>
      <c r="H879" s="26">
        <v>102.66</v>
      </c>
      <c r="I879" s="26">
        <v>118.54</v>
      </c>
      <c r="J879" s="26">
        <v>152.5</v>
      </c>
      <c r="K879" s="26">
        <v>199.29</v>
      </c>
      <c r="L879" s="26">
        <v>251.67</v>
      </c>
      <c r="M879" s="26">
        <v>240.87</v>
      </c>
      <c r="N879" s="30"/>
    </row>
    <row r="880" spans="1:14">
      <c r="A880" s="23" t="str">
        <f>+CONCATENATE(B880,C880,D880,E880,F880)</f>
        <v>AMNS322.75</v>
      </c>
      <c r="B880" s="24" t="s">
        <v>121</v>
      </c>
      <c r="C880" s="24" t="s">
        <v>10</v>
      </c>
      <c r="D880" s="24" t="s">
        <v>6</v>
      </c>
      <c r="E880" s="24">
        <v>32</v>
      </c>
      <c r="F880" s="25">
        <v>2.75</v>
      </c>
      <c r="G880" s="26">
        <v>0</v>
      </c>
      <c r="H880" s="26">
        <v>108.41</v>
      </c>
      <c r="I880" s="26">
        <v>128.31</v>
      </c>
      <c r="J880" s="26">
        <v>167.09</v>
      </c>
      <c r="K880" s="26">
        <v>217.65</v>
      </c>
      <c r="L880" s="26">
        <v>273.1</v>
      </c>
      <c r="M880" s="26">
        <v>250.36</v>
      </c>
      <c r="N880" s="30"/>
    </row>
    <row r="881" spans="1:14">
      <c r="A881" s="23" t="str">
        <f>+CONCATENATE(B881,C881,D881,E881,F881)</f>
        <v>AMNS332.75</v>
      </c>
      <c r="B881" s="24" t="s">
        <v>121</v>
      </c>
      <c r="C881" s="24" t="s">
        <v>10</v>
      </c>
      <c r="D881" s="24" t="s">
        <v>6</v>
      </c>
      <c r="E881" s="24">
        <v>33</v>
      </c>
      <c r="F881" s="25">
        <v>2.75</v>
      </c>
      <c r="G881" s="26">
        <v>0</v>
      </c>
      <c r="H881" s="26">
        <v>115.36</v>
      </c>
      <c r="I881" s="26">
        <v>139.94</v>
      </c>
      <c r="J881" s="26">
        <v>183.69</v>
      </c>
      <c r="K881" s="26">
        <v>237.69</v>
      </c>
      <c r="L881" s="26">
        <v>296.21</v>
      </c>
      <c r="M881" s="26">
        <v>260.5</v>
      </c>
      <c r="N881" s="30"/>
    </row>
    <row r="882" spans="1:14">
      <c r="A882" s="23" t="str">
        <f>+CONCATENATE(B882,C882,D882,E882,F882)</f>
        <v>AMNS342.75</v>
      </c>
      <c r="B882" s="24" t="s">
        <v>121</v>
      </c>
      <c r="C882" s="24" t="s">
        <v>10</v>
      </c>
      <c r="D882" s="24" t="s">
        <v>6</v>
      </c>
      <c r="E882" s="24">
        <v>34</v>
      </c>
      <c r="F882" s="25">
        <v>2.75</v>
      </c>
      <c r="G882" s="26">
        <v>0</v>
      </c>
      <c r="H882" s="26">
        <v>123.58</v>
      </c>
      <c r="I882" s="26">
        <v>153.31</v>
      </c>
      <c r="J882" s="26">
        <v>202.07</v>
      </c>
      <c r="K882" s="26">
        <v>259.37</v>
      </c>
      <c r="L882" s="26">
        <v>321.33</v>
      </c>
      <c r="M882" s="26">
        <v>271.35</v>
      </c>
      <c r="N882" s="30"/>
    </row>
    <row r="883" spans="1:14">
      <c r="A883" s="23" t="str">
        <f>+CONCATENATE(B883,C883,D883,E883,F883)</f>
        <v>AMNS352.75</v>
      </c>
      <c r="B883" s="24" t="s">
        <v>121</v>
      </c>
      <c r="C883" s="24" t="s">
        <v>10</v>
      </c>
      <c r="D883" s="24" t="s">
        <v>6</v>
      </c>
      <c r="E883" s="24">
        <v>35</v>
      </c>
      <c r="F883" s="25">
        <v>2.75</v>
      </c>
      <c r="G883" s="26">
        <v>0</v>
      </c>
      <c r="H883" s="26">
        <v>133.39</v>
      </c>
      <c r="I883" s="26">
        <v>168.84</v>
      </c>
      <c r="J883" s="26">
        <v>222.3</v>
      </c>
      <c r="K883" s="26">
        <v>282.93</v>
      </c>
      <c r="L883" s="26">
        <v>348.61</v>
      </c>
      <c r="M883" s="26">
        <v>282.93</v>
      </c>
      <c r="N883" s="30"/>
    </row>
    <row r="884" spans="1:14">
      <c r="A884" s="23" t="str">
        <f>+CONCATENATE(B884,C884,D884,E884,F884)</f>
        <v>AMNS362.75</v>
      </c>
      <c r="B884" s="24" t="s">
        <v>121</v>
      </c>
      <c r="C884" s="24" t="s">
        <v>10</v>
      </c>
      <c r="D884" s="24" t="s">
        <v>6</v>
      </c>
      <c r="E884" s="24">
        <v>36</v>
      </c>
      <c r="F884" s="25">
        <v>2.75</v>
      </c>
      <c r="G884" s="26">
        <v>0</v>
      </c>
      <c r="H884" s="26">
        <v>144.99</v>
      </c>
      <c r="I884" s="26">
        <v>186.34</v>
      </c>
      <c r="J884" s="26">
        <v>244.38</v>
      </c>
      <c r="K884" s="26">
        <v>308.49</v>
      </c>
      <c r="L884" s="26">
        <v>378.25</v>
      </c>
      <c r="M884" s="26">
        <v>295.3</v>
      </c>
      <c r="N884" s="30"/>
    </row>
    <row r="885" spans="1:14">
      <c r="A885" s="23" t="str">
        <f>+CONCATENATE(B885,C885,D885,E885,F885)</f>
        <v>AMNS372.75</v>
      </c>
      <c r="B885" s="24" t="s">
        <v>121</v>
      </c>
      <c r="C885" s="24" t="s">
        <v>10</v>
      </c>
      <c r="D885" s="24" t="s">
        <v>6</v>
      </c>
      <c r="E885" s="24">
        <v>37</v>
      </c>
      <c r="F885" s="25">
        <v>2.75</v>
      </c>
      <c r="G885" s="26">
        <v>0</v>
      </c>
      <c r="H885" s="26">
        <v>158.45</v>
      </c>
      <c r="I885" s="26">
        <v>205.94</v>
      </c>
      <c r="J885" s="26">
        <v>268.53</v>
      </c>
      <c r="K885" s="26">
        <v>336.06</v>
      </c>
      <c r="L885" s="26">
        <v>410.21</v>
      </c>
      <c r="M885" s="26">
        <v>308.51</v>
      </c>
      <c r="N885" s="30"/>
    </row>
    <row r="886" spans="1:14">
      <c r="A886" s="23" t="str">
        <f>+CONCATENATE(B886,C886,D886,E886,F886)</f>
        <v>AMNS382.75</v>
      </c>
      <c r="B886" s="24" t="s">
        <v>121</v>
      </c>
      <c r="C886" s="24" t="s">
        <v>10</v>
      </c>
      <c r="D886" s="24" t="s">
        <v>6</v>
      </c>
      <c r="E886" s="24">
        <v>38</v>
      </c>
      <c r="F886" s="25">
        <v>2.75</v>
      </c>
      <c r="G886" s="26">
        <v>0</v>
      </c>
      <c r="H886" s="26">
        <v>174.36</v>
      </c>
      <c r="I886" s="26">
        <v>228.11</v>
      </c>
      <c r="J886" s="26">
        <v>294.65</v>
      </c>
      <c r="K886" s="26">
        <v>365.98</v>
      </c>
      <c r="L886" s="26">
        <v>444.88</v>
      </c>
      <c r="M886" s="26">
        <v>322.62</v>
      </c>
      <c r="N886" s="30"/>
    </row>
    <row r="887" spans="1:14">
      <c r="A887" s="23" t="str">
        <f>+CONCATENATE(B887,C887,D887,E887,F887)</f>
        <v>AMNS392.75</v>
      </c>
      <c r="B887" s="24" t="s">
        <v>121</v>
      </c>
      <c r="C887" s="24" t="s">
        <v>10</v>
      </c>
      <c r="D887" s="24" t="s">
        <v>6</v>
      </c>
      <c r="E887" s="24">
        <v>39</v>
      </c>
      <c r="F887" s="25">
        <v>2.75</v>
      </c>
      <c r="G887" s="26">
        <v>0</v>
      </c>
      <c r="H887" s="26">
        <v>192.59</v>
      </c>
      <c r="I887" s="26">
        <v>252.6</v>
      </c>
      <c r="J887" s="26">
        <v>323.01</v>
      </c>
      <c r="K887" s="26">
        <v>398.41</v>
      </c>
      <c r="L887" s="26">
        <v>482.44</v>
      </c>
      <c r="M887" s="26">
        <v>337.67</v>
      </c>
      <c r="N887" s="30"/>
    </row>
    <row r="888" spans="1:14">
      <c r="A888" s="23" t="str">
        <f>+CONCATENATE(B888,C888,D888,E888,F888)</f>
        <v>AMNS402.75</v>
      </c>
      <c r="B888" s="24" t="s">
        <v>121</v>
      </c>
      <c r="C888" s="24" t="s">
        <v>10</v>
      </c>
      <c r="D888" s="24" t="s">
        <v>6</v>
      </c>
      <c r="E888" s="24">
        <v>40</v>
      </c>
      <c r="F888" s="25">
        <v>2.75</v>
      </c>
      <c r="G888" s="26">
        <v>169.35</v>
      </c>
      <c r="H888" s="26">
        <v>213.69</v>
      </c>
      <c r="I888" s="26">
        <v>279.49</v>
      </c>
      <c r="J888" s="26">
        <v>353.76</v>
      </c>
      <c r="K888" s="26">
        <v>433.59</v>
      </c>
      <c r="L888" s="26">
        <v>523.1</v>
      </c>
      <c r="M888" s="26">
        <v>353.76</v>
      </c>
      <c r="N888" s="30"/>
    </row>
    <row r="889" spans="1:14">
      <c r="A889" s="23" t="str">
        <f>+CONCATENATE(B889,C889,D889,E889,F889)</f>
        <v>AMNS412.75</v>
      </c>
      <c r="B889" s="24" t="s">
        <v>121</v>
      </c>
      <c r="C889" s="24" t="s">
        <v>10</v>
      </c>
      <c r="D889" s="24" t="s">
        <v>6</v>
      </c>
      <c r="E889" s="24">
        <v>41</v>
      </c>
      <c r="F889" s="25">
        <v>2.75</v>
      </c>
      <c r="G889" s="26">
        <v>185.62</v>
      </c>
      <c r="H889" s="26">
        <v>237.67</v>
      </c>
      <c r="I889" s="26">
        <v>308.84</v>
      </c>
      <c r="J889" s="26">
        <v>386.85</v>
      </c>
      <c r="K889" s="26">
        <v>471.52</v>
      </c>
      <c r="L889" s="26">
        <v>567.04</v>
      </c>
      <c r="M889" s="26">
        <v>370.93</v>
      </c>
      <c r="N889" s="30"/>
    </row>
    <row r="890" spans="1:14">
      <c r="A890" s="23" t="str">
        <f>+CONCATENATE(B890,C890,D890,E890,F890)</f>
        <v>AMNS422.75</v>
      </c>
      <c r="B890" s="24" t="s">
        <v>121</v>
      </c>
      <c r="C890" s="24" t="s">
        <v>10</v>
      </c>
      <c r="D890" s="24" t="s">
        <v>6</v>
      </c>
      <c r="E890" s="24">
        <v>42</v>
      </c>
      <c r="F890" s="25">
        <v>2.75</v>
      </c>
      <c r="G890" s="26">
        <v>204.72</v>
      </c>
      <c r="H890" s="26">
        <v>264.53</v>
      </c>
      <c r="I890" s="26">
        <v>340.75</v>
      </c>
      <c r="J890" s="26">
        <v>422.64</v>
      </c>
      <c r="K890" s="26">
        <v>512.61</v>
      </c>
      <c r="L890" s="26">
        <v>614.5</v>
      </c>
      <c r="M890" s="26">
        <v>389.31</v>
      </c>
      <c r="N890" s="30"/>
    </row>
    <row r="891" spans="1:14">
      <c r="A891" s="23" t="str">
        <f>+CONCATENATE(B891,C891,D891,E891,F891)</f>
        <v>AMNS432.75</v>
      </c>
      <c r="B891" s="24" t="s">
        <v>121</v>
      </c>
      <c r="C891" s="24" t="s">
        <v>10</v>
      </c>
      <c r="D891" s="24" t="s">
        <v>6</v>
      </c>
      <c r="E891" s="24">
        <v>43</v>
      </c>
      <c r="F891" s="25">
        <v>2.75</v>
      </c>
      <c r="G891" s="26">
        <v>226.65</v>
      </c>
      <c r="H891" s="26">
        <v>294.37</v>
      </c>
      <c r="I891" s="26">
        <v>375.17</v>
      </c>
      <c r="J891" s="26">
        <v>461.33</v>
      </c>
      <c r="K891" s="26">
        <v>557.1</v>
      </c>
      <c r="L891" s="26">
        <v>665.65</v>
      </c>
      <c r="M891" s="26">
        <v>408.96</v>
      </c>
      <c r="N891" s="30"/>
    </row>
    <row r="892" spans="1:14">
      <c r="A892" s="23" t="str">
        <f>+CONCATENATE(B892,C892,D892,E892,F892)</f>
        <v>AMNS442.75</v>
      </c>
      <c r="B892" s="24" t="s">
        <v>121</v>
      </c>
      <c r="C892" s="24" t="s">
        <v>10</v>
      </c>
      <c r="D892" s="24" t="s">
        <v>6</v>
      </c>
      <c r="E892" s="24">
        <v>44</v>
      </c>
      <c r="F892" s="25">
        <v>2.75</v>
      </c>
      <c r="G892" s="26">
        <v>252.05</v>
      </c>
      <c r="H892" s="26">
        <v>327.28</v>
      </c>
      <c r="I892" s="26">
        <v>412.33</v>
      </c>
      <c r="J892" s="26">
        <v>503.09</v>
      </c>
      <c r="K892" s="26">
        <v>605.19</v>
      </c>
      <c r="L892" s="26">
        <v>720.65</v>
      </c>
      <c r="M892" s="26">
        <v>429.94</v>
      </c>
      <c r="N892" s="30"/>
    </row>
    <row r="893" spans="1:14">
      <c r="A893" s="23" t="str">
        <f>+CONCATENATE(B893,C893,D893,E893,F893)</f>
        <v>AMNS452.75</v>
      </c>
      <c r="B893" s="24" t="s">
        <v>121</v>
      </c>
      <c r="C893" s="24" t="s">
        <v>10</v>
      </c>
      <c r="D893" s="24" t="s">
        <v>6</v>
      </c>
      <c r="E893" s="24">
        <v>45</v>
      </c>
      <c r="F893" s="25">
        <v>2.75</v>
      </c>
      <c r="G893" s="26">
        <v>280.91</v>
      </c>
      <c r="H893" s="26">
        <v>363.48</v>
      </c>
      <c r="I893" s="26">
        <v>452.28</v>
      </c>
      <c r="J893" s="26">
        <v>548.15</v>
      </c>
      <c r="K893" s="26">
        <v>657.1</v>
      </c>
      <c r="L893" s="26">
        <v>779.68</v>
      </c>
      <c r="M893" s="26">
        <v>452.28</v>
      </c>
      <c r="N893" s="30"/>
    </row>
    <row r="894" spans="1:14">
      <c r="A894" s="23" t="str">
        <f>+CONCATENATE(B894,C894,D894,E894,F894)</f>
        <v>AMNS462.75</v>
      </c>
      <c r="B894" s="24" t="s">
        <v>121</v>
      </c>
      <c r="C894" s="24" t="s">
        <v>10</v>
      </c>
      <c r="D894" s="24" t="s">
        <v>6</v>
      </c>
      <c r="E894" s="24">
        <v>46</v>
      </c>
      <c r="F894" s="25">
        <v>2.75</v>
      </c>
      <c r="G894" s="26">
        <v>313.56</v>
      </c>
      <c r="H894" s="26">
        <v>402.49</v>
      </c>
      <c r="I894" s="26">
        <v>494.97</v>
      </c>
      <c r="J894" s="26">
        <v>596.51</v>
      </c>
      <c r="K894" s="26">
        <v>713.03</v>
      </c>
      <c r="L894" s="26">
        <v>0</v>
      </c>
      <c r="M894" s="26">
        <v>475.99</v>
      </c>
      <c r="N894" s="30"/>
    </row>
    <row r="895" spans="1:14">
      <c r="A895" s="23" t="str">
        <f>+CONCATENATE(B895,C895,D895,E895,F895)</f>
        <v>AMNS472.75</v>
      </c>
      <c r="B895" s="24" t="s">
        <v>121</v>
      </c>
      <c r="C895" s="24" t="s">
        <v>10</v>
      </c>
      <c r="D895" s="24" t="s">
        <v>6</v>
      </c>
      <c r="E895" s="24">
        <v>47</v>
      </c>
      <c r="F895" s="25">
        <v>2.75</v>
      </c>
      <c r="G895" s="26">
        <v>349.9</v>
      </c>
      <c r="H895" s="26">
        <v>444.24</v>
      </c>
      <c r="I895" s="26">
        <v>540.58</v>
      </c>
      <c r="J895" s="26">
        <v>648.54</v>
      </c>
      <c r="K895" s="26">
        <v>773.17</v>
      </c>
      <c r="L895" s="26">
        <v>0</v>
      </c>
      <c r="M895" s="26">
        <v>501.06</v>
      </c>
      <c r="N895" s="30"/>
    </row>
    <row r="896" spans="1:14">
      <c r="A896" s="23" t="str">
        <f>+CONCATENATE(B896,C896,D896,E896,F896)</f>
        <v>AMNS482.75</v>
      </c>
      <c r="B896" s="24" t="s">
        <v>121</v>
      </c>
      <c r="C896" s="24" t="s">
        <v>10</v>
      </c>
      <c r="D896" s="24" t="s">
        <v>6</v>
      </c>
      <c r="E896" s="24">
        <v>48</v>
      </c>
      <c r="F896" s="25">
        <v>2.75</v>
      </c>
      <c r="G896" s="26">
        <v>389.52</v>
      </c>
      <c r="H896" s="26">
        <v>488.61</v>
      </c>
      <c r="I896" s="26">
        <v>589.25</v>
      </c>
      <c r="J896" s="26">
        <v>704.41</v>
      </c>
      <c r="K896" s="26">
        <v>837.64</v>
      </c>
      <c r="L896" s="26">
        <v>0</v>
      </c>
      <c r="M896" s="26">
        <v>527.57</v>
      </c>
      <c r="N896" s="30"/>
    </row>
    <row r="897" spans="1:14">
      <c r="A897" s="23" t="str">
        <f>+CONCATENATE(B897,C897,D897,E897,F897)</f>
        <v>AMNS492.75</v>
      </c>
      <c r="B897" s="24" t="s">
        <v>121</v>
      </c>
      <c r="C897" s="24" t="s">
        <v>10</v>
      </c>
      <c r="D897" s="24" t="s">
        <v>6</v>
      </c>
      <c r="E897" s="24">
        <v>49</v>
      </c>
      <c r="F897" s="25">
        <v>2.75</v>
      </c>
      <c r="G897" s="26">
        <v>432.1</v>
      </c>
      <c r="H897" s="26">
        <v>535.48</v>
      </c>
      <c r="I897" s="26">
        <v>641.1</v>
      </c>
      <c r="J897" s="26">
        <v>764.32</v>
      </c>
      <c r="K897" s="26">
        <v>906.63</v>
      </c>
      <c r="L897" s="26">
        <v>0</v>
      </c>
      <c r="M897" s="26">
        <v>555.54</v>
      </c>
      <c r="N897" s="30"/>
    </row>
    <row r="898" spans="1:14">
      <c r="A898" s="23" t="str">
        <f t="shared" ref="A898:A961" si="35">+CONCATENATE(B898,C898,D898,E898,F898)</f>
        <v>AMNS502.75</v>
      </c>
      <c r="B898" s="24" t="s">
        <v>121</v>
      </c>
      <c r="C898" s="24" t="s">
        <v>10</v>
      </c>
      <c r="D898" s="24" t="s">
        <v>6</v>
      </c>
      <c r="E898" s="24">
        <v>50</v>
      </c>
      <c r="F898" s="25">
        <v>2.75</v>
      </c>
      <c r="G898" s="26">
        <v>477.25</v>
      </c>
      <c r="H898" s="26">
        <v>584.8</v>
      </c>
      <c r="I898" s="26">
        <v>696.32</v>
      </c>
      <c r="J898" s="26">
        <v>828.48</v>
      </c>
      <c r="K898" s="26">
        <v>980.29</v>
      </c>
      <c r="L898" s="26">
        <v>0</v>
      </c>
      <c r="M898" s="26">
        <v>584.8</v>
      </c>
      <c r="N898" s="30"/>
    </row>
    <row r="899" spans="1:14">
      <c r="A899" s="23" t="str">
        <f>+CONCATENATE(B899,C899,D899,E899,F899)</f>
        <v>AMNS512.75</v>
      </c>
      <c r="B899" s="24" t="s">
        <v>121</v>
      </c>
      <c r="C899" s="24" t="s">
        <v>10</v>
      </c>
      <c r="D899" s="24" t="s">
        <v>6</v>
      </c>
      <c r="E899" s="24">
        <v>51</v>
      </c>
      <c r="F899" s="25">
        <v>2.75</v>
      </c>
      <c r="G899" s="26">
        <v>524.61</v>
      </c>
      <c r="H899" s="26">
        <v>636.6</v>
      </c>
      <c r="I899" s="26">
        <v>755.15</v>
      </c>
      <c r="J899" s="26">
        <v>897.14</v>
      </c>
      <c r="K899" s="26">
        <v>0</v>
      </c>
      <c r="L899" s="26">
        <v>0</v>
      </c>
      <c r="M899" s="26">
        <v>614.74</v>
      </c>
      <c r="N899" s="30"/>
    </row>
    <row r="900" spans="1:14">
      <c r="A900" s="23" t="str">
        <f>+CONCATENATE(B900,C900,D900,E900,F900)</f>
        <v>AMNS522.75</v>
      </c>
      <c r="B900" s="24" t="s">
        <v>121</v>
      </c>
      <c r="C900" s="24" t="s">
        <v>10</v>
      </c>
      <c r="D900" s="24" t="s">
        <v>6</v>
      </c>
      <c r="E900" s="24">
        <v>52</v>
      </c>
      <c r="F900" s="25">
        <v>2.75</v>
      </c>
      <c r="G900" s="26">
        <v>573.95</v>
      </c>
      <c r="H900" s="26">
        <v>691.05</v>
      </c>
      <c r="I900" s="26">
        <v>817.92</v>
      </c>
      <c r="J900" s="26">
        <v>970.62</v>
      </c>
      <c r="K900" s="26">
        <v>0</v>
      </c>
      <c r="L900" s="26">
        <v>0</v>
      </c>
      <c r="M900" s="26">
        <v>642.78</v>
      </c>
      <c r="N900" s="30"/>
    </row>
    <row r="901" spans="1:14">
      <c r="A901" s="23" t="str">
        <f>+CONCATENATE(B901,C901,D901,E901,F901)</f>
        <v>AMNS532.75</v>
      </c>
      <c r="B901" s="24" t="s">
        <v>121</v>
      </c>
      <c r="C901" s="24" t="s">
        <v>10</v>
      </c>
      <c r="D901" s="24" t="s">
        <v>6</v>
      </c>
      <c r="E901" s="24">
        <v>53</v>
      </c>
      <c r="F901" s="25">
        <v>2.75</v>
      </c>
      <c r="G901" s="26">
        <v>625.15</v>
      </c>
      <c r="H901" s="26">
        <v>748.52</v>
      </c>
      <c r="I901" s="26">
        <v>885.07</v>
      </c>
      <c r="J901" s="26">
        <v>1049.3</v>
      </c>
      <c r="K901" s="26">
        <v>0</v>
      </c>
      <c r="L901" s="26">
        <v>0</v>
      </c>
      <c r="M901" s="26">
        <v>671.58</v>
      </c>
      <c r="N901" s="30"/>
    </row>
    <row r="902" spans="1:14">
      <c r="A902" s="23" t="str">
        <f>+CONCATENATE(B902,C902,D902,E902,F902)</f>
        <v>AMNS542.75</v>
      </c>
      <c r="B902" s="24" t="s">
        <v>121</v>
      </c>
      <c r="C902" s="24" t="s">
        <v>10</v>
      </c>
      <c r="D902" s="24" t="s">
        <v>6</v>
      </c>
      <c r="E902" s="24">
        <v>54</v>
      </c>
      <c r="F902" s="25">
        <v>2.75</v>
      </c>
      <c r="G902" s="26">
        <v>678.37</v>
      </c>
      <c r="H902" s="26">
        <v>809.51</v>
      </c>
      <c r="I902" s="26">
        <v>956.94</v>
      </c>
      <c r="J902" s="26">
        <v>1133.61</v>
      </c>
      <c r="K902" s="26">
        <v>0</v>
      </c>
      <c r="L902" s="26">
        <v>0</v>
      </c>
      <c r="M902" s="26">
        <v>701.38</v>
      </c>
      <c r="N902" s="30"/>
    </row>
    <row r="903" spans="1:14">
      <c r="A903" s="23" t="str">
        <f>+CONCATENATE(B903,C903,D903,E903,F903)</f>
        <v>AMNS552.75</v>
      </c>
      <c r="B903" s="24" t="s">
        <v>121</v>
      </c>
      <c r="C903" s="24" t="s">
        <v>10</v>
      </c>
      <c r="D903" s="24" t="s">
        <v>6</v>
      </c>
      <c r="E903" s="24">
        <v>55</v>
      </c>
      <c r="F903" s="25">
        <v>2.75</v>
      </c>
      <c r="G903" s="26">
        <v>733.93</v>
      </c>
      <c r="H903" s="26">
        <v>874.31</v>
      </c>
      <c r="I903" s="26">
        <v>1034.21</v>
      </c>
      <c r="J903" s="26">
        <v>1224.09</v>
      </c>
      <c r="K903" s="26">
        <v>0</v>
      </c>
      <c r="L903" s="26">
        <v>0</v>
      </c>
      <c r="M903" s="26">
        <v>733.93</v>
      </c>
      <c r="N903" s="30"/>
    </row>
    <row r="904" spans="1:14">
      <c r="A904" s="23" t="str">
        <f>+CONCATENATE(B904,C904,D904,E904,F904)</f>
        <v>AMNS562.75</v>
      </c>
      <c r="B904" s="24" t="s">
        <v>121</v>
      </c>
      <c r="C904" s="24" t="s">
        <v>10</v>
      </c>
      <c r="D904" s="24" t="s">
        <v>6</v>
      </c>
      <c r="E904" s="24">
        <v>56</v>
      </c>
      <c r="F904" s="25">
        <v>2.75</v>
      </c>
      <c r="G904" s="26">
        <v>792.49</v>
      </c>
      <c r="H904" s="26">
        <v>944.33</v>
      </c>
      <c r="I904" s="26">
        <v>1117.62</v>
      </c>
      <c r="J904" s="26">
        <v>0</v>
      </c>
      <c r="K904" s="26">
        <v>0</v>
      </c>
      <c r="L904" s="26">
        <v>0</v>
      </c>
      <c r="M904" s="26"/>
      <c r="N904" s="30"/>
    </row>
    <row r="905" spans="1:14">
      <c r="A905" s="23" t="str">
        <f>+CONCATENATE(B905,C905,D905,E905,F905)</f>
        <v>AMNS572.75</v>
      </c>
      <c r="B905" s="24" t="s">
        <v>121</v>
      </c>
      <c r="C905" s="24" t="s">
        <v>10</v>
      </c>
      <c r="D905" s="24" t="s">
        <v>6</v>
      </c>
      <c r="E905" s="24">
        <v>57</v>
      </c>
      <c r="F905" s="25">
        <v>2.75</v>
      </c>
      <c r="G905" s="26">
        <v>854.77</v>
      </c>
      <c r="H905" s="26">
        <v>1020.03</v>
      </c>
      <c r="I905" s="26">
        <v>1207.95</v>
      </c>
      <c r="J905" s="26">
        <v>0</v>
      </c>
      <c r="K905" s="26">
        <v>0</v>
      </c>
      <c r="L905" s="26">
        <v>0</v>
      </c>
      <c r="M905" s="26"/>
      <c r="N905" s="30"/>
    </row>
    <row r="906" spans="1:14">
      <c r="A906" s="23" t="str">
        <f>+CONCATENATE(B906,C906,D906,E906,F906)</f>
        <v>AMNS582.75</v>
      </c>
      <c r="B906" s="24" t="s">
        <v>121</v>
      </c>
      <c r="C906" s="24" t="s">
        <v>10</v>
      </c>
      <c r="D906" s="24" t="s">
        <v>6</v>
      </c>
      <c r="E906" s="24">
        <v>58</v>
      </c>
      <c r="F906" s="25">
        <v>2.75</v>
      </c>
      <c r="G906" s="26">
        <v>921.28</v>
      </c>
      <c r="H906" s="26">
        <v>1102.62</v>
      </c>
      <c r="I906" s="26">
        <v>1305.98</v>
      </c>
      <c r="J906" s="26">
        <v>0</v>
      </c>
      <c r="K906" s="26">
        <v>0</v>
      </c>
      <c r="L906" s="26">
        <v>0</v>
      </c>
      <c r="M906" s="26"/>
      <c r="N906" s="30"/>
    </row>
    <row r="907" spans="1:14">
      <c r="A907" s="23" t="str">
        <f>+CONCATENATE(B907,C907,D907,E907,F907)</f>
        <v>AMNS592.75</v>
      </c>
      <c r="B907" s="24" t="s">
        <v>121</v>
      </c>
      <c r="C907" s="24" t="s">
        <v>10</v>
      </c>
      <c r="D907" s="24" t="s">
        <v>6</v>
      </c>
      <c r="E907" s="24">
        <v>59</v>
      </c>
      <c r="F907" s="25">
        <v>2.75</v>
      </c>
      <c r="G907" s="26">
        <v>994.22</v>
      </c>
      <c r="H907" s="26">
        <v>1192.34</v>
      </c>
      <c r="I907" s="26">
        <v>1412.54</v>
      </c>
      <c r="J907" s="26">
        <v>0</v>
      </c>
      <c r="K907" s="26">
        <v>0</v>
      </c>
      <c r="L907" s="26">
        <v>0</v>
      </c>
      <c r="M907" s="26"/>
      <c r="N907" s="30"/>
    </row>
    <row r="908" spans="1:14">
      <c r="A908" s="23" t="str">
        <f>+CONCATENATE(B908,C908,D908,E908,F908)</f>
        <v>AMNS602.75</v>
      </c>
      <c r="B908" s="24" t="s">
        <v>121</v>
      </c>
      <c r="C908" s="24" t="s">
        <v>10</v>
      </c>
      <c r="D908" s="24" t="s">
        <v>6</v>
      </c>
      <c r="E908" s="24">
        <v>60</v>
      </c>
      <c r="F908" s="25">
        <v>2.75</v>
      </c>
      <c r="G908" s="26">
        <v>1073.94</v>
      </c>
      <c r="H908" s="26">
        <v>1290.58</v>
      </c>
      <c r="I908" s="26">
        <v>1528.5</v>
      </c>
      <c r="J908" s="26">
        <v>0</v>
      </c>
      <c r="K908" s="26">
        <v>0</v>
      </c>
      <c r="L908" s="26">
        <v>0</v>
      </c>
      <c r="M908" s="26"/>
      <c r="N908" s="30"/>
    </row>
    <row r="909" spans="1:14">
      <c r="A909" s="23" t="str">
        <f>+CONCATENATE(B909,C909,D909,E909,F909)</f>
        <v>AMNS612.75</v>
      </c>
      <c r="B909" s="24" t="s">
        <v>121</v>
      </c>
      <c r="C909" s="24" t="s">
        <v>10</v>
      </c>
      <c r="D909" s="24" t="s">
        <v>6</v>
      </c>
      <c r="E909" s="24">
        <v>61</v>
      </c>
      <c r="F909" s="25">
        <v>2.75</v>
      </c>
      <c r="G909" s="26">
        <v>1161.13</v>
      </c>
      <c r="H909" s="26">
        <v>1398.27</v>
      </c>
      <c r="I909" s="26">
        <v>0</v>
      </c>
      <c r="J909" s="26">
        <v>0</v>
      </c>
      <c r="K909" s="26">
        <v>0</v>
      </c>
      <c r="L909" s="26">
        <v>0</v>
      </c>
      <c r="M909" s="26"/>
      <c r="N909" s="30"/>
    </row>
    <row r="910" spans="1:14">
      <c r="A910" s="23" t="str">
        <f>+CONCATENATE(B910,C910,D910,E910,F910)</f>
        <v>AMNS622.75</v>
      </c>
      <c r="B910" s="24" t="s">
        <v>121</v>
      </c>
      <c r="C910" s="24" t="s">
        <v>10</v>
      </c>
      <c r="D910" s="24" t="s">
        <v>6</v>
      </c>
      <c r="E910" s="24">
        <v>62</v>
      </c>
      <c r="F910" s="25">
        <v>2.75</v>
      </c>
      <c r="G910" s="26">
        <v>1257.33</v>
      </c>
      <c r="H910" s="26">
        <v>1516.38</v>
      </c>
      <c r="I910" s="26">
        <v>0</v>
      </c>
      <c r="J910" s="26">
        <v>0</v>
      </c>
      <c r="K910" s="26">
        <v>0</v>
      </c>
      <c r="L910" s="26">
        <v>0</v>
      </c>
      <c r="M910" s="26"/>
      <c r="N910" s="30"/>
    </row>
    <row r="911" spans="1:14">
      <c r="A911" s="23" t="str">
        <f>+CONCATENATE(B911,C911,D911,E911,F911)</f>
        <v>AMNS632.75</v>
      </c>
      <c r="B911" s="24" t="s">
        <v>121</v>
      </c>
      <c r="C911" s="24" t="s">
        <v>10</v>
      </c>
      <c r="D911" s="24" t="s">
        <v>6</v>
      </c>
      <c r="E911" s="24">
        <v>63</v>
      </c>
      <c r="F911" s="25">
        <v>2.75</v>
      </c>
      <c r="G911" s="26">
        <v>1363.24</v>
      </c>
      <c r="H911" s="26">
        <v>1645.76</v>
      </c>
      <c r="I911" s="26">
        <v>0</v>
      </c>
      <c r="J911" s="26">
        <v>0</v>
      </c>
      <c r="K911" s="26">
        <v>0</v>
      </c>
      <c r="L911" s="26">
        <v>0</v>
      </c>
      <c r="M911" s="26"/>
      <c r="N911" s="30"/>
    </row>
    <row r="912" spans="1:14">
      <c r="A912" s="23" t="str">
        <f>+CONCATENATE(B912,C912,D912,E912,F912)</f>
        <v>AMNS642.75</v>
      </c>
      <c r="B912" s="24" t="s">
        <v>121</v>
      </c>
      <c r="C912" s="24" t="s">
        <v>10</v>
      </c>
      <c r="D912" s="24" t="s">
        <v>6</v>
      </c>
      <c r="E912" s="24">
        <v>64</v>
      </c>
      <c r="F912" s="25">
        <v>2.75</v>
      </c>
      <c r="G912" s="26">
        <v>1479.9</v>
      </c>
      <c r="H912" s="26">
        <v>1787.06</v>
      </c>
      <c r="I912" s="26">
        <v>0</v>
      </c>
      <c r="J912" s="26">
        <v>0</v>
      </c>
      <c r="K912" s="26">
        <v>0</v>
      </c>
      <c r="L912" s="26">
        <v>0</v>
      </c>
      <c r="M912" s="26"/>
      <c r="N912" s="30"/>
    </row>
    <row r="913" spans="1:14">
      <c r="A913" s="23" t="str">
        <f>+CONCATENATE(B913,C913,D913,E913,F913)</f>
        <v>AMNS652.75</v>
      </c>
      <c r="B913" s="24" t="s">
        <v>121</v>
      </c>
      <c r="C913" s="24" t="s">
        <v>10</v>
      </c>
      <c r="D913" s="24" t="s">
        <v>6</v>
      </c>
      <c r="E913" s="24">
        <v>65</v>
      </c>
      <c r="F913" s="25">
        <v>2.75</v>
      </c>
      <c r="G913" s="26">
        <v>1608.21</v>
      </c>
      <c r="H913" s="26">
        <v>1941.55</v>
      </c>
      <c r="I913" s="26">
        <v>0</v>
      </c>
      <c r="J913" s="26">
        <v>0</v>
      </c>
      <c r="K913" s="26">
        <v>0</v>
      </c>
      <c r="L913" s="26">
        <v>0</v>
      </c>
      <c r="M913" s="26"/>
      <c r="N913" s="30"/>
    </row>
    <row r="914" spans="1:14">
      <c r="A914" s="23" t="str">
        <f>+CONCATENATE(B914,C914,D914,E914,F914)</f>
        <v>AMS182.75</v>
      </c>
      <c r="B914" s="24" t="s">
        <v>121</v>
      </c>
      <c r="C914" s="24" t="s">
        <v>10</v>
      </c>
      <c r="D914" s="24" t="s">
        <v>90</v>
      </c>
      <c r="E914" s="24">
        <v>18</v>
      </c>
      <c r="F914" s="25">
        <v>2.75</v>
      </c>
      <c r="G914" s="26">
        <v>0</v>
      </c>
      <c r="H914" s="26">
        <v>131.68</v>
      </c>
      <c r="I914" s="26">
        <v>132.2</v>
      </c>
      <c r="J914" s="26">
        <v>136.3</v>
      </c>
      <c r="K914" s="26">
        <v>150.24</v>
      </c>
      <c r="L914" s="26">
        <v>176</v>
      </c>
      <c r="M914" s="26"/>
      <c r="N914" s="30"/>
    </row>
    <row r="915" spans="1:14">
      <c r="A915" s="23" t="str">
        <f>+CONCATENATE(B915,C915,D915,E915,F915)</f>
        <v>AMS192.75</v>
      </c>
      <c r="B915" s="24" t="s">
        <v>121</v>
      </c>
      <c r="C915" s="24" t="s">
        <v>10</v>
      </c>
      <c r="D915" s="24" t="s">
        <v>90</v>
      </c>
      <c r="E915" s="24">
        <v>19</v>
      </c>
      <c r="F915" s="25">
        <v>2.75</v>
      </c>
      <c r="G915" s="26">
        <v>0</v>
      </c>
      <c r="H915" s="26">
        <v>135.88</v>
      </c>
      <c r="I915" s="26">
        <v>136.45</v>
      </c>
      <c r="J915" s="26">
        <v>141.46</v>
      </c>
      <c r="K915" s="26">
        <v>157.61</v>
      </c>
      <c r="L915" s="26">
        <v>186.93</v>
      </c>
      <c r="M915" s="26"/>
      <c r="N915" s="30"/>
    </row>
    <row r="916" spans="1:14">
      <c r="A916" s="23" t="str">
        <f>+CONCATENATE(B916,C916,D916,E916,F916)</f>
        <v>AMS202.75</v>
      </c>
      <c r="B916" s="24" t="s">
        <v>121</v>
      </c>
      <c r="C916" s="24" t="s">
        <v>10</v>
      </c>
      <c r="D916" s="24" t="s">
        <v>90</v>
      </c>
      <c r="E916" s="24">
        <v>20</v>
      </c>
      <c r="F916" s="25">
        <v>2.75</v>
      </c>
      <c r="G916" s="26">
        <v>0</v>
      </c>
      <c r="H916" s="26">
        <v>139.43</v>
      </c>
      <c r="I916" s="26">
        <v>140.05</v>
      </c>
      <c r="J916" s="26">
        <v>146.61</v>
      </c>
      <c r="K916" s="26">
        <v>165.7</v>
      </c>
      <c r="L916" s="26">
        <v>198.98</v>
      </c>
      <c r="M916" s="26"/>
      <c r="N916" s="30"/>
    </row>
    <row r="917" spans="1:14">
      <c r="A917" s="23" t="str">
        <f>+CONCATENATE(B917,C917,D917,E917,F917)</f>
        <v>AMS212.75</v>
      </c>
      <c r="B917" s="24" t="s">
        <v>121</v>
      </c>
      <c r="C917" s="24" t="s">
        <v>10</v>
      </c>
      <c r="D917" s="24" t="s">
        <v>90</v>
      </c>
      <c r="E917" s="24">
        <v>21</v>
      </c>
      <c r="F917" s="25">
        <v>2.75</v>
      </c>
      <c r="G917" s="26">
        <v>0</v>
      </c>
      <c r="H917" s="26">
        <v>142.35</v>
      </c>
      <c r="I917" s="26">
        <v>143.35</v>
      </c>
      <c r="J917" s="26">
        <v>152.05</v>
      </c>
      <c r="K917" s="26">
        <v>174.66</v>
      </c>
      <c r="L917" s="26">
        <v>212.33</v>
      </c>
      <c r="M917" s="26"/>
      <c r="N917" s="30"/>
    </row>
    <row r="918" spans="1:14">
      <c r="A918" s="23" t="str">
        <f>+CONCATENATE(B918,C918,D918,E918,F918)</f>
        <v>AMS222.75</v>
      </c>
      <c r="B918" s="24" t="s">
        <v>121</v>
      </c>
      <c r="C918" s="24" t="s">
        <v>10</v>
      </c>
      <c r="D918" s="24" t="s">
        <v>90</v>
      </c>
      <c r="E918" s="24">
        <v>22</v>
      </c>
      <c r="F918" s="25">
        <v>2.75</v>
      </c>
      <c r="G918" s="26">
        <v>0</v>
      </c>
      <c r="H918" s="26">
        <v>144.81</v>
      </c>
      <c r="I918" s="26">
        <v>146.57</v>
      </c>
      <c r="J918" s="26">
        <v>158.07</v>
      </c>
      <c r="K918" s="26">
        <v>184.69</v>
      </c>
      <c r="L918" s="26">
        <v>227.06</v>
      </c>
      <c r="M918" s="26"/>
      <c r="N918" s="30"/>
    </row>
    <row r="919" spans="1:14">
      <c r="A919" s="23" t="str">
        <f>+CONCATENATE(B919,C919,D919,E919,F919)</f>
        <v>AMS232.75</v>
      </c>
      <c r="B919" s="24" t="s">
        <v>121</v>
      </c>
      <c r="C919" s="24" t="s">
        <v>10</v>
      </c>
      <c r="D919" s="24" t="s">
        <v>90</v>
      </c>
      <c r="E919" s="24">
        <v>23</v>
      </c>
      <c r="F919" s="25">
        <v>2.75</v>
      </c>
      <c r="G919" s="26">
        <v>0</v>
      </c>
      <c r="H919" s="26">
        <v>147.08</v>
      </c>
      <c r="I919" s="26">
        <v>150.08</v>
      </c>
      <c r="J919" s="26">
        <v>164.95</v>
      </c>
      <c r="K919" s="26">
        <v>196.11</v>
      </c>
      <c r="L919" s="26">
        <v>243.33</v>
      </c>
      <c r="M919" s="26"/>
      <c r="N919" s="30"/>
    </row>
    <row r="920" spans="1:14">
      <c r="A920" s="23" t="str">
        <f>+CONCATENATE(B920,C920,D920,E920,F920)</f>
        <v>AMS242.75</v>
      </c>
      <c r="B920" s="24" t="s">
        <v>121</v>
      </c>
      <c r="C920" s="24" t="s">
        <v>10</v>
      </c>
      <c r="D920" s="24" t="s">
        <v>90</v>
      </c>
      <c r="E920" s="24">
        <v>24</v>
      </c>
      <c r="F920" s="25">
        <v>2.75</v>
      </c>
      <c r="G920" s="26">
        <v>0</v>
      </c>
      <c r="H920" s="26">
        <v>149.39</v>
      </c>
      <c r="I920" s="26">
        <v>154.12</v>
      </c>
      <c r="J920" s="26">
        <v>173</v>
      </c>
      <c r="K920" s="26">
        <v>208.97</v>
      </c>
      <c r="L920" s="26">
        <v>261.2</v>
      </c>
      <c r="M920" s="26"/>
      <c r="N920" s="30"/>
    </row>
    <row r="921" spans="1:14">
      <c r="A921" s="23" t="str">
        <f>+CONCATENATE(B921,C921,D921,E921,F921)</f>
        <v>AMS252.75</v>
      </c>
      <c r="B921" s="24" t="s">
        <v>121</v>
      </c>
      <c r="C921" s="24" t="s">
        <v>10</v>
      </c>
      <c r="D921" s="24" t="s">
        <v>90</v>
      </c>
      <c r="E921" s="24">
        <v>25</v>
      </c>
      <c r="F921" s="25">
        <v>2.75</v>
      </c>
      <c r="G921" s="26">
        <v>0</v>
      </c>
      <c r="H921" s="26">
        <v>151.96</v>
      </c>
      <c r="I921" s="26">
        <v>159.07</v>
      </c>
      <c r="J921" s="26">
        <v>182.52</v>
      </c>
      <c r="K921" s="26">
        <v>223.83</v>
      </c>
      <c r="L921" s="26">
        <v>280.87</v>
      </c>
      <c r="M921" s="26"/>
      <c r="N921" s="30"/>
    </row>
    <row r="922" spans="1:14">
      <c r="A922" s="23" t="str">
        <f>+CONCATENATE(B922,C922,D922,E922,F922)</f>
        <v>AMS262.75</v>
      </c>
      <c r="B922" s="24" t="s">
        <v>121</v>
      </c>
      <c r="C922" s="24" t="s">
        <v>10</v>
      </c>
      <c r="D922" s="24" t="s">
        <v>90</v>
      </c>
      <c r="E922" s="24">
        <v>26</v>
      </c>
      <c r="F922" s="25">
        <v>2.75</v>
      </c>
      <c r="G922" s="26">
        <v>0</v>
      </c>
      <c r="H922" s="26">
        <v>155.07</v>
      </c>
      <c r="I922" s="26">
        <v>165.25</v>
      </c>
      <c r="J922" s="26">
        <v>193.57</v>
      </c>
      <c r="K922" s="26">
        <v>240.63</v>
      </c>
      <c r="L922" s="26">
        <v>302.47</v>
      </c>
      <c r="M922" s="26"/>
      <c r="N922" s="30"/>
    </row>
    <row r="923" spans="1:14">
      <c r="A923" s="23" t="str">
        <f>+CONCATENATE(B923,C923,D923,E923,F923)</f>
        <v>AMS272.75</v>
      </c>
      <c r="B923" s="24" t="s">
        <v>121</v>
      </c>
      <c r="C923" s="24" t="s">
        <v>10</v>
      </c>
      <c r="D923" s="24" t="s">
        <v>90</v>
      </c>
      <c r="E923" s="24">
        <v>27</v>
      </c>
      <c r="F923" s="25">
        <v>2.75</v>
      </c>
      <c r="G923" s="26">
        <v>0</v>
      </c>
      <c r="H923" s="26">
        <v>158.82</v>
      </c>
      <c r="I923" s="26">
        <v>172.83</v>
      </c>
      <c r="J923" s="26">
        <v>206.55</v>
      </c>
      <c r="K923" s="26">
        <v>259.43</v>
      </c>
      <c r="L923" s="26">
        <v>326.06</v>
      </c>
      <c r="M923" s="26"/>
      <c r="N923" s="30"/>
    </row>
    <row r="924" spans="1:14">
      <c r="A924" s="23" t="str">
        <f>+CONCATENATE(B924,C924,D924,E924,F924)</f>
        <v>AMS282.75</v>
      </c>
      <c r="B924" s="24" t="s">
        <v>121</v>
      </c>
      <c r="C924" s="24" t="s">
        <v>10</v>
      </c>
      <c r="D924" s="24" t="s">
        <v>90</v>
      </c>
      <c r="E924" s="24">
        <v>28</v>
      </c>
      <c r="F924" s="25">
        <v>2.75</v>
      </c>
      <c r="G924" s="26">
        <v>0</v>
      </c>
      <c r="H924" s="26">
        <v>163.73</v>
      </c>
      <c r="I924" s="26">
        <v>182.06</v>
      </c>
      <c r="J924" s="26">
        <v>221.39</v>
      </c>
      <c r="K924" s="26">
        <v>280.54</v>
      </c>
      <c r="L924" s="26">
        <v>351.81</v>
      </c>
      <c r="M924" s="26"/>
      <c r="N924" s="30"/>
    </row>
    <row r="925" spans="1:14">
      <c r="A925" s="23" t="str">
        <f>+CONCATENATE(B925,C925,D925,E925,F925)</f>
        <v>AMS292.75</v>
      </c>
      <c r="B925" s="24" t="s">
        <v>121</v>
      </c>
      <c r="C925" s="24" t="s">
        <v>10</v>
      </c>
      <c r="D925" s="24" t="s">
        <v>90</v>
      </c>
      <c r="E925" s="24">
        <v>29</v>
      </c>
      <c r="F925" s="25">
        <v>2.75</v>
      </c>
      <c r="G925" s="26">
        <v>0</v>
      </c>
      <c r="H925" s="26">
        <v>169.85</v>
      </c>
      <c r="I925" s="26">
        <v>193.24</v>
      </c>
      <c r="J925" s="26">
        <v>238.9</v>
      </c>
      <c r="K925" s="26">
        <v>303.92</v>
      </c>
      <c r="L925" s="26">
        <v>379.94</v>
      </c>
      <c r="M925" s="26"/>
      <c r="N925" s="30"/>
    </row>
    <row r="926" spans="1:14">
      <c r="A926" s="23" t="str">
        <f>+CONCATENATE(B926,C926,D926,E926,F926)</f>
        <v>AMS302.75</v>
      </c>
      <c r="B926" s="24" t="s">
        <v>121</v>
      </c>
      <c r="C926" s="24" t="s">
        <v>10</v>
      </c>
      <c r="D926" s="24" t="s">
        <v>90</v>
      </c>
      <c r="E926" s="24">
        <v>30</v>
      </c>
      <c r="F926" s="25">
        <v>2.75</v>
      </c>
      <c r="G926" s="26">
        <v>0</v>
      </c>
      <c r="H926" s="26">
        <v>177.46</v>
      </c>
      <c r="I926" s="26">
        <v>206.34</v>
      </c>
      <c r="J926" s="26">
        <v>258.7</v>
      </c>
      <c r="K926" s="26">
        <v>329.92</v>
      </c>
      <c r="L926" s="26">
        <v>410.42</v>
      </c>
      <c r="M926" s="26">
        <v>410.42</v>
      </c>
      <c r="N926" s="30"/>
    </row>
    <row r="927" spans="1:14">
      <c r="A927" s="23" t="str">
        <f>+CONCATENATE(B927,C927,D927,E927,F927)</f>
        <v>AMS312.75</v>
      </c>
      <c r="B927" s="24" t="s">
        <v>121</v>
      </c>
      <c r="C927" s="24" t="s">
        <v>10</v>
      </c>
      <c r="D927" s="24" t="s">
        <v>90</v>
      </c>
      <c r="E927" s="24">
        <v>31</v>
      </c>
      <c r="F927" s="25">
        <v>2.75</v>
      </c>
      <c r="G927" s="26">
        <v>0</v>
      </c>
      <c r="H927" s="26">
        <v>186.75</v>
      </c>
      <c r="I927" s="26">
        <v>221.84</v>
      </c>
      <c r="J927" s="26">
        <v>281.17</v>
      </c>
      <c r="K927" s="26">
        <v>358.37</v>
      </c>
      <c r="L927" s="26">
        <v>443.49</v>
      </c>
      <c r="M927" s="26">
        <v>426.15</v>
      </c>
      <c r="N927" s="30"/>
    </row>
    <row r="928" spans="1:14">
      <c r="A928" s="23" t="str">
        <f>+CONCATENATE(B928,C928,D928,E928,F928)</f>
        <v>AMS322.75</v>
      </c>
      <c r="B928" s="24" t="s">
        <v>121</v>
      </c>
      <c r="C928" s="24" t="s">
        <v>10</v>
      </c>
      <c r="D928" s="24" t="s">
        <v>90</v>
      </c>
      <c r="E928" s="24">
        <v>32</v>
      </c>
      <c r="F928" s="25">
        <v>2.75</v>
      </c>
      <c r="G928" s="26">
        <v>0</v>
      </c>
      <c r="H928" s="26">
        <v>197.98</v>
      </c>
      <c r="I928" s="26">
        <v>239.7</v>
      </c>
      <c r="J928" s="26">
        <v>306.56</v>
      </c>
      <c r="K928" s="26">
        <v>389.65</v>
      </c>
      <c r="L928" s="26">
        <v>479.38</v>
      </c>
      <c r="M928" s="26">
        <v>443.01</v>
      </c>
      <c r="N928" s="30"/>
    </row>
    <row r="929" spans="1:14">
      <c r="A929" s="23" t="str">
        <f>+CONCATENATE(B929,C929,D929,E929,F929)</f>
        <v>AMS332.75</v>
      </c>
      <c r="B929" s="24" t="s">
        <v>121</v>
      </c>
      <c r="C929" s="24" t="s">
        <v>10</v>
      </c>
      <c r="D929" s="24" t="s">
        <v>90</v>
      </c>
      <c r="E929" s="24">
        <v>33</v>
      </c>
      <c r="F929" s="25">
        <v>2.75</v>
      </c>
      <c r="G929" s="26">
        <v>0</v>
      </c>
      <c r="H929" s="26">
        <v>211.45</v>
      </c>
      <c r="I929" s="26">
        <v>260.45</v>
      </c>
      <c r="J929" s="26">
        <v>334.86</v>
      </c>
      <c r="K929" s="26">
        <v>423.87</v>
      </c>
      <c r="L929" s="26">
        <v>518.31</v>
      </c>
      <c r="M929" s="26">
        <v>461.07</v>
      </c>
      <c r="N929" s="30"/>
    </row>
    <row r="930" spans="1:14">
      <c r="A930" s="23" t="str">
        <f>+CONCATENATE(B930,C930,D930,E930,F930)</f>
        <v>AMS342.75</v>
      </c>
      <c r="B930" s="24" t="s">
        <v>121</v>
      </c>
      <c r="C930" s="24" t="s">
        <v>10</v>
      </c>
      <c r="D930" s="24" t="s">
        <v>90</v>
      </c>
      <c r="E930" s="24">
        <v>34</v>
      </c>
      <c r="F930" s="25">
        <v>2.75</v>
      </c>
      <c r="G930" s="26">
        <v>0</v>
      </c>
      <c r="H930" s="26">
        <v>227.4</v>
      </c>
      <c r="I930" s="26">
        <v>284.3</v>
      </c>
      <c r="J930" s="26">
        <v>366.43</v>
      </c>
      <c r="K930" s="26">
        <v>460.92</v>
      </c>
      <c r="L930" s="26">
        <v>560.47</v>
      </c>
      <c r="M930" s="26">
        <v>480.42</v>
      </c>
      <c r="N930" s="30"/>
    </row>
    <row r="931" spans="1:14">
      <c r="A931" s="23" t="str">
        <f>+CONCATENATE(B931,C931,D931,E931,F931)</f>
        <v>AMS352.75</v>
      </c>
      <c r="B931" s="24" t="s">
        <v>121</v>
      </c>
      <c r="C931" s="24" t="s">
        <v>10</v>
      </c>
      <c r="D931" s="24" t="s">
        <v>90</v>
      </c>
      <c r="E931" s="24">
        <v>35</v>
      </c>
      <c r="F931" s="25">
        <v>2.75</v>
      </c>
      <c r="G931" s="26">
        <v>0</v>
      </c>
      <c r="H931" s="26">
        <v>245.84</v>
      </c>
      <c r="I931" s="26">
        <v>311.48</v>
      </c>
      <c r="J931" s="26">
        <v>401.11</v>
      </c>
      <c r="K931" s="26">
        <v>501.14</v>
      </c>
      <c r="L931" s="26">
        <v>606.09</v>
      </c>
      <c r="M931" s="26">
        <v>501.14</v>
      </c>
      <c r="N931" s="30"/>
    </row>
    <row r="932" spans="1:14">
      <c r="A932" s="23" t="str">
        <f>+CONCATENATE(B932,C932,D932,E932,F932)</f>
        <v>AMS362.75</v>
      </c>
      <c r="B932" s="24" t="s">
        <v>121</v>
      </c>
      <c r="C932" s="24" t="s">
        <v>10</v>
      </c>
      <c r="D932" s="24" t="s">
        <v>90</v>
      </c>
      <c r="E932" s="24">
        <v>36</v>
      </c>
      <c r="F932" s="25">
        <v>2.75</v>
      </c>
      <c r="G932" s="26">
        <v>0</v>
      </c>
      <c r="H932" s="26">
        <v>267.6</v>
      </c>
      <c r="I932" s="26">
        <v>342.25</v>
      </c>
      <c r="J932" s="26">
        <v>439.27</v>
      </c>
      <c r="K932" s="26">
        <v>544.78</v>
      </c>
      <c r="L932" s="26">
        <v>655.4</v>
      </c>
      <c r="M932" s="26">
        <v>523.3</v>
      </c>
      <c r="N932" s="30"/>
    </row>
    <row r="933" spans="1:14">
      <c r="A933" s="23" t="str">
        <f>+CONCATENATE(B933,C933,D933,E933,F933)</f>
        <v>AMS372.75</v>
      </c>
      <c r="B933" s="24" t="s">
        <v>121</v>
      </c>
      <c r="C933" s="24" t="s">
        <v>10</v>
      </c>
      <c r="D933" s="24" t="s">
        <v>90</v>
      </c>
      <c r="E933" s="24">
        <v>37</v>
      </c>
      <c r="F933" s="25">
        <v>2.75</v>
      </c>
      <c r="G933" s="26">
        <v>0</v>
      </c>
      <c r="H933" s="26">
        <v>292.64</v>
      </c>
      <c r="I933" s="26">
        <v>376.73</v>
      </c>
      <c r="J933" s="26">
        <v>481.04</v>
      </c>
      <c r="K933" s="26">
        <v>592.03</v>
      </c>
      <c r="L933" s="26">
        <v>708.65</v>
      </c>
      <c r="M933" s="26">
        <v>547.03</v>
      </c>
      <c r="N933" s="30"/>
    </row>
    <row r="934" spans="1:14">
      <c r="A934" s="23" t="str">
        <f>+CONCATENATE(B934,C934,D934,E934,F934)</f>
        <v>AMS382.75</v>
      </c>
      <c r="B934" s="24" t="s">
        <v>121</v>
      </c>
      <c r="C934" s="24" t="s">
        <v>10</v>
      </c>
      <c r="D934" s="24" t="s">
        <v>90</v>
      </c>
      <c r="E934" s="24">
        <v>38</v>
      </c>
      <c r="F934" s="25">
        <v>2.75</v>
      </c>
      <c r="G934" s="26">
        <v>0</v>
      </c>
      <c r="H934" s="26">
        <v>321.39</v>
      </c>
      <c r="I934" s="26">
        <v>415.26</v>
      </c>
      <c r="J934" s="26">
        <v>526.39</v>
      </c>
      <c r="K934" s="26">
        <v>643.17</v>
      </c>
      <c r="L934" s="26">
        <v>766.08</v>
      </c>
      <c r="M934" s="26">
        <v>572.43</v>
      </c>
      <c r="N934" s="30"/>
    </row>
    <row r="935" spans="1:14">
      <c r="A935" s="23" t="str">
        <f>+CONCATENATE(B935,C935,D935,E935,F935)</f>
        <v>AMS392.75</v>
      </c>
      <c r="B935" s="24" t="s">
        <v>121</v>
      </c>
      <c r="C935" s="24" t="s">
        <v>10</v>
      </c>
      <c r="D935" s="24" t="s">
        <v>90</v>
      </c>
      <c r="E935" s="24">
        <v>39</v>
      </c>
      <c r="F935" s="25">
        <v>2.75</v>
      </c>
      <c r="G935" s="26">
        <v>0</v>
      </c>
      <c r="H935" s="26">
        <v>354.24</v>
      </c>
      <c r="I935" s="26">
        <v>457.92</v>
      </c>
      <c r="J935" s="26">
        <v>575.53</v>
      </c>
      <c r="K935" s="26">
        <v>698.48</v>
      </c>
      <c r="L935" s="26">
        <v>827.94</v>
      </c>
      <c r="M935" s="26">
        <v>599.62</v>
      </c>
      <c r="N935" s="30"/>
    </row>
    <row r="936" spans="1:14">
      <c r="A936" s="23" t="str">
        <f>+CONCATENATE(B936,C936,D936,E936,F936)</f>
        <v>AMS402.75</v>
      </c>
      <c r="B936" s="24" t="s">
        <v>121</v>
      </c>
      <c r="C936" s="24" t="s">
        <v>10</v>
      </c>
      <c r="D936" s="24" t="s">
        <v>90</v>
      </c>
      <c r="E936" s="24">
        <v>40</v>
      </c>
      <c r="F936" s="25">
        <v>2.75</v>
      </c>
      <c r="G936" s="26">
        <v>305.93</v>
      </c>
      <c r="H936" s="26">
        <v>392.12</v>
      </c>
      <c r="I936" s="26">
        <v>504.82</v>
      </c>
      <c r="J936" s="26">
        <v>628.78</v>
      </c>
      <c r="K936" s="26">
        <v>758.28</v>
      </c>
      <c r="L936" s="26">
        <v>894.48</v>
      </c>
      <c r="M936" s="26">
        <v>628.78</v>
      </c>
      <c r="N936" s="30"/>
    </row>
    <row r="937" spans="1:14">
      <c r="A937" s="23" t="str">
        <f>+CONCATENATE(B937,C937,D937,E937,F937)</f>
        <v>AMS412.75</v>
      </c>
      <c r="B937" s="24" t="s">
        <v>121</v>
      </c>
      <c r="C937" s="24" t="s">
        <v>10</v>
      </c>
      <c r="D937" s="24" t="s">
        <v>90</v>
      </c>
      <c r="E937" s="24">
        <v>41</v>
      </c>
      <c r="F937" s="25">
        <v>2.75</v>
      </c>
      <c r="G937" s="26">
        <v>335.89</v>
      </c>
      <c r="H937" s="26">
        <v>434.92</v>
      </c>
      <c r="I937" s="26">
        <v>556.23</v>
      </c>
      <c r="J937" s="26">
        <v>686.38</v>
      </c>
      <c r="K937" s="26">
        <v>822.89</v>
      </c>
      <c r="L937" s="26">
        <v>965.91</v>
      </c>
      <c r="M937" s="26">
        <v>659.93</v>
      </c>
      <c r="N937" s="30"/>
    </row>
    <row r="938" spans="1:14">
      <c r="A938" s="23" t="str">
        <f>+CONCATENATE(B938,C938,D938,E938,F938)</f>
        <v>AMS422.75</v>
      </c>
      <c r="B938" s="24" t="s">
        <v>121</v>
      </c>
      <c r="C938" s="24" t="s">
        <v>10</v>
      </c>
      <c r="D938" s="24" t="s">
        <v>90</v>
      </c>
      <c r="E938" s="24">
        <v>42</v>
      </c>
      <c r="F938" s="25">
        <v>2.75</v>
      </c>
      <c r="G938" s="26">
        <v>370.94</v>
      </c>
      <c r="H938" s="26">
        <v>482.9</v>
      </c>
      <c r="I938" s="26">
        <v>612.26</v>
      </c>
      <c r="J938" s="26">
        <v>748.64</v>
      </c>
      <c r="K938" s="26">
        <v>892.66</v>
      </c>
      <c r="L938" s="26">
        <v>1042.47</v>
      </c>
      <c r="M938" s="26">
        <v>693.37</v>
      </c>
      <c r="N938" s="30"/>
    </row>
    <row r="939" spans="1:14">
      <c r="A939" s="23" t="str">
        <f>+CONCATENATE(B939,C939,D939,E939,F939)</f>
        <v>AMS432.75</v>
      </c>
      <c r="B939" s="24" t="s">
        <v>121</v>
      </c>
      <c r="C939" s="24" t="s">
        <v>10</v>
      </c>
      <c r="D939" s="24" t="s">
        <v>90</v>
      </c>
      <c r="E939" s="24">
        <v>43</v>
      </c>
      <c r="F939" s="25">
        <v>2.75</v>
      </c>
      <c r="G939" s="26">
        <v>411.36</v>
      </c>
      <c r="H939" s="26">
        <v>536.22</v>
      </c>
      <c r="I939" s="26">
        <v>672.94</v>
      </c>
      <c r="J939" s="26">
        <v>815.86</v>
      </c>
      <c r="K939" s="26">
        <v>967.87</v>
      </c>
      <c r="L939" s="26">
        <v>1124.29</v>
      </c>
      <c r="M939" s="26">
        <v>729.2</v>
      </c>
      <c r="N939" s="30"/>
    </row>
    <row r="940" spans="1:14">
      <c r="A940" s="23" t="str">
        <f>+CONCATENATE(B940,C940,D940,E940,F940)</f>
        <v>AMS442.75</v>
      </c>
      <c r="B940" s="24" t="s">
        <v>121</v>
      </c>
      <c r="C940" s="24" t="s">
        <v>10</v>
      </c>
      <c r="D940" s="24" t="s">
        <v>90</v>
      </c>
      <c r="E940" s="24">
        <v>44</v>
      </c>
      <c r="F940" s="25">
        <v>2.75</v>
      </c>
      <c r="G940" s="26">
        <v>457.69</v>
      </c>
      <c r="H940" s="26">
        <v>595.06</v>
      </c>
      <c r="I940" s="26">
        <v>738.27</v>
      </c>
      <c r="J940" s="26">
        <v>888.33</v>
      </c>
      <c r="K940" s="26">
        <v>1048.83</v>
      </c>
      <c r="L940" s="26">
        <v>1211.51</v>
      </c>
      <c r="M940" s="26">
        <v>767.53</v>
      </c>
      <c r="N940" s="30"/>
    </row>
    <row r="941" spans="1:14">
      <c r="A941" s="23" t="str">
        <f>+CONCATENATE(B941,C941,D941,E941,F941)</f>
        <v>AMS452.75</v>
      </c>
      <c r="B941" s="24" t="s">
        <v>121</v>
      </c>
      <c r="C941" s="24" t="s">
        <v>10</v>
      </c>
      <c r="D941" s="24" t="s">
        <v>90</v>
      </c>
      <c r="E941" s="24">
        <v>45</v>
      </c>
      <c r="F941" s="25">
        <v>2.75</v>
      </c>
      <c r="G941" s="26">
        <v>510.13</v>
      </c>
      <c r="H941" s="26">
        <v>659.19</v>
      </c>
      <c r="I941" s="26">
        <v>808.55</v>
      </c>
      <c r="J941" s="26">
        <v>966.38</v>
      </c>
      <c r="K941" s="26">
        <v>1135.79</v>
      </c>
      <c r="L941" s="26">
        <v>1304.19</v>
      </c>
      <c r="M941" s="26">
        <v>808.55</v>
      </c>
      <c r="N941" s="30"/>
    </row>
    <row r="942" spans="1:14">
      <c r="A942" s="23" t="str">
        <f>+CONCATENATE(B942,C942,D942,E942,F942)</f>
        <v>AMS462.75</v>
      </c>
      <c r="B942" s="24" t="s">
        <v>121</v>
      </c>
      <c r="C942" s="24" t="s">
        <v>10</v>
      </c>
      <c r="D942" s="24" t="s">
        <v>90</v>
      </c>
      <c r="E942" s="24">
        <v>46</v>
      </c>
      <c r="F942" s="25">
        <v>2.75</v>
      </c>
      <c r="G942" s="26">
        <v>569.76</v>
      </c>
      <c r="H942" s="26">
        <v>728.49</v>
      </c>
      <c r="I942" s="26">
        <v>883.94</v>
      </c>
      <c r="J942" s="26">
        <v>1050.29</v>
      </c>
      <c r="K942" s="26">
        <v>1228.95</v>
      </c>
      <c r="L942" s="26">
        <v>0</v>
      </c>
      <c r="M942" s="26">
        <v>852.17</v>
      </c>
      <c r="N942" s="30"/>
    </row>
    <row r="943" spans="1:14">
      <c r="A943" s="23" t="str">
        <f>+CONCATENATE(B943,C943,D943,E943,F943)</f>
        <v>AMS472.75</v>
      </c>
      <c r="B943" s="24" t="s">
        <v>121</v>
      </c>
      <c r="C943" s="24" t="s">
        <v>10</v>
      </c>
      <c r="D943" s="24" t="s">
        <v>90</v>
      </c>
      <c r="E943" s="24">
        <v>47</v>
      </c>
      <c r="F943" s="25">
        <v>2.75</v>
      </c>
      <c r="G943" s="26">
        <v>635.39</v>
      </c>
      <c r="H943" s="26">
        <v>802.86</v>
      </c>
      <c r="I943" s="26">
        <v>964.55</v>
      </c>
      <c r="J943" s="26">
        <v>1140.34</v>
      </c>
      <c r="K943" s="26">
        <v>1328.46</v>
      </c>
      <c r="L943" s="26">
        <v>0</v>
      </c>
      <c r="M943" s="26">
        <v>898.61</v>
      </c>
      <c r="N943" s="30"/>
    </row>
    <row r="944" spans="1:14">
      <c r="A944" s="23" t="str">
        <f>+CONCATENATE(B944,C944,D944,E944,F944)</f>
        <v>AMS482.75</v>
      </c>
      <c r="B944" s="24" t="s">
        <v>121</v>
      </c>
      <c r="C944" s="24" t="s">
        <v>10</v>
      </c>
      <c r="D944" s="24" t="s">
        <v>90</v>
      </c>
      <c r="E944" s="24">
        <v>48</v>
      </c>
      <c r="F944" s="25">
        <v>2.75</v>
      </c>
      <c r="G944" s="26">
        <v>707.03</v>
      </c>
      <c r="H944" s="26">
        <v>881.99</v>
      </c>
      <c r="I944" s="26">
        <v>1050.52</v>
      </c>
      <c r="J944" s="26">
        <v>1236.72</v>
      </c>
      <c r="K944" s="26">
        <v>1434.38</v>
      </c>
      <c r="L944" s="26">
        <v>0</v>
      </c>
      <c r="M944" s="26">
        <v>947.8</v>
      </c>
      <c r="N944" s="30"/>
    </row>
    <row r="945" spans="1:14">
      <c r="A945" s="23" t="str">
        <f>+CONCATENATE(B945,C945,D945,E945,F945)</f>
        <v>AMS492.75</v>
      </c>
      <c r="B945" s="24" t="s">
        <v>121</v>
      </c>
      <c r="C945" s="24" t="s">
        <v>10</v>
      </c>
      <c r="D945" s="24" t="s">
        <v>90</v>
      </c>
      <c r="E945" s="24">
        <v>49</v>
      </c>
      <c r="F945" s="25">
        <v>2.75</v>
      </c>
      <c r="G945" s="26">
        <v>783.93</v>
      </c>
      <c r="H945" s="26">
        <v>965.68</v>
      </c>
      <c r="I945" s="26">
        <v>1142.05</v>
      </c>
      <c r="J945" s="26">
        <v>1339.66</v>
      </c>
      <c r="K945" s="26">
        <v>1546.74</v>
      </c>
      <c r="L945" s="26">
        <v>0</v>
      </c>
      <c r="M945" s="26">
        <v>999.36</v>
      </c>
      <c r="N945" s="30"/>
    </row>
    <row r="946" spans="1:14">
      <c r="A946" s="23" t="str">
        <f>+CONCATENATE(B946,C946,D946,E946,F946)</f>
        <v>AMS502.75</v>
      </c>
      <c r="B946" s="24" t="s">
        <v>121</v>
      </c>
      <c r="C946" s="24" t="s">
        <v>10</v>
      </c>
      <c r="D946" s="24" t="s">
        <v>90</v>
      </c>
      <c r="E946" s="24">
        <v>50</v>
      </c>
      <c r="F946" s="25">
        <v>2.75</v>
      </c>
      <c r="G946" s="26">
        <v>865.42</v>
      </c>
      <c r="H946" s="26">
        <v>1053.8</v>
      </c>
      <c r="I946" s="26">
        <v>1239.36</v>
      </c>
      <c r="J946" s="26">
        <v>1449.38</v>
      </c>
      <c r="K946" s="26">
        <v>1665.56</v>
      </c>
      <c r="L946" s="26">
        <v>0</v>
      </c>
      <c r="M946" s="26">
        <v>1053.8</v>
      </c>
      <c r="N946" s="30"/>
    </row>
    <row r="947" spans="1:14">
      <c r="A947" s="23" t="str">
        <f>+CONCATENATE(B947,C947,D947,E947,F947)</f>
        <v>AMS512.75</v>
      </c>
      <c r="B947" s="24" t="s">
        <v>121</v>
      </c>
      <c r="C947" s="24" t="s">
        <v>10</v>
      </c>
      <c r="D947" s="24" t="s">
        <v>90</v>
      </c>
      <c r="E947" s="24">
        <v>51</v>
      </c>
      <c r="F947" s="25">
        <v>2.75</v>
      </c>
      <c r="G947" s="26">
        <v>950.79</v>
      </c>
      <c r="H947" s="26">
        <v>1146.41</v>
      </c>
      <c r="I947" s="26">
        <v>1342.83</v>
      </c>
      <c r="J947" s="26">
        <v>1566.16</v>
      </c>
      <c r="K947" s="26">
        <v>0</v>
      </c>
      <c r="L947" s="26">
        <v>0</v>
      </c>
      <c r="M947" s="26">
        <v>1109.64</v>
      </c>
      <c r="N947" s="30"/>
    </row>
    <row r="948" spans="1:14">
      <c r="A948" s="23" t="str">
        <f>+CONCATENATE(B948,C948,D948,E948,F948)</f>
        <v>AMS522.75</v>
      </c>
      <c r="B948" s="24" t="s">
        <v>121</v>
      </c>
      <c r="C948" s="24" t="s">
        <v>10</v>
      </c>
      <c r="D948" s="24" t="s">
        <v>90</v>
      </c>
      <c r="E948" s="24">
        <v>52</v>
      </c>
      <c r="F948" s="25">
        <v>2.75</v>
      </c>
      <c r="G948" s="26">
        <v>1039.03</v>
      </c>
      <c r="H948" s="26">
        <v>1243.81</v>
      </c>
      <c r="I948" s="26">
        <v>1452.93</v>
      </c>
      <c r="J948" s="26">
        <v>1690.35</v>
      </c>
      <c r="K948" s="26">
        <v>0</v>
      </c>
      <c r="L948" s="26">
        <v>0</v>
      </c>
      <c r="M948" s="26">
        <v>1161.71</v>
      </c>
      <c r="N948" s="30"/>
    </row>
    <row r="949" spans="1:14">
      <c r="A949" s="23" t="str">
        <f>+CONCATENATE(B949,C949,D949,E949,F949)</f>
        <v>AMS532.75</v>
      </c>
      <c r="B949" s="24" t="s">
        <v>121</v>
      </c>
      <c r="C949" s="24" t="s">
        <v>10</v>
      </c>
      <c r="D949" s="24" t="s">
        <v>90</v>
      </c>
      <c r="E949" s="24">
        <v>53</v>
      </c>
      <c r="F949" s="25">
        <v>2.75</v>
      </c>
      <c r="G949" s="26">
        <v>1131.28</v>
      </c>
      <c r="H949" s="26">
        <v>1346.51</v>
      </c>
      <c r="I949" s="26">
        <v>1570.27</v>
      </c>
      <c r="J949" s="26">
        <v>1822.38</v>
      </c>
      <c r="K949" s="26">
        <v>0</v>
      </c>
      <c r="L949" s="26">
        <v>0</v>
      </c>
      <c r="M949" s="26">
        <v>1215.01</v>
      </c>
      <c r="N949" s="30"/>
    </row>
    <row r="950" spans="1:14">
      <c r="A950" s="23" t="str">
        <f>+CONCATENATE(B950,C950,D950,E950,F950)</f>
        <v>AMS542.75</v>
      </c>
      <c r="B950" s="24" t="s">
        <v>121</v>
      </c>
      <c r="C950" s="24" t="s">
        <v>10</v>
      </c>
      <c r="D950" s="24" t="s">
        <v>90</v>
      </c>
      <c r="E950" s="24">
        <v>54</v>
      </c>
      <c r="F950" s="25">
        <v>2.75</v>
      </c>
      <c r="G950" s="26">
        <v>1227.16</v>
      </c>
      <c r="H950" s="26">
        <v>1455.36</v>
      </c>
      <c r="I950" s="26">
        <v>1695.67</v>
      </c>
      <c r="J950" s="26">
        <v>1962.78</v>
      </c>
      <c r="K950" s="26">
        <v>0</v>
      </c>
      <c r="L950" s="26">
        <v>0</v>
      </c>
      <c r="M950" s="26">
        <v>1270.15</v>
      </c>
      <c r="N950" s="30"/>
    </row>
    <row r="951" spans="1:14">
      <c r="A951" s="23" t="str">
        <f>+CONCATENATE(B951,C951,D951,E951,F951)</f>
        <v>AMS552.75</v>
      </c>
      <c r="B951" s="24" t="s">
        <v>121</v>
      </c>
      <c r="C951" s="24" t="s">
        <v>10</v>
      </c>
      <c r="D951" s="24" t="s">
        <v>90</v>
      </c>
      <c r="E951" s="24">
        <v>55</v>
      </c>
      <c r="F951" s="25">
        <v>2.75</v>
      </c>
      <c r="G951" s="26">
        <v>1327.31</v>
      </c>
      <c r="H951" s="26">
        <v>1570.8</v>
      </c>
      <c r="I951" s="26">
        <v>1830.06</v>
      </c>
      <c r="J951" s="26">
        <v>2112.22</v>
      </c>
      <c r="K951" s="26">
        <v>0</v>
      </c>
      <c r="L951" s="26">
        <v>0</v>
      </c>
      <c r="M951" s="26">
        <v>1327.31</v>
      </c>
      <c r="N951" s="30"/>
    </row>
    <row r="952" spans="1:14">
      <c r="A952" s="23" t="str">
        <f>+CONCATENATE(B952,C952,D952,E952,F952)</f>
        <v>AMS562.75</v>
      </c>
      <c r="B952" s="24" t="s">
        <v>121</v>
      </c>
      <c r="C952" s="24" t="s">
        <v>10</v>
      </c>
      <c r="D952" s="24" t="s">
        <v>90</v>
      </c>
      <c r="E952" s="24">
        <v>56</v>
      </c>
      <c r="F952" s="25">
        <v>2.75</v>
      </c>
      <c r="G952" s="26">
        <v>1432.84</v>
      </c>
      <c r="H952" s="26">
        <v>1695.48</v>
      </c>
      <c r="I952" s="26">
        <v>1974.58</v>
      </c>
      <c r="J952" s="26">
        <v>0</v>
      </c>
      <c r="K952" s="26">
        <v>0</v>
      </c>
      <c r="L952" s="26">
        <v>0</v>
      </c>
      <c r="M952" s="26"/>
      <c r="N952" s="30"/>
    </row>
    <row r="953" spans="1:14">
      <c r="A953" s="23" t="str">
        <f>+CONCATENATE(B953,C953,D953,E953,F953)</f>
        <v>AMS572.75</v>
      </c>
      <c r="B953" s="24" t="s">
        <v>121</v>
      </c>
      <c r="C953" s="24" t="s">
        <v>10</v>
      </c>
      <c r="D953" s="24" t="s">
        <v>90</v>
      </c>
      <c r="E953" s="24">
        <v>57</v>
      </c>
      <c r="F953" s="25">
        <v>2.75</v>
      </c>
      <c r="G953" s="26">
        <v>1545.11</v>
      </c>
      <c r="H953" s="26">
        <v>1829.72</v>
      </c>
      <c r="I953" s="26">
        <v>2130.37</v>
      </c>
      <c r="J953" s="26">
        <v>0</v>
      </c>
      <c r="K953" s="26">
        <v>0</v>
      </c>
      <c r="L953" s="26">
        <v>0</v>
      </c>
      <c r="M953" s="26"/>
      <c r="N953" s="30"/>
    </row>
    <row r="954" spans="1:14">
      <c r="A954" s="23" t="str">
        <f>+CONCATENATE(B954,C954,D954,E954,F954)</f>
        <v>AMS582.75</v>
      </c>
      <c r="B954" s="24" t="s">
        <v>121</v>
      </c>
      <c r="C954" s="24" t="s">
        <v>10</v>
      </c>
      <c r="D954" s="24" t="s">
        <v>90</v>
      </c>
      <c r="E954" s="24">
        <v>58</v>
      </c>
      <c r="F954" s="25">
        <v>2.75</v>
      </c>
      <c r="G954" s="26">
        <v>1665.81</v>
      </c>
      <c r="H954" s="26">
        <v>1976.27</v>
      </c>
      <c r="I954" s="26">
        <v>2298.72</v>
      </c>
      <c r="J954" s="26">
        <v>0</v>
      </c>
      <c r="K954" s="26">
        <v>0</v>
      </c>
      <c r="L954" s="26">
        <v>0</v>
      </c>
      <c r="M954" s="26"/>
      <c r="N954" s="30"/>
    </row>
    <row r="955" spans="1:14">
      <c r="A955" s="23" t="str">
        <f>+CONCATENATE(B955,C955,D955,E955,F955)</f>
        <v>AMS592.75</v>
      </c>
      <c r="B955" s="24" t="s">
        <v>121</v>
      </c>
      <c r="C955" s="24" t="s">
        <v>10</v>
      </c>
      <c r="D955" s="24" t="s">
        <v>90</v>
      </c>
      <c r="E955" s="24">
        <v>59</v>
      </c>
      <c r="F955" s="25">
        <v>2.75</v>
      </c>
      <c r="G955" s="26">
        <v>1796.45</v>
      </c>
      <c r="H955" s="26">
        <v>2134.97</v>
      </c>
      <c r="I955" s="26">
        <v>2480.92</v>
      </c>
      <c r="J955" s="26">
        <v>0</v>
      </c>
      <c r="K955" s="26">
        <v>0</v>
      </c>
      <c r="L955" s="26">
        <v>0</v>
      </c>
      <c r="M955" s="26"/>
      <c r="N955" s="30"/>
    </row>
    <row r="956" spans="1:14">
      <c r="A956" s="23" t="str">
        <f>+CONCATENATE(B956,C956,D956,E956,F956)</f>
        <v>AMS602.75</v>
      </c>
      <c r="B956" s="24" t="s">
        <v>121</v>
      </c>
      <c r="C956" s="24" t="s">
        <v>10</v>
      </c>
      <c r="D956" s="24" t="s">
        <v>90</v>
      </c>
      <c r="E956" s="24">
        <v>60</v>
      </c>
      <c r="F956" s="25">
        <v>2.75</v>
      </c>
      <c r="G956" s="26">
        <v>1939.16</v>
      </c>
      <c r="H956" s="26">
        <v>2308.68</v>
      </c>
      <c r="I956" s="26">
        <v>2678.25</v>
      </c>
      <c r="J956" s="26">
        <v>0</v>
      </c>
      <c r="K956" s="26">
        <v>0</v>
      </c>
      <c r="L956" s="26">
        <v>0</v>
      </c>
      <c r="M956" s="26"/>
      <c r="N956" s="30"/>
    </row>
    <row r="957" spans="1:14">
      <c r="A957" s="23" t="str">
        <f>+CONCATENATE(B957,C957,D957,E957,F957)</f>
        <v>AMS612.75</v>
      </c>
      <c r="B957" s="24" t="s">
        <v>121</v>
      </c>
      <c r="C957" s="24" t="s">
        <v>10</v>
      </c>
      <c r="D957" s="24" t="s">
        <v>90</v>
      </c>
      <c r="E957" s="24">
        <v>61</v>
      </c>
      <c r="F957" s="25">
        <v>2.75</v>
      </c>
      <c r="G957" s="26">
        <v>2095.8</v>
      </c>
      <c r="H957" s="26">
        <v>2498.84</v>
      </c>
      <c r="I957" s="26">
        <v>0</v>
      </c>
      <c r="J957" s="26">
        <v>0</v>
      </c>
      <c r="K957" s="26">
        <v>0</v>
      </c>
      <c r="L957" s="26">
        <v>0</v>
      </c>
      <c r="M957" s="26"/>
      <c r="N957" s="30"/>
    </row>
    <row r="958" spans="1:14">
      <c r="A958" s="23" t="str">
        <f>+CONCATENATE(B958,C958,D958,E958,F958)</f>
        <v>AMS622.75</v>
      </c>
      <c r="B958" s="24" t="s">
        <v>121</v>
      </c>
      <c r="C958" s="24" t="s">
        <v>10</v>
      </c>
      <c r="D958" s="24" t="s">
        <v>90</v>
      </c>
      <c r="E958" s="24">
        <v>62</v>
      </c>
      <c r="F958" s="25">
        <v>2.75</v>
      </c>
      <c r="G958" s="26">
        <v>2268.23</v>
      </c>
      <c r="H958" s="26">
        <v>2707.07</v>
      </c>
      <c r="I958" s="26">
        <v>0</v>
      </c>
      <c r="J958" s="26">
        <v>0</v>
      </c>
      <c r="K958" s="26">
        <v>0</v>
      </c>
      <c r="L958" s="26">
        <v>0</v>
      </c>
      <c r="M958" s="26"/>
      <c r="N958" s="30"/>
    </row>
    <row r="959" spans="1:14">
      <c r="A959" s="23" t="str">
        <f>+CONCATENATE(B959,C959,D959,E959,F959)</f>
        <v>AMS632.75</v>
      </c>
      <c r="B959" s="24" t="s">
        <v>121</v>
      </c>
      <c r="C959" s="24" t="s">
        <v>10</v>
      </c>
      <c r="D959" s="24" t="s">
        <v>90</v>
      </c>
      <c r="E959" s="24">
        <v>63</v>
      </c>
      <c r="F959" s="25">
        <v>2.75</v>
      </c>
      <c r="G959" s="26">
        <v>2458.24</v>
      </c>
      <c r="H959" s="26">
        <v>2934.94</v>
      </c>
      <c r="I959" s="26">
        <v>0</v>
      </c>
      <c r="J959" s="26">
        <v>0</v>
      </c>
      <c r="K959" s="26">
        <v>0</v>
      </c>
      <c r="L959" s="26">
        <v>0</v>
      </c>
      <c r="M959" s="26"/>
      <c r="N959" s="30"/>
    </row>
    <row r="960" spans="1:14">
      <c r="A960" s="23" t="str">
        <f>+CONCATENATE(B960,C960,D960,E960,F960)</f>
        <v>AMS642.75</v>
      </c>
      <c r="B960" s="24" t="s">
        <v>121</v>
      </c>
      <c r="C960" s="24" t="s">
        <v>10</v>
      </c>
      <c r="D960" s="24" t="s">
        <v>90</v>
      </c>
      <c r="E960" s="24">
        <v>64</v>
      </c>
      <c r="F960" s="25">
        <v>2.75</v>
      </c>
      <c r="G960" s="26">
        <v>2667.57</v>
      </c>
      <c r="H960" s="26">
        <v>3184.05</v>
      </c>
      <c r="I960" s="26">
        <v>0</v>
      </c>
      <c r="J960" s="26">
        <v>0</v>
      </c>
      <c r="K960" s="26">
        <v>0</v>
      </c>
      <c r="L960" s="26">
        <v>0</v>
      </c>
      <c r="M960" s="26"/>
      <c r="N960" s="30"/>
    </row>
    <row r="961" spans="1:14">
      <c r="A961" s="23" t="str">
        <f>+CONCATENATE(B961,C961,D961,E961,F961)</f>
        <v>AMS652.75</v>
      </c>
      <c r="B961" s="24" t="s">
        <v>121</v>
      </c>
      <c r="C961" s="24" t="s">
        <v>10</v>
      </c>
      <c r="D961" s="24" t="s">
        <v>90</v>
      </c>
      <c r="E961" s="24">
        <v>65</v>
      </c>
      <c r="F961" s="25">
        <v>2.75</v>
      </c>
      <c r="G961" s="26">
        <v>2898.06</v>
      </c>
      <c r="H961" s="26">
        <v>3455.97</v>
      </c>
      <c r="I961" s="26">
        <v>0</v>
      </c>
      <c r="J961" s="26">
        <v>0</v>
      </c>
      <c r="K961" s="26">
        <v>0</v>
      </c>
      <c r="L961" s="26">
        <v>0</v>
      </c>
      <c r="M961" s="26"/>
      <c r="N961" s="30"/>
    </row>
    <row r="962" spans="1:13">
      <c r="A962" s="153" t="str">
        <f t="shared" ref="A962:A1025" si="36">+CONCATENATE(B962,C962,D962,E962,F962)</f>
        <v>AFNS180.5</v>
      </c>
      <c r="B962" s="154" t="s">
        <v>121</v>
      </c>
      <c r="C962" s="154" t="s">
        <v>148</v>
      </c>
      <c r="D962" s="154" t="s">
        <v>6</v>
      </c>
      <c r="E962" s="154">
        <v>18</v>
      </c>
      <c r="F962" s="155">
        <v>0.5</v>
      </c>
      <c r="G962" s="156">
        <v>0</v>
      </c>
      <c r="H962" s="156">
        <v>13.29</v>
      </c>
      <c r="I962" s="156">
        <v>13.32</v>
      </c>
      <c r="J962" s="156">
        <v>13.51</v>
      </c>
      <c r="K962" s="156">
        <v>13.85</v>
      </c>
      <c r="L962" s="156">
        <v>15.46</v>
      </c>
      <c r="M962" s="157"/>
    </row>
    <row r="963" spans="1:13">
      <c r="A963" s="153" t="str">
        <f>+CONCATENATE(B963,C963,D963,E963,F963)</f>
        <v>AFNS190.5</v>
      </c>
      <c r="B963" s="154" t="s">
        <v>121</v>
      </c>
      <c r="C963" s="154" t="s">
        <v>148</v>
      </c>
      <c r="D963" s="154" t="s">
        <v>6</v>
      </c>
      <c r="E963" s="154">
        <v>19</v>
      </c>
      <c r="F963" s="155">
        <v>0.5</v>
      </c>
      <c r="G963" s="156">
        <v>0</v>
      </c>
      <c r="H963" s="156">
        <v>13.29</v>
      </c>
      <c r="I963" s="156">
        <v>13.32</v>
      </c>
      <c r="J963" s="156">
        <v>13.51</v>
      </c>
      <c r="K963" s="156">
        <v>13.85</v>
      </c>
      <c r="L963" s="156">
        <v>15.46</v>
      </c>
      <c r="M963" s="157"/>
    </row>
    <row r="964" spans="1:13">
      <c r="A964" s="153" t="str">
        <f>+CONCATENATE(B964,C964,D964,E964,F964)</f>
        <v>AFNS200.5</v>
      </c>
      <c r="B964" s="154" t="s">
        <v>121</v>
      </c>
      <c r="C964" s="154" t="s">
        <v>148</v>
      </c>
      <c r="D964" s="154" t="s">
        <v>6</v>
      </c>
      <c r="E964" s="154">
        <v>20</v>
      </c>
      <c r="F964" s="155">
        <v>0.5</v>
      </c>
      <c r="G964" s="156">
        <v>0</v>
      </c>
      <c r="H964" s="156">
        <v>13.29</v>
      </c>
      <c r="I964" s="156">
        <v>13.32</v>
      </c>
      <c r="J964" s="156">
        <v>13.51</v>
      </c>
      <c r="K964" s="156">
        <v>13.85</v>
      </c>
      <c r="L964" s="156">
        <v>15.46</v>
      </c>
      <c r="M964" s="157"/>
    </row>
    <row r="965" spans="1:13">
      <c r="A965" s="153" t="str">
        <f>+CONCATENATE(B965,C965,D965,E965,F965)</f>
        <v>AFNS210.5</v>
      </c>
      <c r="B965" s="154" t="s">
        <v>121</v>
      </c>
      <c r="C965" s="154" t="s">
        <v>148</v>
      </c>
      <c r="D965" s="154" t="s">
        <v>6</v>
      </c>
      <c r="E965" s="154">
        <v>21</v>
      </c>
      <c r="F965" s="155">
        <v>0.5</v>
      </c>
      <c r="G965" s="156">
        <v>0</v>
      </c>
      <c r="H965" s="156">
        <v>13.29</v>
      </c>
      <c r="I965" s="156">
        <v>13.32</v>
      </c>
      <c r="J965" s="156">
        <v>13.51</v>
      </c>
      <c r="K965" s="156">
        <v>13.85</v>
      </c>
      <c r="L965" s="156">
        <v>15.46</v>
      </c>
      <c r="M965" s="157"/>
    </row>
    <row r="966" spans="1:13">
      <c r="A966" s="153" t="str">
        <f>+CONCATENATE(B966,C966,D966,E966,F966)</f>
        <v>AFNS220.5</v>
      </c>
      <c r="B966" s="154" t="s">
        <v>121</v>
      </c>
      <c r="C966" s="154" t="s">
        <v>148</v>
      </c>
      <c r="D966" s="154" t="s">
        <v>6</v>
      </c>
      <c r="E966" s="154">
        <v>22</v>
      </c>
      <c r="F966" s="155">
        <v>0.5</v>
      </c>
      <c r="G966" s="156">
        <v>0</v>
      </c>
      <c r="H966" s="156">
        <v>13.74</v>
      </c>
      <c r="I966" s="156">
        <v>13.79</v>
      </c>
      <c r="J966" s="156">
        <v>13.95</v>
      </c>
      <c r="K966" s="156">
        <v>14.42</v>
      </c>
      <c r="L966" s="156">
        <v>16.55</v>
      </c>
      <c r="M966" s="157"/>
    </row>
    <row r="967" spans="1:13">
      <c r="A967" s="153" t="str">
        <f>+CONCATENATE(B967,C967,D967,E967,F967)</f>
        <v>AFNS230.5</v>
      </c>
      <c r="B967" s="154" t="s">
        <v>121</v>
      </c>
      <c r="C967" s="154" t="s">
        <v>148</v>
      </c>
      <c r="D967" s="154" t="s">
        <v>6</v>
      </c>
      <c r="E967" s="154">
        <v>23</v>
      </c>
      <c r="F967" s="155">
        <v>0.5</v>
      </c>
      <c r="G967" s="156">
        <v>0</v>
      </c>
      <c r="H967" s="156">
        <v>14.09</v>
      </c>
      <c r="I967" s="156">
        <v>14.14</v>
      </c>
      <c r="J967" s="156">
        <v>14.37</v>
      </c>
      <c r="K967" s="156">
        <v>15.04</v>
      </c>
      <c r="L967" s="156">
        <v>17.79</v>
      </c>
      <c r="M967" s="157"/>
    </row>
    <row r="968" spans="1:13">
      <c r="A968" s="153" t="str">
        <f>+CONCATENATE(B968,C968,D968,E968,F968)</f>
        <v>AFNS240.5</v>
      </c>
      <c r="B968" s="154" t="s">
        <v>121</v>
      </c>
      <c r="C968" s="154" t="s">
        <v>148</v>
      </c>
      <c r="D968" s="154" t="s">
        <v>6</v>
      </c>
      <c r="E968" s="154">
        <v>24</v>
      </c>
      <c r="F968" s="155">
        <v>0.5</v>
      </c>
      <c r="G968" s="156">
        <v>0</v>
      </c>
      <c r="H968" s="156">
        <v>14.37</v>
      </c>
      <c r="I968" s="156">
        <v>14.46</v>
      </c>
      <c r="J968" s="156">
        <v>14.73</v>
      </c>
      <c r="K968" s="156">
        <v>15.73</v>
      </c>
      <c r="L968" s="156">
        <v>19.24</v>
      </c>
      <c r="M968" s="157"/>
    </row>
    <row r="969" spans="1:13">
      <c r="A969" s="153" t="str">
        <f>+CONCATENATE(B969,C969,D969,E969,F969)</f>
        <v>AFNS250.5</v>
      </c>
      <c r="B969" s="154" t="s">
        <v>121</v>
      </c>
      <c r="C969" s="154" t="s">
        <v>148</v>
      </c>
      <c r="D969" s="154" t="s">
        <v>6</v>
      </c>
      <c r="E969" s="154">
        <v>25</v>
      </c>
      <c r="F969" s="155">
        <v>0.5</v>
      </c>
      <c r="G969" s="156">
        <v>0</v>
      </c>
      <c r="H969" s="156">
        <v>14.63</v>
      </c>
      <c r="I969" s="156">
        <v>14.76</v>
      </c>
      <c r="J969" s="156">
        <v>15.11</v>
      </c>
      <c r="K969" s="156">
        <v>16.54</v>
      </c>
      <c r="L969" s="156">
        <v>20.86</v>
      </c>
      <c r="M969" s="157"/>
    </row>
    <row r="970" spans="1:13">
      <c r="A970" s="153" t="str">
        <f>+CONCATENATE(B970,C970,D970,E970,F970)</f>
        <v>AFNS260.5</v>
      </c>
      <c r="B970" s="154" t="s">
        <v>121</v>
      </c>
      <c r="C970" s="154" t="s">
        <v>148</v>
      </c>
      <c r="D970" s="154" t="s">
        <v>6</v>
      </c>
      <c r="E970" s="154">
        <v>26</v>
      </c>
      <c r="F970" s="155">
        <v>0.5</v>
      </c>
      <c r="G970" s="156">
        <v>0</v>
      </c>
      <c r="H970" s="156">
        <v>14.85</v>
      </c>
      <c r="I970" s="156">
        <v>15.06</v>
      </c>
      <c r="J970" s="156">
        <v>15.53</v>
      </c>
      <c r="K970" s="156">
        <v>17.59</v>
      </c>
      <c r="L970" s="156">
        <v>22.71</v>
      </c>
      <c r="M970" s="157"/>
    </row>
    <row r="971" spans="1:13">
      <c r="A971" s="153" t="str">
        <f>+CONCATENATE(B971,C971,D971,E971,F971)</f>
        <v>AFNS270.5</v>
      </c>
      <c r="B971" s="154" t="s">
        <v>121</v>
      </c>
      <c r="C971" s="154" t="s">
        <v>148</v>
      </c>
      <c r="D971" s="154" t="s">
        <v>6</v>
      </c>
      <c r="E971" s="154">
        <v>27</v>
      </c>
      <c r="F971" s="155">
        <v>0.5</v>
      </c>
      <c r="G971" s="156">
        <v>0</v>
      </c>
      <c r="H971" s="156">
        <v>15.08</v>
      </c>
      <c r="I971" s="156">
        <v>15.41</v>
      </c>
      <c r="J971" s="156">
        <v>16.02</v>
      </c>
      <c r="K971" s="156">
        <v>18.83</v>
      </c>
      <c r="L971" s="156">
        <v>24.82</v>
      </c>
      <c r="M971" s="157"/>
    </row>
    <row r="972" spans="1:13">
      <c r="A972" s="153" t="str">
        <f>+CONCATENATE(B972,C972,D972,E972,F972)</f>
        <v>AFNS280.5</v>
      </c>
      <c r="B972" s="154" t="s">
        <v>121</v>
      </c>
      <c r="C972" s="154" t="s">
        <v>148</v>
      </c>
      <c r="D972" s="154" t="s">
        <v>6</v>
      </c>
      <c r="E972" s="154">
        <v>28</v>
      </c>
      <c r="F972" s="155">
        <v>0.5</v>
      </c>
      <c r="G972" s="156">
        <v>0</v>
      </c>
      <c r="H972" s="156">
        <v>15.34</v>
      </c>
      <c r="I972" s="156">
        <v>15.74</v>
      </c>
      <c r="J972" s="156">
        <v>16.7</v>
      </c>
      <c r="K972" s="156">
        <v>20.33</v>
      </c>
      <c r="L972" s="156">
        <v>27.09</v>
      </c>
      <c r="M972" s="157"/>
    </row>
    <row r="973" spans="1:13">
      <c r="A973" s="153" t="str">
        <f>+CONCATENATE(B973,C973,D973,E973,F973)</f>
        <v>AFNS290.5</v>
      </c>
      <c r="B973" s="154" t="s">
        <v>121</v>
      </c>
      <c r="C973" s="154" t="s">
        <v>148</v>
      </c>
      <c r="D973" s="154" t="s">
        <v>6</v>
      </c>
      <c r="E973" s="154">
        <v>29</v>
      </c>
      <c r="F973" s="155">
        <v>0.5</v>
      </c>
      <c r="G973" s="156">
        <v>0</v>
      </c>
      <c r="H973" s="156">
        <v>15.66</v>
      </c>
      <c r="I973" s="156">
        <v>16.17</v>
      </c>
      <c r="J973" s="156">
        <v>17.57</v>
      </c>
      <c r="K973" s="156">
        <v>22.16</v>
      </c>
      <c r="L973" s="156">
        <v>29.59</v>
      </c>
      <c r="M973" s="157"/>
    </row>
    <row r="974" spans="1:13">
      <c r="A974" s="153" t="str">
        <f>+CONCATENATE(B974,C974,D974,E974,F974)</f>
        <v>AFNS300.5</v>
      </c>
      <c r="B974" s="154" t="s">
        <v>121</v>
      </c>
      <c r="C974" s="154" t="s">
        <v>148</v>
      </c>
      <c r="D974" s="154" t="s">
        <v>6</v>
      </c>
      <c r="E974" s="154">
        <v>30</v>
      </c>
      <c r="F974" s="155">
        <v>0.5</v>
      </c>
      <c r="G974" s="156">
        <v>0</v>
      </c>
      <c r="H974" s="156">
        <v>16.04</v>
      </c>
      <c r="I974" s="156">
        <v>16.68</v>
      </c>
      <c r="J974" s="156">
        <v>18.68</v>
      </c>
      <c r="K974" s="156">
        <v>24.22</v>
      </c>
      <c r="L974" s="156">
        <v>32.31</v>
      </c>
      <c r="M974" s="157">
        <v>32.31</v>
      </c>
    </row>
    <row r="975" spans="1:13">
      <c r="A975" s="153" t="str">
        <f>+CONCATENATE(B975,C975,D975,E975,F975)</f>
        <v>AFNS310.5</v>
      </c>
      <c r="B975" s="154" t="s">
        <v>121</v>
      </c>
      <c r="C975" s="154" t="s">
        <v>148</v>
      </c>
      <c r="D975" s="154" t="s">
        <v>6</v>
      </c>
      <c r="E975" s="154">
        <v>31</v>
      </c>
      <c r="F975" s="155">
        <v>0.5</v>
      </c>
      <c r="G975" s="156">
        <v>0</v>
      </c>
      <c r="H975" s="156">
        <v>16.51</v>
      </c>
      <c r="I975" s="156">
        <v>17.31</v>
      </c>
      <c r="J975" s="156">
        <v>20.11</v>
      </c>
      <c r="K975" s="156">
        <v>26.64</v>
      </c>
      <c r="L975" s="156">
        <v>35.28</v>
      </c>
      <c r="M975" s="157">
        <v>33.47</v>
      </c>
    </row>
    <row r="976" spans="1:13">
      <c r="A976" s="153" t="str">
        <f>+CONCATENATE(B976,C976,D976,E976,F976)</f>
        <v>AFNS320.5</v>
      </c>
      <c r="B976" s="154" t="s">
        <v>121</v>
      </c>
      <c r="C976" s="154" t="s">
        <v>148</v>
      </c>
      <c r="D976" s="154" t="s">
        <v>6</v>
      </c>
      <c r="E976" s="154">
        <v>32</v>
      </c>
      <c r="F976" s="155">
        <v>0.5</v>
      </c>
      <c r="G976" s="156">
        <v>0</v>
      </c>
      <c r="H976" s="156">
        <v>17.08</v>
      </c>
      <c r="I976" s="156">
        <v>18.1</v>
      </c>
      <c r="J976" s="156">
        <v>21.83</v>
      </c>
      <c r="K976" s="156">
        <v>29.31</v>
      </c>
      <c r="L976" s="156">
        <v>38.5</v>
      </c>
      <c r="M976" s="157">
        <v>34.72</v>
      </c>
    </row>
    <row r="977" spans="1:13">
      <c r="A977" s="153" t="str">
        <f>+CONCATENATE(B977,C977,D977,E977,F977)</f>
        <v>AFNS330.5</v>
      </c>
      <c r="B977" s="154" t="s">
        <v>121</v>
      </c>
      <c r="C977" s="154" t="s">
        <v>148</v>
      </c>
      <c r="D977" s="154" t="s">
        <v>6</v>
      </c>
      <c r="E977" s="154">
        <v>33</v>
      </c>
      <c r="F977" s="155">
        <v>0.5</v>
      </c>
      <c r="G977" s="156">
        <v>0</v>
      </c>
      <c r="H977" s="156">
        <v>17.78</v>
      </c>
      <c r="I977" s="156">
        <v>19.18</v>
      </c>
      <c r="J977" s="156">
        <v>23.91</v>
      </c>
      <c r="K977" s="156">
        <v>32.22</v>
      </c>
      <c r="L977" s="156">
        <v>42.05</v>
      </c>
      <c r="M977" s="157">
        <v>36.02</v>
      </c>
    </row>
    <row r="978" spans="1:13">
      <c r="A978" s="153" t="str">
        <f>+CONCATENATE(B978,C978,D978,E978,F978)</f>
        <v>AFNS340.5</v>
      </c>
      <c r="B978" s="154" t="s">
        <v>121</v>
      </c>
      <c r="C978" s="154" t="s">
        <v>148</v>
      </c>
      <c r="D978" s="154" t="s">
        <v>6</v>
      </c>
      <c r="E978" s="154">
        <v>34</v>
      </c>
      <c r="F978" s="155">
        <v>0.5</v>
      </c>
      <c r="G978" s="156">
        <v>0</v>
      </c>
      <c r="H978" s="156">
        <v>18.63</v>
      </c>
      <c r="I978" s="156">
        <v>20.51</v>
      </c>
      <c r="J978" s="156">
        <v>26.32</v>
      </c>
      <c r="K978" s="156">
        <v>35.44</v>
      </c>
      <c r="L978" s="156">
        <v>45.8</v>
      </c>
      <c r="M978" s="157">
        <v>37.39</v>
      </c>
    </row>
    <row r="979" spans="1:13">
      <c r="A979" s="153" t="str">
        <f>+CONCATENATE(B979,C979,D979,E979,F979)</f>
        <v>AFNS350.5</v>
      </c>
      <c r="B979" s="154" t="s">
        <v>121</v>
      </c>
      <c r="C979" s="154" t="s">
        <v>148</v>
      </c>
      <c r="D979" s="154" t="s">
        <v>6</v>
      </c>
      <c r="E979" s="154">
        <v>35</v>
      </c>
      <c r="F979" s="155">
        <v>0.5</v>
      </c>
      <c r="G979" s="156">
        <v>0</v>
      </c>
      <c r="H979" s="156">
        <v>19.67</v>
      </c>
      <c r="I979" s="156">
        <v>22.11</v>
      </c>
      <c r="J979" s="156">
        <v>29.08</v>
      </c>
      <c r="K979" s="156">
        <v>38.87</v>
      </c>
      <c r="L979" s="156">
        <v>49.94</v>
      </c>
      <c r="M979" s="157">
        <v>38.87</v>
      </c>
    </row>
    <row r="980" spans="1:13">
      <c r="A980" s="153" t="str">
        <f>+CONCATENATE(B980,C980,D980,E980,F980)</f>
        <v>AFNS360.5</v>
      </c>
      <c r="B980" s="154" t="s">
        <v>121</v>
      </c>
      <c r="C980" s="154" t="s">
        <v>148</v>
      </c>
      <c r="D980" s="154" t="s">
        <v>6</v>
      </c>
      <c r="E980" s="154">
        <v>36</v>
      </c>
      <c r="F980" s="155">
        <v>0.5</v>
      </c>
      <c r="G980" s="156">
        <v>0</v>
      </c>
      <c r="H980" s="156">
        <v>20.87</v>
      </c>
      <c r="I980" s="156">
        <v>24.11</v>
      </c>
      <c r="J980" s="156">
        <v>32.25</v>
      </c>
      <c r="K980" s="156">
        <v>42.8</v>
      </c>
      <c r="L980" s="156">
        <v>54.42</v>
      </c>
      <c r="M980" s="157">
        <v>40.5</v>
      </c>
    </row>
    <row r="981" spans="1:13">
      <c r="A981" s="153" t="str">
        <f>+CONCATENATE(B981,C981,D981,E981,F981)</f>
        <v>AFNS370.5</v>
      </c>
      <c r="B981" s="154" t="s">
        <v>121</v>
      </c>
      <c r="C981" s="154" t="s">
        <v>148</v>
      </c>
      <c r="D981" s="154" t="s">
        <v>6</v>
      </c>
      <c r="E981" s="154">
        <v>37</v>
      </c>
      <c r="F981" s="155">
        <v>0.5</v>
      </c>
      <c r="G981" s="156">
        <v>0</v>
      </c>
      <c r="H981" s="156">
        <v>22.23</v>
      </c>
      <c r="I981" s="156">
        <v>26.49</v>
      </c>
      <c r="J981" s="156">
        <v>35.66</v>
      </c>
      <c r="K981" s="156">
        <v>46.92</v>
      </c>
      <c r="L981" s="156">
        <v>59.29</v>
      </c>
      <c r="M981" s="157">
        <v>42.25</v>
      </c>
    </row>
    <row r="982" spans="1:13">
      <c r="A982" s="153" t="str">
        <f>+CONCATENATE(B982,C982,D982,E982,F982)</f>
        <v>AFNS380.5</v>
      </c>
      <c r="B982" s="154" t="s">
        <v>121</v>
      </c>
      <c r="C982" s="154" t="s">
        <v>148</v>
      </c>
      <c r="D982" s="154" t="s">
        <v>6</v>
      </c>
      <c r="E982" s="154">
        <v>38</v>
      </c>
      <c r="F982" s="155">
        <v>0.5</v>
      </c>
      <c r="G982" s="156">
        <v>0</v>
      </c>
      <c r="H982" s="156">
        <v>23.84</v>
      </c>
      <c r="I982" s="156">
        <v>29.27</v>
      </c>
      <c r="J982" s="156">
        <v>39.53</v>
      </c>
      <c r="K982" s="156">
        <v>51.37</v>
      </c>
      <c r="L982" s="156">
        <v>64.59</v>
      </c>
      <c r="M982" s="157">
        <v>44.12</v>
      </c>
    </row>
    <row r="983" spans="1:13">
      <c r="A983" s="153" t="str">
        <f>+CONCATENATE(B983,C983,D983,E983,F983)</f>
        <v>AFNS390.5</v>
      </c>
      <c r="B983" s="154" t="s">
        <v>121</v>
      </c>
      <c r="C983" s="154" t="s">
        <v>148</v>
      </c>
      <c r="D983" s="154" t="s">
        <v>6</v>
      </c>
      <c r="E983" s="154">
        <v>39</v>
      </c>
      <c r="F983" s="155">
        <v>0.5</v>
      </c>
      <c r="G983" s="156">
        <v>0</v>
      </c>
      <c r="H983" s="156">
        <v>25.74</v>
      </c>
      <c r="I983" s="156">
        <v>32.55</v>
      </c>
      <c r="J983" s="156">
        <v>43.57</v>
      </c>
      <c r="K983" s="156">
        <v>56.24</v>
      </c>
      <c r="L983" s="156">
        <v>70.35</v>
      </c>
      <c r="M983" s="157">
        <v>46.12</v>
      </c>
    </row>
    <row r="984" spans="1:13">
      <c r="A984" s="153" t="str">
        <f>+CONCATENATE(B984,C984,D984,E984,F984)</f>
        <v>AFNS400.5</v>
      </c>
      <c r="B984" s="154" t="s">
        <v>121</v>
      </c>
      <c r="C984" s="154" t="s">
        <v>148</v>
      </c>
      <c r="D984" s="154" t="s">
        <v>6</v>
      </c>
      <c r="E984" s="154">
        <v>40</v>
      </c>
      <c r="F984" s="155">
        <v>0.5</v>
      </c>
      <c r="G984" s="156">
        <v>30.8</v>
      </c>
      <c r="H984" s="156">
        <v>28.01</v>
      </c>
      <c r="I984" s="156">
        <v>36.24</v>
      </c>
      <c r="J984" s="156">
        <v>48.26</v>
      </c>
      <c r="K984" s="156">
        <v>61.51</v>
      </c>
      <c r="L984" s="156">
        <v>76.43</v>
      </c>
      <c r="M984" s="157">
        <v>48.26</v>
      </c>
    </row>
    <row r="985" spans="1:13">
      <c r="A985" s="153" t="str">
        <f>+CONCATENATE(B985,C985,D985,E985,F985)</f>
        <v>AFNS410.5</v>
      </c>
      <c r="B985" s="154" t="s">
        <v>121</v>
      </c>
      <c r="C985" s="154" t="s">
        <v>148</v>
      </c>
      <c r="D985" s="154" t="s">
        <v>6</v>
      </c>
      <c r="E985" s="154">
        <v>41</v>
      </c>
      <c r="F985" s="155">
        <v>0.5</v>
      </c>
      <c r="G985" s="156">
        <v>30.8</v>
      </c>
      <c r="H985" s="156">
        <v>30.72</v>
      </c>
      <c r="I985" s="156">
        <v>40.26</v>
      </c>
      <c r="J985" s="156">
        <v>53.17</v>
      </c>
      <c r="K985" s="156">
        <v>67.24</v>
      </c>
      <c r="L985" s="156">
        <v>83.06</v>
      </c>
      <c r="M985" s="157">
        <v>50.53</v>
      </c>
    </row>
    <row r="986" spans="1:13">
      <c r="A986" s="153" t="str">
        <f>+CONCATENATE(B986,C986,D986,E986,F986)</f>
        <v>AFNS420.5</v>
      </c>
      <c r="B986" s="154" t="s">
        <v>121</v>
      </c>
      <c r="C986" s="154" t="s">
        <v>148</v>
      </c>
      <c r="D986" s="154" t="s">
        <v>6</v>
      </c>
      <c r="E986" s="154">
        <v>42</v>
      </c>
      <c r="F986" s="155">
        <v>0.5</v>
      </c>
      <c r="G986" s="156">
        <v>30.8</v>
      </c>
      <c r="H986" s="156">
        <v>33.92</v>
      </c>
      <c r="I986" s="156">
        <v>44.85</v>
      </c>
      <c r="J986" s="156">
        <v>58.47</v>
      </c>
      <c r="K986" s="156">
        <v>73.45</v>
      </c>
      <c r="L986" s="156">
        <v>90.25</v>
      </c>
      <c r="M986" s="157">
        <v>52.92</v>
      </c>
    </row>
    <row r="987" spans="1:13">
      <c r="A987" s="153" t="str">
        <f>+CONCATENATE(B987,C987,D987,E987,F987)</f>
        <v>AFNS430.5</v>
      </c>
      <c r="B987" s="154" t="s">
        <v>121</v>
      </c>
      <c r="C987" s="154" t="s">
        <v>148</v>
      </c>
      <c r="D987" s="154" t="s">
        <v>6</v>
      </c>
      <c r="E987" s="154">
        <v>43</v>
      </c>
      <c r="F987" s="155">
        <v>0.5</v>
      </c>
      <c r="G987" s="156">
        <v>30.8</v>
      </c>
      <c r="H987" s="156">
        <v>37.64</v>
      </c>
      <c r="I987" s="156">
        <v>49.83</v>
      </c>
      <c r="J987" s="156">
        <v>64.2</v>
      </c>
      <c r="K987" s="156">
        <v>80.2</v>
      </c>
      <c r="L987" s="156">
        <v>98.08</v>
      </c>
      <c r="M987" s="157">
        <v>55.54</v>
      </c>
    </row>
    <row r="988" spans="1:13">
      <c r="A988" s="153" t="str">
        <f>+CONCATENATE(B988,C988,D988,E988,F988)</f>
        <v>AFNS440.5</v>
      </c>
      <c r="B988" s="154" t="s">
        <v>121</v>
      </c>
      <c r="C988" s="154" t="s">
        <v>148</v>
      </c>
      <c r="D988" s="154" t="s">
        <v>6</v>
      </c>
      <c r="E988" s="154">
        <v>44</v>
      </c>
      <c r="F988" s="155">
        <v>0.5</v>
      </c>
      <c r="G988" s="156">
        <v>33.75</v>
      </c>
      <c r="H988" s="156">
        <v>42</v>
      </c>
      <c r="I988" s="156">
        <v>55.25</v>
      </c>
      <c r="J988" s="156">
        <v>70.45</v>
      </c>
      <c r="K988" s="156">
        <v>87.32</v>
      </c>
      <c r="L988" s="156">
        <v>106.57</v>
      </c>
      <c r="M988" s="157">
        <v>58.32</v>
      </c>
    </row>
    <row r="989" spans="1:13">
      <c r="A989" s="153" t="str">
        <f>+CONCATENATE(B989,C989,D989,E989,F989)</f>
        <v>AFNS450.5</v>
      </c>
      <c r="B989" s="154" t="s">
        <v>121</v>
      </c>
      <c r="C989" s="154" t="s">
        <v>148</v>
      </c>
      <c r="D989" s="154" t="s">
        <v>6</v>
      </c>
      <c r="E989" s="154">
        <v>45</v>
      </c>
      <c r="F989" s="155">
        <v>0.5</v>
      </c>
      <c r="G989" s="156">
        <v>37.17</v>
      </c>
      <c r="H989" s="156">
        <v>46.91</v>
      </c>
      <c r="I989" s="156">
        <v>61.3</v>
      </c>
      <c r="J989" s="156">
        <v>77.21</v>
      </c>
      <c r="K989" s="156">
        <v>95.06</v>
      </c>
      <c r="L989" s="156">
        <v>115.78</v>
      </c>
      <c r="M989" s="157">
        <v>61.3</v>
      </c>
    </row>
    <row r="990" spans="1:13">
      <c r="A990" s="153" t="str">
        <f>+CONCATENATE(B990,C990,D990,E990,F990)</f>
        <v>AFNS460.5</v>
      </c>
      <c r="B990" s="154" t="s">
        <v>121</v>
      </c>
      <c r="C990" s="154" t="s">
        <v>148</v>
      </c>
      <c r="D990" s="154" t="s">
        <v>6</v>
      </c>
      <c r="E990" s="154">
        <v>46</v>
      </c>
      <c r="F990" s="155">
        <v>0.5</v>
      </c>
      <c r="G990" s="156">
        <v>41.13</v>
      </c>
      <c r="H990" s="156">
        <v>52.41</v>
      </c>
      <c r="I990" s="156">
        <v>67.67</v>
      </c>
      <c r="J990" s="156">
        <v>84.51</v>
      </c>
      <c r="K990" s="156">
        <v>103.46</v>
      </c>
      <c r="L990" s="156"/>
      <c r="M990" s="157">
        <v>64.52</v>
      </c>
    </row>
    <row r="991" spans="1:13">
      <c r="A991" s="153" t="str">
        <f>+CONCATENATE(B991,C991,D991,E991,F991)</f>
        <v>AFNS470.5</v>
      </c>
      <c r="B991" s="154" t="s">
        <v>121</v>
      </c>
      <c r="C991" s="154" t="s">
        <v>148</v>
      </c>
      <c r="D991" s="154" t="s">
        <v>6</v>
      </c>
      <c r="E991" s="154">
        <v>47</v>
      </c>
      <c r="F991" s="155">
        <v>0.5</v>
      </c>
      <c r="G991" s="156">
        <v>45.66</v>
      </c>
      <c r="H991" s="156">
        <v>58.31</v>
      </c>
      <c r="I991" s="156">
        <v>74.55</v>
      </c>
      <c r="J991" s="156">
        <v>92.38</v>
      </c>
      <c r="K991" s="156">
        <v>112.55</v>
      </c>
      <c r="L991" s="156"/>
      <c r="M991" s="157">
        <v>67.95</v>
      </c>
    </row>
    <row r="992" spans="1:13">
      <c r="A992" s="153" t="str">
        <f>+CONCATENATE(B992,C992,D992,E992,F992)</f>
        <v>AFNS480.5</v>
      </c>
      <c r="B992" s="154" t="s">
        <v>121</v>
      </c>
      <c r="C992" s="154" t="s">
        <v>148</v>
      </c>
      <c r="D992" s="154" t="s">
        <v>6</v>
      </c>
      <c r="E992" s="154">
        <v>48</v>
      </c>
      <c r="F992" s="155">
        <v>0.5</v>
      </c>
      <c r="G992" s="156">
        <v>50.82</v>
      </c>
      <c r="H992" s="156">
        <v>65</v>
      </c>
      <c r="I992" s="156">
        <v>81.95</v>
      </c>
      <c r="J992" s="156">
        <v>100.89</v>
      </c>
      <c r="K992" s="156">
        <v>122.4</v>
      </c>
      <c r="L992" s="156"/>
      <c r="M992" s="157">
        <v>71.52</v>
      </c>
    </row>
    <row r="993" spans="1:13">
      <c r="A993" s="153" t="str">
        <f>+CONCATENATE(B993,C993,D993,E993,F993)</f>
        <v>AFNS490.5</v>
      </c>
      <c r="B993" s="154" t="s">
        <v>121</v>
      </c>
      <c r="C993" s="154" t="s">
        <v>148</v>
      </c>
      <c r="D993" s="154" t="s">
        <v>6</v>
      </c>
      <c r="E993" s="154">
        <v>49</v>
      </c>
      <c r="F993" s="155">
        <v>0.5</v>
      </c>
      <c r="G993" s="156">
        <v>56.62</v>
      </c>
      <c r="H993" s="156">
        <v>72.12</v>
      </c>
      <c r="I993" s="156">
        <v>89.72</v>
      </c>
      <c r="J993" s="156">
        <v>109.88</v>
      </c>
      <c r="K993" s="156">
        <v>133.06</v>
      </c>
      <c r="L993" s="156">
        <v>0</v>
      </c>
      <c r="M993" s="157">
        <v>75.38</v>
      </c>
    </row>
    <row r="994" spans="1:13">
      <c r="A994" s="153" t="str">
        <f>+CONCATENATE(B994,C994,D994,E994,F994)</f>
        <v>AFNS500.5</v>
      </c>
      <c r="B994" s="154" t="s">
        <v>121</v>
      </c>
      <c r="C994" s="154" t="s">
        <v>148</v>
      </c>
      <c r="D994" s="154" t="s">
        <v>6</v>
      </c>
      <c r="E994" s="154">
        <v>50</v>
      </c>
      <c r="F994" s="155">
        <v>0.5</v>
      </c>
      <c r="G994" s="156">
        <v>63.09</v>
      </c>
      <c r="H994" s="156">
        <v>79.69</v>
      </c>
      <c r="I994" s="156">
        <v>98.18</v>
      </c>
      <c r="J994" s="156">
        <v>119.57</v>
      </c>
      <c r="K994" s="156">
        <v>144.56</v>
      </c>
      <c r="L994" s="156">
        <v>0</v>
      </c>
      <c r="M994" s="157">
        <v>79.69</v>
      </c>
    </row>
    <row r="995" spans="1:13">
      <c r="A995" s="153" t="str">
        <f>+CONCATENATE(B995,C995,D995,E995,F995)</f>
        <v>AFNS510.5</v>
      </c>
      <c r="B995" s="154" t="s">
        <v>121</v>
      </c>
      <c r="C995" s="154" t="s">
        <v>148</v>
      </c>
      <c r="D995" s="154" t="s">
        <v>6</v>
      </c>
      <c r="E995" s="154">
        <v>51</v>
      </c>
      <c r="F995" s="155">
        <v>0.5</v>
      </c>
      <c r="G995" s="156">
        <v>70.31</v>
      </c>
      <c r="H995" s="156">
        <v>87.74</v>
      </c>
      <c r="I995" s="156">
        <v>107.21</v>
      </c>
      <c r="J995" s="156">
        <v>129.99</v>
      </c>
      <c r="K995" s="156"/>
      <c r="L995" s="156">
        <v>0</v>
      </c>
      <c r="M995" s="157">
        <v>84.32</v>
      </c>
    </row>
    <row r="996" spans="1:13">
      <c r="A996" s="153" t="str">
        <f>+CONCATENATE(B996,C996,D996,E996,F996)</f>
        <v>AFNS520.5</v>
      </c>
      <c r="B996" s="154" t="s">
        <v>121</v>
      </c>
      <c r="C996" s="154" t="s">
        <v>148</v>
      </c>
      <c r="D996" s="154" t="s">
        <v>6</v>
      </c>
      <c r="E996" s="154">
        <v>52</v>
      </c>
      <c r="F996" s="155">
        <v>0.5</v>
      </c>
      <c r="G996" s="156">
        <v>77.8</v>
      </c>
      <c r="H996" s="156">
        <v>96.34</v>
      </c>
      <c r="I996" s="156">
        <v>116.83</v>
      </c>
      <c r="J996" s="156">
        <v>141.19</v>
      </c>
      <c r="K996" s="156"/>
      <c r="L996" s="156">
        <v>0</v>
      </c>
      <c r="M996" s="157">
        <v>88.55</v>
      </c>
    </row>
    <row r="997" spans="1:13">
      <c r="A997" s="153" t="str">
        <f>+CONCATENATE(B997,C997,D997,E997,F997)</f>
        <v>AFNS530.5</v>
      </c>
      <c r="B997" s="154" t="s">
        <v>121</v>
      </c>
      <c r="C997" s="154" t="s">
        <v>148</v>
      </c>
      <c r="D997" s="154" t="s">
        <v>6</v>
      </c>
      <c r="E997" s="154">
        <v>53</v>
      </c>
      <c r="F997" s="155">
        <v>0.5</v>
      </c>
      <c r="G997" s="156">
        <v>86.12</v>
      </c>
      <c r="H997" s="156">
        <v>105.43</v>
      </c>
      <c r="I997" s="156">
        <v>127.08</v>
      </c>
      <c r="J997" s="156">
        <v>153.22</v>
      </c>
      <c r="K997" s="156"/>
      <c r="L997" s="156">
        <v>0</v>
      </c>
      <c r="M997" s="157">
        <v>93.04</v>
      </c>
    </row>
    <row r="998" spans="1:13">
      <c r="A998" s="153" t="str">
        <f>+CONCATENATE(B998,C998,D998,E998,F998)</f>
        <v>AFNS540.5</v>
      </c>
      <c r="B998" s="154" t="s">
        <v>121</v>
      </c>
      <c r="C998" s="154" t="s">
        <v>148</v>
      </c>
      <c r="D998" s="154" t="s">
        <v>6</v>
      </c>
      <c r="E998" s="154">
        <v>54</v>
      </c>
      <c r="F998" s="155">
        <v>0.5</v>
      </c>
      <c r="G998" s="156">
        <v>94.7</v>
      </c>
      <c r="H998" s="156">
        <v>114.95</v>
      </c>
      <c r="I998" s="156">
        <v>138.02</v>
      </c>
      <c r="J998" s="156">
        <v>166.13</v>
      </c>
      <c r="K998" s="156">
        <v>0</v>
      </c>
      <c r="L998" s="156">
        <v>0</v>
      </c>
      <c r="M998" s="157">
        <v>97.95</v>
      </c>
    </row>
    <row r="999" spans="1:13">
      <c r="A999" s="153" t="str">
        <f>+CONCATENATE(B999,C999,D999,E999,F999)</f>
        <v>AFNS550.5</v>
      </c>
      <c r="B999" s="154" t="s">
        <v>121</v>
      </c>
      <c r="C999" s="154" t="s">
        <v>148</v>
      </c>
      <c r="D999" s="154" t="s">
        <v>6</v>
      </c>
      <c r="E999" s="154">
        <v>55</v>
      </c>
      <c r="F999" s="155">
        <v>0.5</v>
      </c>
      <c r="G999" s="156">
        <v>103.65</v>
      </c>
      <c r="H999" s="156">
        <v>124.91</v>
      </c>
      <c r="I999" s="156">
        <v>149.71</v>
      </c>
      <c r="J999" s="156">
        <v>180.01</v>
      </c>
      <c r="K999" s="156">
        <v>0</v>
      </c>
      <c r="L999" s="156">
        <v>0</v>
      </c>
      <c r="M999" s="157">
        <v>103.65</v>
      </c>
    </row>
    <row r="1000" spans="1:13">
      <c r="A1000" s="153" t="str">
        <f>+CONCATENATE(B1000,C1000,D1000,E1000,F1000)</f>
        <v>AFNS560.5</v>
      </c>
      <c r="B1000" s="154" t="s">
        <v>121</v>
      </c>
      <c r="C1000" s="154" t="s">
        <v>148</v>
      </c>
      <c r="D1000" s="154" t="s">
        <v>6</v>
      </c>
      <c r="E1000" s="154">
        <v>56</v>
      </c>
      <c r="F1000" s="155">
        <v>0.5</v>
      </c>
      <c r="G1000" s="156">
        <v>112.94</v>
      </c>
      <c r="H1000" s="156">
        <v>135.44</v>
      </c>
      <c r="I1000" s="156">
        <v>162.27</v>
      </c>
      <c r="J1000" s="156"/>
      <c r="K1000" s="156">
        <v>0</v>
      </c>
      <c r="L1000" s="156">
        <v>0</v>
      </c>
      <c r="M1000" s="157"/>
    </row>
    <row r="1001" spans="1:13">
      <c r="A1001" s="153" t="str">
        <f>+CONCATENATE(B1001,C1001,D1001,E1001,F1001)</f>
        <v>AFNS570.5</v>
      </c>
      <c r="B1001" s="154" t="s">
        <v>121</v>
      </c>
      <c r="C1001" s="154" t="s">
        <v>148</v>
      </c>
      <c r="D1001" s="154" t="s">
        <v>6</v>
      </c>
      <c r="E1001" s="154">
        <v>57</v>
      </c>
      <c r="F1001" s="155">
        <v>0.5</v>
      </c>
      <c r="G1001" s="156">
        <v>122.59</v>
      </c>
      <c r="H1001" s="156">
        <v>146.62</v>
      </c>
      <c r="I1001" s="156">
        <v>175.62</v>
      </c>
      <c r="J1001" s="156"/>
      <c r="K1001" s="156">
        <v>0</v>
      </c>
      <c r="L1001" s="156">
        <v>0</v>
      </c>
      <c r="M1001" s="157"/>
    </row>
    <row r="1002" spans="1:13">
      <c r="A1002" s="153" t="str">
        <f>+CONCATENATE(B1002,C1002,D1002,E1002,F1002)</f>
        <v>AFNS580.5</v>
      </c>
      <c r="B1002" s="154" t="s">
        <v>121</v>
      </c>
      <c r="C1002" s="154" t="s">
        <v>148</v>
      </c>
      <c r="D1002" s="154" t="s">
        <v>6</v>
      </c>
      <c r="E1002" s="154">
        <v>58</v>
      </c>
      <c r="F1002" s="155">
        <v>0.5</v>
      </c>
      <c r="G1002" s="156">
        <v>132.65</v>
      </c>
      <c r="H1002" s="156">
        <v>158.59</v>
      </c>
      <c r="I1002" s="156">
        <v>189.96</v>
      </c>
      <c r="J1002" s="156"/>
      <c r="K1002" s="156">
        <v>0</v>
      </c>
      <c r="L1002" s="156">
        <v>0</v>
      </c>
      <c r="M1002" s="157"/>
    </row>
    <row r="1003" spans="1:13">
      <c r="A1003" s="153" t="str">
        <f>+CONCATENATE(B1003,C1003,D1003,E1003,F1003)</f>
        <v>AFNS590.5</v>
      </c>
      <c r="B1003" s="154" t="s">
        <v>121</v>
      </c>
      <c r="C1003" s="154" t="s">
        <v>148</v>
      </c>
      <c r="D1003" s="154" t="s">
        <v>6</v>
      </c>
      <c r="E1003" s="154">
        <v>59</v>
      </c>
      <c r="F1003" s="155">
        <v>0.5</v>
      </c>
      <c r="G1003" s="156">
        <v>143.25</v>
      </c>
      <c r="H1003" s="156">
        <v>171.48</v>
      </c>
      <c r="I1003" s="156">
        <v>205.48</v>
      </c>
      <c r="J1003" s="156">
        <v>0</v>
      </c>
      <c r="K1003" s="156">
        <v>0</v>
      </c>
      <c r="L1003" s="156">
        <v>0</v>
      </c>
      <c r="M1003" s="157"/>
    </row>
    <row r="1004" spans="1:13">
      <c r="A1004" s="153" t="str">
        <f>+CONCATENATE(B1004,C1004,D1004,E1004,F1004)</f>
        <v>AFNS600.5</v>
      </c>
      <c r="B1004" s="154" t="s">
        <v>121</v>
      </c>
      <c r="C1004" s="154" t="s">
        <v>148</v>
      </c>
      <c r="D1004" s="154" t="s">
        <v>6</v>
      </c>
      <c r="E1004" s="154">
        <v>60</v>
      </c>
      <c r="F1004" s="155">
        <v>0.5</v>
      </c>
      <c r="G1004" s="156">
        <v>154.52</v>
      </c>
      <c r="H1004" s="156">
        <v>185.38</v>
      </c>
      <c r="I1004" s="156">
        <v>222.33</v>
      </c>
      <c r="J1004" s="156">
        <v>0</v>
      </c>
      <c r="K1004" s="156">
        <v>0</v>
      </c>
      <c r="L1004" s="156">
        <v>0</v>
      </c>
      <c r="M1004" s="157"/>
    </row>
    <row r="1005" spans="1:13">
      <c r="A1005" s="153" t="str">
        <f>+CONCATENATE(B1005,C1005,D1005,E1005,F1005)</f>
        <v>AFNS610.5</v>
      </c>
      <c r="B1005" s="154" t="s">
        <v>121</v>
      </c>
      <c r="C1005" s="154" t="s">
        <v>148</v>
      </c>
      <c r="D1005" s="154" t="s">
        <v>6</v>
      </c>
      <c r="E1005" s="154">
        <v>61</v>
      </c>
      <c r="F1005" s="155">
        <v>0.5</v>
      </c>
      <c r="G1005" s="156">
        <v>166.71</v>
      </c>
      <c r="H1005" s="156">
        <v>200.29</v>
      </c>
      <c r="I1005" s="156"/>
      <c r="J1005" s="156">
        <v>0</v>
      </c>
      <c r="K1005" s="156">
        <v>0</v>
      </c>
      <c r="L1005" s="156">
        <v>0</v>
      </c>
      <c r="M1005" s="157"/>
    </row>
    <row r="1006" spans="1:13">
      <c r="A1006" s="153" t="str">
        <f>+CONCATENATE(B1006,C1006,D1006,E1006,F1006)</f>
        <v>AFNS620.5</v>
      </c>
      <c r="B1006" s="154" t="s">
        <v>121</v>
      </c>
      <c r="C1006" s="154" t="s">
        <v>148</v>
      </c>
      <c r="D1006" s="154" t="s">
        <v>6</v>
      </c>
      <c r="E1006" s="154">
        <v>62</v>
      </c>
      <c r="F1006" s="155">
        <v>0.5</v>
      </c>
      <c r="G1006" s="156">
        <v>179.97</v>
      </c>
      <c r="H1006" s="156">
        <v>216.46</v>
      </c>
      <c r="I1006" s="156"/>
      <c r="J1006" s="156">
        <v>0</v>
      </c>
      <c r="K1006" s="156">
        <v>0</v>
      </c>
      <c r="L1006" s="156">
        <v>0</v>
      </c>
      <c r="M1006" s="157"/>
    </row>
    <row r="1007" spans="1:13">
      <c r="A1007" s="153" t="str">
        <f>+CONCATENATE(B1007,C1007,D1007,E1007,F1007)</f>
        <v>AFNS630.5</v>
      </c>
      <c r="B1007" s="154" t="s">
        <v>121</v>
      </c>
      <c r="C1007" s="154" t="s">
        <v>148</v>
      </c>
      <c r="D1007" s="154" t="s">
        <v>6</v>
      </c>
      <c r="E1007" s="154">
        <v>63</v>
      </c>
      <c r="F1007" s="155">
        <v>0.5</v>
      </c>
      <c r="G1007" s="156">
        <v>194.45</v>
      </c>
      <c r="H1007" s="156">
        <v>234.88</v>
      </c>
      <c r="I1007" s="156"/>
      <c r="J1007" s="156">
        <v>0</v>
      </c>
      <c r="K1007" s="156">
        <v>0</v>
      </c>
      <c r="L1007" s="156">
        <v>0</v>
      </c>
      <c r="M1007" s="157"/>
    </row>
    <row r="1008" spans="1:13">
      <c r="A1008" s="153" t="str">
        <f>+CONCATENATE(B1008,C1008,D1008,E1008,F1008)</f>
        <v>AFNS640.5</v>
      </c>
      <c r="B1008" s="154" t="s">
        <v>121</v>
      </c>
      <c r="C1008" s="154" t="s">
        <v>148</v>
      </c>
      <c r="D1008" s="154" t="s">
        <v>6</v>
      </c>
      <c r="E1008" s="154">
        <v>64</v>
      </c>
      <c r="F1008" s="155">
        <v>0.5</v>
      </c>
      <c r="G1008" s="156">
        <v>210.04</v>
      </c>
      <c r="H1008" s="156">
        <v>254.88</v>
      </c>
      <c r="I1008" s="156">
        <v>0</v>
      </c>
      <c r="J1008" s="156">
        <v>0</v>
      </c>
      <c r="K1008" s="156">
        <v>0</v>
      </c>
      <c r="L1008" s="156">
        <v>0</v>
      </c>
      <c r="M1008" s="157"/>
    </row>
    <row r="1009" spans="1:13">
      <c r="A1009" s="153" t="str">
        <f>+CONCATENATE(B1009,C1009,D1009,E1009,F1009)</f>
        <v>AFNS650.5</v>
      </c>
      <c r="B1009" s="154" t="s">
        <v>121</v>
      </c>
      <c r="C1009" s="154" t="s">
        <v>148</v>
      </c>
      <c r="D1009" s="154" t="s">
        <v>6</v>
      </c>
      <c r="E1009" s="154">
        <v>65</v>
      </c>
      <c r="F1009" s="155">
        <v>0.5</v>
      </c>
      <c r="G1009" s="156">
        <v>227.7</v>
      </c>
      <c r="H1009" s="156">
        <v>276.86</v>
      </c>
      <c r="I1009" s="156">
        <v>0</v>
      </c>
      <c r="J1009" s="156">
        <v>0</v>
      </c>
      <c r="K1009" s="156">
        <v>0</v>
      </c>
      <c r="L1009" s="156">
        <v>0</v>
      </c>
      <c r="M1009" s="157"/>
    </row>
    <row r="1010" spans="1:13">
      <c r="A1010" s="153" t="str">
        <f>+CONCATENATE(B1010,C1010,D1010,E1010,F1010)</f>
        <v>AFS180.5</v>
      </c>
      <c r="B1010" s="154" t="s">
        <v>121</v>
      </c>
      <c r="C1010" s="154" t="s">
        <v>148</v>
      </c>
      <c r="D1010" s="154" t="s">
        <v>90</v>
      </c>
      <c r="E1010" s="154">
        <v>18</v>
      </c>
      <c r="F1010" s="155">
        <v>0.5</v>
      </c>
      <c r="G1010" s="156">
        <v>0</v>
      </c>
      <c r="H1010" s="156">
        <v>23.99</v>
      </c>
      <c r="I1010" s="156">
        <v>24.08</v>
      </c>
      <c r="J1010" s="156">
        <v>24.41</v>
      </c>
      <c r="K1010" s="156">
        <v>26</v>
      </c>
      <c r="L1010" s="156">
        <v>30.75</v>
      </c>
      <c r="M1010" s="157"/>
    </row>
    <row r="1011" spans="1:13">
      <c r="A1011" s="153" t="str">
        <f>+CONCATENATE(B1011,C1011,D1011,E1011,F1011)</f>
        <v>AFS190.5</v>
      </c>
      <c r="B1011" s="154" t="s">
        <v>121</v>
      </c>
      <c r="C1011" s="154" t="s">
        <v>148</v>
      </c>
      <c r="D1011" s="154" t="s">
        <v>90</v>
      </c>
      <c r="E1011" s="154">
        <v>19</v>
      </c>
      <c r="F1011" s="155">
        <v>0.5</v>
      </c>
      <c r="G1011" s="156">
        <v>0</v>
      </c>
      <c r="H1011" s="156">
        <v>23.99</v>
      </c>
      <c r="I1011" s="156">
        <v>24.08</v>
      </c>
      <c r="J1011" s="156">
        <v>24.41</v>
      </c>
      <c r="K1011" s="156">
        <v>26</v>
      </c>
      <c r="L1011" s="156">
        <v>30.75</v>
      </c>
      <c r="M1011" s="157"/>
    </row>
    <row r="1012" spans="1:13">
      <c r="A1012" s="153" t="str">
        <f>+CONCATENATE(B1012,C1012,D1012,E1012,F1012)</f>
        <v>AFS200.5</v>
      </c>
      <c r="B1012" s="154" t="s">
        <v>121</v>
      </c>
      <c r="C1012" s="154" t="s">
        <v>148</v>
      </c>
      <c r="D1012" s="154" t="s">
        <v>90</v>
      </c>
      <c r="E1012" s="154">
        <v>20</v>
      </c>
      <c r="F1012" s="155">
        <v>0.5</v>
      </c>
      <c r="G1012" s="156">
        <v>0</v>
      </c>
      <c r="H1012" s="156">
        <v>23.99</v>
      </c>
      <c r="I1012" s="156">
        <v>24.08</v>
      </c>
      <c r="J1012" s="156">
        <v>24.41</v>
      </c>
      <c r="K1012" s="156">
        <v>26</v>
      </c>
      <c r="L1012" s="156">
        <v>30.75</v>
      </c>
      <c r="M1012" s="157"/>
    </row>
    <row r="1013" spans="1:13">
      <c r="A1013" s="153" t="str">
        <f>+CONCATENATE(B1013,C1013,D1013,E1013,F1013)</f>
        <v>AFS210.5</v>
      </c>
      <c r="B1013" s="154" t="s">
        <v>121</v>
      </c>
      <c r="C1013" s="154" t="s">
        <v>148</v>
      </c>
      <c r="D1013" s="154" t="s">
        <v>90</v>
      </c>
      <c r="E1013" s="154">
        <v>21</v>
      </c>
      <c r="F1013" s="155">
        <v>0.5</v>
      </c>
      <c r="G1013" s="156">
        <v>0</v>
      </c>
      <c r="H1013" s="156">
        <v>23.99</v>
      </c>
      <c r="I1013" s="156">
        <v>24.08</v>
      </c>
      <c r="J1013" s="156">
        <v>24.41</v>
      </c>
      <c r="K1013" s="156">
        <v>26</v>
      </c>
      <c r="L1013" s="156">
        <v>30.75</v>
      </c>
      <c r="M1013" s="157"/>
    </row>
    <row r="1014" spans="1:13">
      <c r="A1014" s="153" t="str">
        <f>+CONCATENATE(B1014,C1014,D1014,E1014,F1014)</f>
        <v>AFS220.5</v>
      </c>
      <c r="B1014" s="154" t="s">
        <v>121</v>
      </c>
      <c r="C1014" s="154" t="s">
        <v>148</v>
      </c>
      <c r="D1014" s="154" t="s">
        <v>90</v>
      </c>
      <c r="E1014" s="154">
        <v>22</v>
      </c>
      <c r="F1014" s="155">
        <v>0.5</v>
      </c>
      <c r="G1014" s="156">
        <v>0</v>
      </c>
      <c r="H1014" s="156">
        <v>24.7</v>
      </c>
      <c r="I1014" s="156">
        <v>24.79</v>
      </c>
      <c r="J1014" s="156">
        <v>25.2</v>
      </c>
      <c r="K1014" s="156">
        <v>27.36</v>
      </c>
      <c r="L1014" s="156">
        <v>32.9</v>
      </c>
      <c r="M1014" s="157"/>
    </row>
    <row r="1015" spans="1:13">
      <c r="A1015" s="153" t="str">
        <f>+CONCATENATE(B1015,C1015,D1015,E1015,F1015)</f>
        <v>AFS230.5</v>
      </c>
      <c r="B1015" s="154" t="s">
        <v>121</v>
      </c>
      <c r="C1015" s="154" t="s">
        <v>148</v>
      </c>
      <c r="D1015" s="154" t="s">
        <v>90</v>
      </c>
      <c r="E1015" s="154">
        <v>23</v>
      </c>
      <c r="F1015" s="155">
        <v>0.5</v>
      </c>
      <c r="G1015" s="156">
        <v>0</v>
      </c>
      <c r="H1015" s="156">
        <v>25.34</v>
      </c>
      <c r="I1015" s="156">
        <v>25.45</v>
      </c>
      <c r="J1015" s="156">
        <v>26.03</v>
      </c>
      <c r="K1015" s="156">
        <v>28.8</v>
      </c>
      <c r="L1015" s="156">
        <v>35.21</v>
      </c>
      <c r="M1015" s="157"/>
    </row>
    <row r="1016" spans="1:13">
      <c r="A1016" s="153" t="str">
        <f>+CONCATENATE(B1016,C1016,D1016,E1016,F1016)</f>
        <v>AFS240.5</v>
      </c>
      <c r="B1016" s="154" t="s">
        <v>121</v>
      </c>
      <c r="C1016" s="154" t="s">
        <v>148</v>
      </c>
      <c r="D1016" s="154" t="s">
        <v>90</v>
      </c>
      <c r="E1016" s="154">
        <v>24</v>
      </c>
      <c r="F1016" s="155">
        <v>0.5</v>
      </c>
      <c r="G1016" s="156">
        <v>0</v>
      </c>
      <c r="H1016" s="156">
        <v>25.89</v>
      </c>
      <c r="I1016" s="156">
        <v>26.03</v>
      </c>
      <c r="J1016" s="156">
        <v>26.87</v>
      </c>
      <c r="K1016" s="156">
        <v>30.48</v>
      </c>
      <c r="L1016" s="156">
        <v>37.83</v>
      </c>
      <c r="M1016" s="157"/>
    </row>
    <row r="1017" spans="1:13">
      <c r="A1017" s="153" t="str">
        <f>+CONCATENATE(B1017,C1017,D1017,E1017,F1017)</f>
        <v>AFS250.5</v>
      </c>
      <c r="B1017" s="154" t="s">
        <v>121</v>
      </c>
      <c r="C1017" s="154" t="s">
        <v>148</v>
      </c>
      <c r="D1017" s="154" t="s">
        <v>90</v>
      </c>
      <c r="E1017" s="154">
        <v>25</v>
      </c>
      <c r="F1017" s="155">
        <v>0.5</v>
      </c>
      <c r="G1017" s="156">
        <v>0</v>
      </c>
      <c r="H1017" s="156">
        <v>26.28</v>
      </c>
      <c r="I1017" s="156">
        <v>26.57</v>
      </c>
      <c r="J1017" s="156">
        <v>27.79</v>
      </c>
      <c r="K1017" s="156">
        <v>32.33</v>
      </c>
      <c r="L1017" s="156">
        <v>40.68</v>
      </c>
      <c r="M1017" s="157"/>
    </row>
    <row r="1018" spans="1:13">
      <c r="A1018" s="153" t="str">
        <f>+CONCATENATE(B1018,C1018,D1018,E1018,F1018)</f>
        <v>AFS260.5</v>
      </c>
      <c r="B1018" s="154" t="s">
        <v>121</v>
      </c>
      <c r="C1018" s="154" t="s">
        <v>148</v>
      </c>
      <c r="D1018" s="154" t="s">
        <v>90</v>
      </c>
      <c r="E1018" s="154">
        <v>26</v>
      </c>
      <c r="F1018" s="155">
        <v>0.5</v>
      </c>
      <c r="G1018" s="156">
        <v>0</v>
      </c>
      <c r="H1018" s="156">
        <v>26.77</v>
      </c>
      <c r="I1018" s="156">
        <v>27.14</v>
      </c>
      <c r="J1018" s="156">
        <v>28.88</v>
      </c>
      <c r="K1018" s="156">
        <v>34.49</v>
      </c>
      <c r="L1018" s="156">
        <v>43.82</v>
      </c>
      <c r="M1018" s="157"/>
    </row>
    <row r="1019" spans="1:13">
      <c r="A1019" s="153" t="str">
        <f>+CONCATENATE(B1019,C1019,D1019,E1019,F1019)</f>
        <v>AFS270.5</v>
      </c>
      <c r="B1019" s="154" t="s">
        <v>121</v>
      </c>
      <c r="C1019" s="154" t="s">
        <v>148</v>
      </c>
      <c r="D1019" s="154" t="s">
        <v>90</v>
      </c>
      <c r="E1019" s="154">
        <v>27</v>
      </c>
      <c r="F1019" s="155">
        <v>0.5</v>
      </c>
      <c r="G1019" s="156">
        <v>0</v>
      </c>
      <c r="H1019" s="156">
        <v>27.16</v>
      </c>
      <c r="I1019" s="156">
        <v>27.69</v>
      </c>
      <c r="J1019" s="156">
        <v>30.29</v>
      </c>
      <c r="K1019" s="156">
        <v>36.94</v>
      </c>
      <c r="L1019" s="156">
        <v>47.3</v>
      </c>
      <c r="M1019" s="157"/>
    </row>
    <row r="1020" spans="1:13">
      <c r="A1020" s="153" t="str">
        <f>+CONCATENATE(B1020,C1020,D1020,E1020,F1020)</f>
        <v>AFS280.5</v>
      </c>
      <c r="B1020" s="154" t="s">
        <v>121</v>
      </c>
      <c r="C1020" s="154" t="s">
        <v>148</v>
      </c>
      <c r="D1020" s="154" t="s">
        <v>90</v>
      </c>
      <c r="E1020" s="154">
        <v>28</v>
      </c>
      <c r="F1020" s="155">
        <v>0.5</v>
      </c>
      <c r="G1020" s="156">
        <v>0</v>
      </c>
      <c r="H1020" s="156">
        <v>27.62</v>
      </c>
      <c r="I1020" s="156">
        <v>28.39</v>
      </c>
      <c r="J1020" s="156">
        <v>31.97</v>
      </c>
      <c r="K1020" s="156">
        <v>39.84</v>
      </c>
      <c r="L1020" s="156">
        <v>51.14</v>
      </c>
      <c r="M1020" s="157"/>
    </row>
    <row r="1021" spans="1:13">
      <c r="A1021" s="153" t="str">
        <f>+CONCATENATE(B1021,C1021,D1021,E1021,F1021)</f>
        <v>AFS290.5</v>
      </c>
      <c r="B1021" s="154" t="s">
        <v>121</v>
      </c>
      <c r="C1021" s="154" t="s">
        <v>148</v>
      </c>
      <c r="D1021" s="154" t="s">
        <v>90</v>
      </c>
      <c r="E1021" s="154">
        <v>29</v>
      </c>
      <c r="F1021" s="155">
        <v>0.5</v>
      </c>
      <c r="G1021" s="156">
        <v>0</v>
      </c>
      <c r="H1021" s="156">
        <v>28.22</v>
      </c>
      <c r="I1021" s="156">
        <v>29.31</v>
      </c>
      <c r="J1021" s="156">
        <v>33.96</v>
      </c>
      <c r="K1021" s="156">
        <v>43.05</v>
      </c>
      <c r="L1021" s="156">
        <v>55.29</v>
      </c>
      <c r="M1021" s="157"/>
    </row>
    <row r="1022" spans="1:14">
      <c r="A1022" s="153" t="str">
        <f>+CONCATENATE(B1022,C1022,D1022,E1022,F1022)</f>
        <v>AFS300.5</v>
      </c>
      <c r="B1022" s="154" t="s">
        <v>121</v>
      </c>
      <c r="C1022" s="154" t="s">
        <v>148</v>
      </c>
      <c r="D1022" s="154" t="s">
        <v>90</v>
      </c>
      <c r="E1022" s="154">
        <v>30</v>
      </c>
      <c r="F1022" s="155">
        <v>0.5</v>
      </c>
      <c r="G1022" s="156">
        <v>0</v>
      </c>
      <c r="H1022" s="156">
        <v>28.87</v>
      </c>
      <c r="I1022" s="156">
        <v>30.53</v>
      </c>
      <c r="J1022" s="156">
        <v>36.37</v>
      </c>
      <c r="K1022" s="156">
        <v>46.6</v>
      </c>
      <c r="L1022" s="156">
        <v>59.95</v>
      </c>
      <c r="M1022" s="157">
        <v>59.95</v>
      </c>
      <c r="N1022" s="21" t="s">
        <v>149</v>
      </c>
    </row>
    <row r="1023" spans="1:13">
      <c r="A1023" s="153" t="str">
        <f>+CONCATENATE(B1023,C1023,D1023,E1023,F1023)</f>
        <v>AFS310.5</v>
      </c>
      <c r="B1023" s="154" t="s">
        <v>121</v>
      </c>
      <c r="C1023" s="154" t="s">
        <v>148</v>
      </c>
      <c r="D1023" s="154" t="s">
        <v>90</v>
      </c>
      <c r="E1023" s="154">
        <v>31</v>
      </c>
      <c r="F1023" s="155">
        <v>0.5</v>
      </c>
      <c r="G1023" s="156">
        <v>0</v>
      </c>
      <c r="H1023" s="156">
        <v>29.71</v>
      </c>
      <c r="I1023" s="156">
        <v>32.04</v>
      </c>
      <c r="J1023" s="156">
        <v>39.2</v>
      </c>
      <c r="K1023" s="156">
        <v>50.76</v>
      </c>
      <c r="L1023" s="156">
        <v>65.01</v>
      </c>
      <c r="M1023" s="157">
        <v>61.99</v>
      </c>
    </row>
    <row r="1024" spans="1:13">
      <c r="A1024" s="153" t="str">
        <f>+CONCATENATE(B1024,C1024,D1024,E1024,F1024)</f>
        <v>AFS320.5</v>
      </c>
      <c r="B1024" s="154" t="s">
        <v>121</v>
      </c>
      <c r="C1024" s="154" t="s">
        <v>148</v>
      </c>
      <c r="D1024" s="154" t="s">
        <v>90</v>
      </c>
      <c r="E1024" s="154">
        <v>32</v>
      </c>
      <c r="F1024" s="155">
        <v>0.5</v>
      </c>
      <c r="G1024" s="156">
        <v>0</v>
      </c>
      <c r="H1024" s="156">
        <v>30.74</v>
      </c>
      <c r="I1024" s="156">
        <v>33.96</v>
      </c>
      <c r="J1024" s="156">
        <v>42.48</v>
      </c>
      <c r="K1024" s="156">
        <v>55.2</v>
      </c>
      <c r="L1024" s="156">
        <v>70.55</v>
      </c>
      <c r="M1024" s="157">
        <v>64.18</v>
      </c>
    </row>
    <row r="1025" spans="1:13">
      <c r="A1025" s="153" t="str">
        <f>+CONCATENATE(B1025,C1025,D1025,E1025,F1025)</f>
        <v>AFS330.5</v>
      </c>
      <c r="B1025" s="154" t="s">
        <v>121</v>
      </c>
      <c r="C1025" s="154" t="s">
        <v>148</v>
      </c>
      <c r="D1025" s="154" t="s">
        <v>90</v>
      </c>
      <c r="E1025" s="154">
        <v>33</v>
      </c>
      <c r="F1025" s="155">
        <v>0.5</v>
      </c>
      <c r="G1025" s="156">
        <v>0</v>
      </c>
      <c r="H1025" s="156">
        <v>32</v>
      </c>
      <c r="I1025" s="156">
        <v>36.3</v>
      </c>
      <c r="J1025" s="156">
        <v>46.22</v>
      </c>
      <c r="K1025" s="156">
        <v>60.19</v>
      </c>
      <c r="L1025" s="156">
        <v>76.45</v>
      </c>
      <c r="M1025" s="157">
        <v>66.53</v>
      </c>
    </row>
    <row r="1026" spans="1:13">
      <c r="A1026" s="153" t="str">
        <f t="shared" ref="A1026:A1089" si="37">+CONCATENATE(B1026,C1026,D1026,E1026,F1026)</f>
        <v>AFS340.5</v>
      </c>
      <c r="B1026" s="154" t="s">
        <v>121</v>
      </c>
      <c r="C1026" s="154" t="s">
        <v>148</v>
      </c>
      <c r="D1026" s="154" t="s">
        <v>90</v>
      </c>
      <c r="E1026" s="154">
        <v>34</v>
      </c>
      <c r="F1026" s="155">
        <v>0.5</v>
      </c>
      <c r="G1026" s="156">
        <v>0</v>
      </c>
      <c r="H1026" s="156">
        <v>33.61</v>
      </c>
      <c r="I1026" s="156">
        <v>39.11</v>
      </c>
      <c r="J1026" s="156">
        <v>50.38</v>
      </c>
      <c r="K1026" s="156">
        <v>65.69</v>
      </c>
      <c r="L1026" s="156">
        <v>82.81</v>
      </c>
      <c r="M1026" s="157">
        <v>69.07</v>
      </c>
    </row>
    <row r="1027" spans="1:13">
      <c r="A1027" s="153" t="str">
        <f>+CONCATENATE(B1027,C1027,D1027,E1027,F1027)</f>
        <v>AFS350.5</v>
      </c>
      <c r="B1027" s="154" t="s">
        <v>121</v>
      </c>
      <c r="C1027" s="154" t="s">
        <v>148</v>
      </c>
      <c r="D1027" s="154" t="s">
        <v>90</v>
      </c>
      <c r="E1027" s="154">
        <v>35</v>
      </c>
      <c r="F1027" s="155">
        <v>0.5</v>
      </c>
      <c r="G1027" s="156">
        <v>0</v>
      </c>
      <c r="H1027" s="156">
        <v>35.42</v>
      </c>
      <c r="I1027" s="156">
        <v>42.43</v>
      </c>
      <c r="J1027" s="156">
        <v>55.33</v>
      </c>
      <c r="K1027" s="156">
        <v>71.74</v>
      </c>
      <c r="L1027" s="156">
        <v>89.74</v>
      </c>
      <c r="M1027" s="157">
        <v>71.74</v>
      </c>
    </row>
    <row r="1028" spans="1:13">
      <c r="A1028" s="153" t="str">
        <f>+CONCATENATE(B1028,C1028,D1028,E1028,F1028)</f>
        <v>AFS360.5</v>
      </c>
      <c r="B1028" s="154" t="s">
        <v>121</v>
      </c>
      <c r="C1028" s="154" t="s">
        <v>148</v>
      </c>
      <c r="D1028" s="154" t="s">
        <v>90</v>
      </c>
      <c r="E1028" s="154">
        <v>36</v>
      </c>
      <c r="F1028" s="155">
        <v>0.5</v>
      </c>
      <c r="G1028" s="156">
        <v>0</v>
      </c>
      <c r="H1028" s="156">
        <v>37.68</v>
      </c>
      <c r="I1028" s="156">
        <v>46.33</v>
      </c>
      <c r="J1028" s="156">
        <v>60.65</v>
      </c>
      <c r="K1028" s="156">
        <v>78.38</v>
      </c>
      <c r="L1028" s="156">
        <v>97.28</v>
      </c>
      <c r="M1028" s="157">
        <v>74.64</v>
      </c>
    </row>
    <row r="1029" spans="1:13">
      <c r="A1029" s="153" t="str">
        <f>+CONCATENATE(B1029,C1029,D1029,E1029,F1029)</f>
        <v>AFS370.5</v>
      </c>
      <c r="B1029" s="154" t="s">
        <v>121</v>
      </c>
      <c r="C1029" s="154" t="s">
        <v>148</v>
      </c>
      <c r="D1029" s="154" t="s">
        <v>90</v>
      </c>
      <c r="E1029" s="154">
        <v>37</v>
      </c>
      <c r="F1029" s="155">
        <v>0.5</v>
      </c>
      <c r="G1029" s="156">
        <v>0</v>
      </c>
      <c r="H1029" s="156">
        <v>40.4</v>
      </c>
      <c r="I1029" s="156">
        <v>50.71</v>
      </c>
      <c r="J1029" s="156">
        <v>66.59</v>
      </c>
      <c r="K1029" s="156">
        <v>85.41</v>
      </c>
      <c r="L1029" s="156">
        <v>105.48</v>
      </c>
      <c r="M1029" s="157">
        <v>77.75</v>
      </c>
    </row>
    <row r="1030" spans="1:13">
      <c r="A1030" s="153" t="str">
        <f>+CONCATENATE(B1030,C1030,D1030,E1030,F1030)</f>
        <v>AFS380.5</v>
      </c>
      <c r="B1030" s="154" t="s">
        <v>121</v>
      </c>
      <c r="C1030" s="154" t="s">
        <v>148</v>
      </c>
      <c r="D1030" s="154" t="s">
        <v>90</v>
      </c>
      <c r="E1030" s="154">
        <v>38</v>
      </c>
      <c r="F1030" s="155">
        <v>0.5</v>
      </c>
      <c r="G1030" s="156">
        <v>0</v>
      </c>
      <c r="H1030" s="156">
        <v>43.66</v>
      </c>
      <c r="I1030" s="156">
        <v>55.75</v>
      </c>
      <c r="J1030" s="156">
        <v>73.2</v>
      </c>
      <c r="K1030" s="156">
        <v>93.03</v>
      </c>
      <c r="L1030" s="156">
        <v>114.4</v>
      </c>
      <c r="M1030" s="157">
        <v>81.07</v>
      </c>
    </row>
    <row r="1031" spans="1:13">
      <c r="A1031" s="153" t="str">
        <f>+CONCATENATE(B1031,C1031,D1031,E1031,F1031)</f>
        <v>AFS390.5</v>
      </c>
      <c r="B1031" s="154" t="s">
        <v>121</v>
      </c>
      <c r="C1031" s="154" t="s">
        <v>148</v>
      </c>
      <c r="D1031" s="154" t="s">
        <v>90</v>
      </c>
      <c r="E1031" s="154">
        <v>39</v>
      </c>
      <c r="F1031" s="155">
        <v>0.5</v>
      </c>
      <c r="G1031" s="156">
        <v>0</v>
      </c>
      <c r="H1031" s="156">
        <v>47.55</v>
      </c>
      <c r="I1031" s="156">
        <v>61.53</v>
      </c>
      <c r="J1031" s="156">
        <v>80.48</v>
      </c>
      <c r="K1031" s="156">
        <v>101.31</v>
      </c>
      <c r="L1031" s="156">
        <v>124.08</v>
      </c>
      <c r="M1031" s="157">
        <v>84.63</v>
      </c>
    </row>
    <row r="1032" spans="1:13">
      <c r="A1032" s="153" t="str">
        <f>+CONCATENATE(B1032,C1032,D1032,E1032,F1032)</f>
        <v>AFS400.5</v>
      </c>
      <c r="B1032" s="154" t="s">
        <v>121</v>
      </c>
      <c r="C1032" s="154" t="s">
        <v>148</v>
      </c>
      <c r="D1032" s="154" t="s">
        <v>90</v>
      </c>
      <c r="E1032" s="154">
        <v>40</v>
      </c>
      <c r="F1032" s="155">
        <v>0.5</v>
      </c>
      <c r="G1032" s="156">
        <v>55.43</v>
      </c>
      <c r="H1032" s="156">
        <v>52.11</v>
      </c>
      <c r="I1032" s="156">
        <v>68.01</v>
      </c>
      <c r="J1032" s="156">
        <v>88.47</v>
      </c>
      <c r="K1032" s="156">
        <v>110.31</v>
      </c>
      <c r="L1032" s="156">
        <v>134.59</v>
      </c>
      <c r="M1032" s="157">
        <v>88.47</v>
      </c>
    </row>
    <row r="1033" spans="1:13">
      <c r="A1033" s="153" t="str">
        <f>+CONCATENATE(B1033,C1033,D1033,E1033,F1033)</f>
        <v>AFS410.5</v>
      </c>
      <c r="B1033" s="154" t="s">
        <v>121</v>
      </c>
      <c r="C1033" s="154" t="s">
        <v>148</v>
      </c>
      <c r="D1033" s="154" t="s">
        <v>90</v>
      </c>
      <c r="E1033" s="154">
        <v>41</v>
      </c>
      <c r="F1033" s="155">
        <v>0.5</v>
      </c>
      <c r="G1033" s="156">
        <v>55.43</v>
      </c>
      <c r="H1033" s="156">
        <v>57.43</v>
      </c>
      <c r="I1033" s="156">
        <v>75.19</v>
      </c>
      <c r="J1033" s="156">
        <v>97.01</v>
      </c>
      <c r="K1033" s="156">
        <v>120.08</v>
      </c>
      <c r="L1033" s="156">
        <v>145.99</v>
      </c>
      <c r="M1033" s="157">
        <v>92.53</v>
      </c>
    </row>
    <row r="1034" spans="1:13">
      <c r="A1034" s="153" t="str">
        <f>+CONCATENATE(B1034,C1034,D1034,E1034,F1034)</f>
        <v>AFS420.5</v>
      </c>
      <c r="B1034" s="154" t="s">
        <v>121</v>
      </c>
      <c r="C1034" s="154" t="s">
        <v>148</v>
      </c>
      <c r="D1034" s="154" t="s">
        <v>90</v>
      </c>
      <c r="E1034" s="154">
        <v>42</v>
      </c>
      <c r="F1034" s="155">
        <v>0.5</v>
      </c>
      <c r="G1034" s="156">
        <v>55.43</v>
      </c>
      <c r="H1034" s="156">
        <v>63.39</v>
      </c>
      <c r="I1034" s="156">
        <v>83.04</v>
      </c>
      <c r="J1034" s="156">
        <v>106.2</v>
      </c>
      <c r="K1034" s="156">
        <v>130.66</v>
      </c>
      <c r="L1034" s="156">
        <v>158.34</v>
      </c>
      <c r="M1034" s="157">
        <v>96.91</v>
      </c>
    </row>
    <row r="1035" spans="1:13">
      <c r="A1035" s="153" t="str">
        <f>+CONCATENATE(B1035,C1035,D1035,E1035,F1035)</f>
        <v>AFS430.5</v>
      </c>
      <c r="B1035" s="154" t="s">
        <v>121</v>
      </c>
      <c r="C1035" s="154" t="s">
        <v>148</v>
      </c>
      <c r="D1035" s="154" t="s">
        <v>90</v>
      </c>
      <c r="E1035" s="154">
        <v>43</v>
      </c>
      <c r="F1035" s="155">
        <v>0.5</v>
      </c>
      <c r="G1035" s="156">
        <v>55.43</v>
      </c>
      <c r="H1035" s="156">
        <v>70.35</v>
      </c>
      <c r="I1035" s="156">
        <v>91.87</v>
      </c>
      <c r="J1035" s="156">
        <v>116.16</v>
      </c>
      <c r="K1035" s="156">
        <v>142.15</v>
      </c>
      <c r="L1035" s="156">
        <v>171.73</v>
      </c>
      <c r="M1035" s="157">
        <v>101.61</v>
      </c>
    </row>
    <row r="1036" spans="1:13">
      <c r="A1036" s="153" t="str">
        <f>+CONCATENATE(B1036,C1036,D1036,E1036,F1036)</f>
        <v>AFS440.5</v>
      </c>
      <c r="B1036" s="154" t="s">
        <v>121</v>
      </c>
      <c r="C1036" s="154" t="s">
        <v>148</v>
      </c>
      <c r="D1036" s="154" t="s">
        <v>90</v>
      </c>
      <c r="E1036" s="154">
        <v>44</v>
      </c>
      <c r="F1036" s="155">
        <v>0.5</v>
      </c>
      <c r="G1036" s="156">
        <v>60.73</v>
      </c>
      <c r="H1036" s="156">
        <v>78.1</v>
      </c>
      <c r="I1036" s="156">
        <v>101.55</v>
      </c>
      <c r="J1036" s="156">
        <v>126.95</v>
      </c>
      <c r="K1036" s="156">
        <v>154.61</v>
      </c>
      <c r="L1036" s="156">
        <v>186.19</v>
      </c>
      <c r="M1036" s="157">
        <v>106.65</v>
      </c>
    </row>
    <row r="1037" spans="1:13">
      <c r="A1037" s="153" t="str">
        <f>+CONCATENATE(B1037,C1037,D1037,E1037,F1037)</f>
        <v>AFS450.5</v>
      </c>
      <c r="B1037" s="154" t="s">
        <v>121</v>
      </c>
      <c r="C1037" s="154" t="s">
        <v>148</v>
      </c>
      <c r="D1037" s="154" t="s">
        <v>90</v>
      </c>
      <c r="E1037" s="154">
        <v>45</v>
      </c>
      <c r="F1037" s="155">
        <v>0.5</v>
      </c>
      <c r="G1037" s="156">
        <v>66.85</v>
      </c>
      <c r="H1037" s="156">
        <v>87.06</v>
      </c>
      <c r="I1037" s="156">
        <v>112.09</v>
      </c>
      <c r="J1037" s="156">
        <v>138.64</v>
      </c>
      <c r="K1037" s="156">
        <v>168.11</v>
      </c>
      <c r="L1037" s="156">
        <v>201.83</v>
      </c>
      <c r="M1037" s="157">
        <v>112.09</v>
      </c>
    </row>
    <row r="1038" spans="1:13">
      <c r="A1038" s="153" t="str">
        <f>+CONCATENATE(B1038,C1038,D1038,E1038,F1038)</f>
        <v>AFS460.5</v>
      </c>
      <c r="B1038" s="154" t="s">
        <v>121</v>
      </c>
      <c r="C1038" s="154" t="s">
        <v>148</v>
      </c>
      <c r="D1038" s="154" t="s">
        <v>90</v>
      </c>
      <c r="E1038" s="154">
        <v>46</v>
      </c>
      <c r="F1038" s="155">
        <v>0.5</v>
      </c>
      <c r="G1038" s="156">
        <v>74.18</v>
      </c>
      <c r="H1038" s="156">
        <v>96.91</v>
      </c>
      <c r="I1038" s="156">
        <v>123.43</v>
      </c>
      <c r="J1038" s="156">
        <v>151.27</v>
      </c>
      <c r="K1038" s="156">
        <v>182.72</v>
      </c>
      <c r="L1038" s="156"/>
      <c r="M1038" s="157">
        <v>117.88</v>
      </c>
    </row>
    <row r="1039" spans="1:13">
      <c r="A1039" s="153" t="str">
        <f>+CONCATENATE(B1039,C1039,D1039,E1039,F1039)</f>
        <v>AFS470.5</v>
      </c>
      <c r="B1039" s="154" t="s">
        <v>121</v>
      </c>
      <c r="C1039" s="154" t="s">
        <v>148</v>
      </c>
      <c r="D1039" s="154" t="s">
        <v>90</v>
      </c>
      <c r="E1039" s="154">
        <v>47</v>
      </c>
      <c r="F1039" s="155">
        <v>0.5</v>
      </c>
      <c r="G1039" s="156">
        <v>82.49</v>
      </c>
      <c r="H1039" s="156">
        <v>107.77</v>
      </c>
      <c r="I1039" s="156">
        <v>135.5</v>
      </c>
      <c r="J1039" s="156">
        <v>164.9</v>
      </c>
      <c r="K1039" s="156">
        <v>198.52</v>
      </c>
      <c r="L1039" s="156"/>
      <c r="M1039" s="157">
        <v>124.11</v>
      </c>
    </row>
    <row r="1040" spans="1:13">
      <c r="A1040" s="153" t="str">
        <f>+CONCATENATE(B1040,C1040,D1040,E1040,F1040)</f>
        <v>AFS480.5</v>
      </c>
      <c r="B1040" s="154" t="s">
        <v>121</v>
      </c>
      <c r="C1040" s="154" t="s">
        <v>148</v>
      </c>
      <c r="D1040" s="154" t="s">
        <v>90</v>
      </c>
      <c r="E1040" s="154">
        <v>48</v>
      </c>
      <c r="F1040" s="155">
        <v>0.5</v>
      </c>
      <c r="G1040" s="156">
        <v>91.89</v>
      </c>
      <c r="H1040" s="156">
        <v>119.47</v>
      </c>
      <c r="I1040" s="156">
        <v>148.48</v>
      </c>
      <c r="J1040" s="156">
        <v>179.62</v>
      </c>
      <c r="K1040" s="156">
        <v>215.58</v>
      </c>
      <c r="L1040" s="156"/>
      <c r="M1040" s="157">
        <v>130.79</v>
      </c>
    </row>
    <row r="1041" spans="1:13">
      <c r="A1041" s="153" t="str">
        <f>+CONCATENATE(B1041,C1041,D1041,E1041,F1041)</f>
        <v>AFS490.5</v>
      </c>
      <c r="B1041" s="154" t="s">
        <v>121</v>
      </c>
      <c r="C1041" s="154" t="s">
        <v>148</v>
      </c>
      <c r="D1041" s="154" t="s">
        <v>90</v>
      </c>
      <c r="E1041" s="154">
        <v>49</v>
      </c>
      <c r="F1041" s="155">
        <v>0.5</v>
      </c>
      <c r="G1041" s="156">
        <v>102.79</v>
      </c>
      <c r="H1041" s="156">
        <v>132</v>
      </c>
      <c r="I1041" s="156">
        <v>162.41</v>
      </c>
      <c r="J1041" s="156">
        <v>195.48</v>
      </c>
      <c r="K1041" s="156">
        <v>233.98</v>
      </c>
      <c r="L1041" s="156">
        <v>0</v>
      </c>
      <c r="M1041" s="157">
        <v>137.94</v>
      </c>
    </row>
    <row r="1042" spans="1:13">
      <c r="A1042" s="153" t="str">
        <f>+CONCATENATE(B1042,C1042,D1042,E1042,F1042)</f>
        <v>AFS500.5</v>
      </c>
      <c r="B1042" s="154" t="s">
        <v>121</v>
      </c>
      <c r="C1042" s="154" t="s">
        <v>148</v>
      </c>
      <c r="D1042" s="154" t="s">
        <v>90</v>
      </c>
      <c r="E1042" s="154">
        <v>50</v>
      </c>
      <c r="F1042" s="155">
        <v>0.5</v>
      </c>
      <c r="G1042" s="156">
        <v>114.51</v>
      </c>
      <c r="H1042" s="156">
        <v>145.62</v>
      </c>
      <c r="I1042" s="156">
        <v>177.31</v>
      </c>
      <c r="J1042" s="156">
        <v>212.55</v>
      </c>
      <c r="K1042" s="156">
        <v>253.75</v>
      </c>
      <c r="L1042" s="156">
        <v>0</v>
      </c>
      <c r="M1042" s="157">
        <v>145.62</v>
      </c>
    </row>
    <row r="1043" spans="1:13">
      <c r="A1043" s="153" t="str">
        <f>+CONCATENATE(B1043,C1043,D1043,E1043,F1043)</f>
        <v>AFS510.5</v>
      </c>
      <c r="B1043" s="154" t="s">
        <v>121</v>
      </c>
      <c r="C1043" s="154" t="s">
        <v>148</v>
      </c>
      <c r="D1043" s="154" t="s">
        <v>90</v>
      </c>
      <c r="E1043" s="154">
        <v>51</v>
      </c>
      <c r="F1043" s="155">
        <v>0.5</v>
      </c>
      <c r="G1043" s="156">
        <v>127.43</v>
      </c>
      <c r="H1043" s="156">
        <v>160.17</v>
      </c>
      <c r="I1043" s="156">
        <v>193.21</v>
      </c>
      <c r="J1043" s="156">
        <v>230.88</v>
      </c>
      <c r="K1043" s="156"/>
      <c r="L1043" s="156">
        <v>0</v>
      </c>
      <c r="M1043" s="157">
        <v>154</v>
      </c>
    </row>
    <row r="1044" spans="1:13">
      <c r="A1044" s="153" t="str">
        <f>+CONCATENATE(B1044,C1044,D1044,E1044,F1044)</f>
        <v>AFS520.5</v>
      </c>
      <c r="B1044" s="154" t="s">
        <v>121</v>
      </c>
      <c r="C1044" s="154" t="s">
        <v>148</v>
      </c>
      <c r="D1044" s="154" t="s">
        <v>90</v>
      </c>
      <c r="E1044" s="154">
        <v>52</v>
      </c>
      <c r="F1044" s="155">
        <v>0.5</v>
      </c>
      <c r="G1044" s="156">
        <v>141.45</v>
      </c>
      <c r="H1044" s="156">
        <v>175.54</v>
      </c>
      <c r="I1044" s="156">
        <v>210.17</v>
      </c>
      <c r="J1044" s="156">
        <v>250.55</v>
      </c>
      <c r="K1044" s="156"/>
      <c r="L1044" s="156">
        <v>0</v>
      </c>
      <c r="M1044" s="157">
        <v>161.92</v>
      </c>
    </row>
    <row r="1045" spans="1:13">
      <c r="A1045" s="153" t="str">
        <f>+CONCATENATE(B1045,C1045,D1045,E1045,F1045)</f>
        <v>AFS530.5</v>
      </c>
      <c r="B1045" s="154" t="s">
        <v>121</v>
      </c>
      <c r="C1045" s="154" t="s">
        <v>148</v>
      </c>
      <c r="D1045" s="154" t="s">
        <v>90</v>
      </c>
      <c r="E1045" s="154">
        <v>53</v>
      </c>
      <c r="F1045" s="155">
        <v>0.5</v>
      </c>
      <c r="G1045" s="156">
        <v>156.36</v>
      </c>
      <c r="H1045" s="156">
        <v>191.69</v>
      </c>
      <c r="I1045" s="156">
        <v>228.21</v>
      </c>
      <c r="J1045" s="156">
        <v>271.61</v>
      </c>
      <c r="K1045" s="156"/>
      <c r="L1045" s="156">
        <v>0</v>
      </c>
      <c r="M1045" s="157">
        <v>170.1</v>
      </c>
    </row>
    <row r="1046" spans="1:13">
      <c r="A1046" s="153" t="str">
        <f>+CONCATENATE(B1046,C1046,D1046,E1046,F1046)</f>
        <v>AFS540.5</v>
      </c>
      <c r="B1046" s="154" t="s">
        <v>121</v>
      </c>
      <c r="C1046" s="154" t="s">
        <v>148</v>
      </c>
      <c r="D1046" s="154" t="s">
        <v>90</v>
      </c>
      <c r="E1046" s="154">
        <v>54</v>
      </c>
      <c r="F1046" s="155">
        <v>0.5</v>
      </c>
      <c r="G1046" s="156">
        <v>171.91</v>
      </c>
      <c r="H1046" s="156">
        <v>208.67</v>
      </c>
      <c r="I1046" s="156">
        <v>247.45</v>
      </c>
      <c r="J1046" s="156">
        <v>294.16</v>
      </c>
      <c r="K1046" s="156">
        <v>0</v>
      </c>
      <c r="L1046" s="156">
        <v>0</v>
      </c>
      <c r="M1046" s="157">
        <v>178.82</v>
      </c>
    </row>
    <row r="1047" spans="1:13">
      <c r="A1047" s="153" t="str">
        <f>+CONCATENATE(B1047,C1047,D1047,E1047,F1047)</f>
        <v>AFS550.5</v>
      </c>
      <c r="B1047" s="154" t="s">
        <v>121</v>
      </c>
      <c r="C1047" s="154" t="s">
        <v>148</v>
      </c>
      <c r="D1047" s="154" t="s">
        <v>90</v>
      </c>
      <c r="E1047" s="154">
        <v>55</v>
      </c>
      <c r="F1047" s="155">
        <v>0.5</v>
      </c>
      <c r="G1047" s="156">
        <v>188.08</v>
      </c>
      <c r="H1047" s="156">
        <v>226.52</v>
      </c>
      <c r="I1047" s="156">
        <v>267.98</v>
      </c>
      <c r="J1047" s="156">
        <v>318.29</v>
      </c>
      <c r="K1047" s="156">
        <v>0</v>
      </c>
      <c r="L1047" s="156">
        <v>0</v>
      </c>
      <c r="M1047" s="157">
        <v>188.08</v>
      </c>
    </row>
    <row r="1048" spans="1:13">
      <c r="A1048" s="153" t="str">
        <f>+CONCATENATE(B1048,C1048,D1048,E1048,F1048)</f>
        <v>AFS560.5</v>
      </c>
      <c r="B1048" s="154" t="s">
        <v>121</v>
      </c>
      <c r="C1048" s="154" t="s">
        <v>148</v>
      </c>
      <c r="D1048" s="154" t="s">
        <v>90</v>
      </c>
      <c r="E1048" s="154">
        <v>56</v>
      </c>
      <c r="F1048" s="155">
        <v>0.5</v>
      </c>
      <c r="G1048" s="156">
        <v>204.86</v>
      </c>
      <c r="H1048" s="156">
        <v>245.38</v>
      </c>
      <c r="I1048" s="156">
        <v>289.93</v>
      </c>
      <c r="J1048" s="156"/>
      <c r="K1048" s="156">
        <v>0</v>
      </c>
      <c r="L1048" s="156">
        <v>0</v>
      </c>
      <c r="M1048" s="157"/>
    </row>
    <row r="1049" spans="1:13">
      <c r="A1049" s="153" t="str">
        <f>+CONCATENATE(B1049,C1049,D1049,E1049,F1049)</f>
        <v>AFS570.5</v>
      </c>
      <c r="B1049" s="154" t="s">
        <v>121</v>
      </c>
      <c r="C1049" s="154" t="s">
        <v>148</v>
      </c>
      <c r="D1049" s="154" t="s">
        <v>90</v>
      </c>
      <c r="E1049" s="154">
        <v>57</v>
      </c>
      <c r="F1049" s="155">
        <v>0.5</v>
      </c>
      <c r="G1049" s="156">
        <v>222.3</v>
      </c>
      <c r="H1049" s="156">
        <v>265.19</v>
      </c>
      <c r="I1049" s="156">
        <v>313.47</v>
      </c>
      <c r="J1049" s="156"/>
      <c r="K1049" s="156">
        <v>0</v>
      </c>
      <c r="L1049" s="156">
        <v>0</v>
      </c>
      <c r="M1049" s="157"/>
    </row>
    <row r="1050" spans="1:13">
      <c r="A1050" s="153" t="str">
        <f>+CONCATENATE(B1050,C1050,D1050,E1050,F1050)</f>
        <v>AFS580.5</v>
      </c>
      <c r="B1050" s="154" t="s">
        <v>121</v>
      </c>
      <c r="C1050" s="154" t="s">
        <v>148</v>
      </c>
      <c r="D1050" s="154" t="s">
        <v>90</v>
      </c>
      <c r="E1050" s="154">
        <v>58</v>
      </c>
      <c r="F1050" s="155">
        <v>0.5</v>
      </c>
      <c r="G1050" s="156">
        <v>240.54</v>
      </c>
      <c r="H1050" s="156">
        <v>286.6</v>
      </c>
      <c r="I1050" s="156">
        <v>338.81</v>
      </c>
      <c r="J1050" s="156"/>
      <c r="K1050" s="156">
        <v>0</v>
      </c>
      <c r="L1050" s="156">
        <v>0</v>
      </c>
      <c r="M1050" s="157"/>
    </row>
    <row r="1051" spans="1:13">
      <c r="A1051" s="153" t="str">
        <f>+CONCATENATE(B1051,C1051,D1051,E1051,F1051)</f>
        <v>AFS590.5</v>
      </c>
      <c r="B1051" s="154" t="s">
        <v>121</v>
      </c>
      <c r="C1051" s="154" t="s">
        <v>148</v>
      </c>
      <c r="D1051" s="154" t="s">
        <v>90</v>
      </c>
      <c r="E1051" s="154">
        <v>59</v>
      </c>
      <c r="F1051" s="155">
        <v>0.5</v>
      </c>
      <c r="G1051" s="156">
        <v>259.76</v>
      </c>
      <c r="H1051" s="156">
        <v>309.78</v>
      </c>
      <c r="I1051" s="156">
        <v>366.18</v>
      </c>
      <c r="J1051" s="156">
        <v>0</v>
      </c>
      <c r="K1051" s="156">
        <v>0</v>
      </c>
      <c r="L1051" s="156">
        <v>0</v>
      </c>
      <c r="M1051" s="157"/>
    </row>
    <row r="1052" spans="1:13">
      <c r="A1052" s="153" t="str">
        <f>+CONCATENATE(B1052,C1052,D1052,E1052,F1052)</f>
        <v>AFS600.5</v>
      </c>
      <c r="B1052" s="154" t="s">
        <v>121</v>
      </c>
      <c r="C1052" s="154" t="s">
        <v>148</v>
      </c>
      <c r="D1052" s="154" t="s">
        <v>90</v>
      </c>
      <c r="E1052" s="154">
        <v>60</v>
      </c>
      <c r="F1052" s="155">
        <v>0.5</v>
      </c>
      <c r="G1052" s="156">
        <v>280.23</v>
      </c>
      <c r="H1052" s="156">
        <v>334.47</v>
      </c>
      <c r="I1052" s="156">
        <v>395.82</v>
      </c>
      <c r="J1052" s="156">
        <v>0</v>
      </c>
      <c r="K1052" s="156">
        <v>0</v>
      </c>
      <c r="L1052" s="156">
        <v>0</v>
      </c>
      <c r="M1052" s="157"/>
    </row>
    <row r="1053" spans="1:13">
      <c r="A1053" s="153" t="str">
        <f>+CONCATENATE(B1053,C1053,D1053,E1053,F1053)</f>
        <v>AFS610.5</v>
      </c>
      <c r="B1053" s="154" t="s">
        <v>121</v>
      </c>
      <c r="C1053" s="154" t="s">
        <v>148</v>
      </c>
      <c r="D1053" s="154" t="s">
        <v>90</v>
      </c>
      <c r="E1053" s="154">
        <v>61</v>
      </c>
      <c r="F1053" s="155">
        <v>0.5</v>
      </c>
      <c r="G1053" s="156">
        <v>302.27</v>
      </c>
      <c r="H1053" s="156">
        <v>361.63</v>
      </c>
      <c r="I1053" s="156"/>
      <c r="J1053" s="156">
        <v>0</v>
      </c>
      <c r="K1053" s="156">
        <v>0</v>
      </c>
      <c r="L1053" s="156">
        <v>0</v>
      </c>
      <c r="M1053" s="157"/>
    </row>
    <row r="1054" spans="1:13">
      <c r="A1054" s="153" t="str">
        <f>+CONCATENATE(B1054,C1054,D1054,E1054,F1054)</f>
        <v>AFS620.5</v>
      </c>
      <c r="B1054" s="154" t="s">
        <v>121</v>
      </c>
      <c r="C1054" s="154" t="s">
        <v>148</v>
      </c>
      <c r="D1054" s="154" t="s">
        <v>90</v>
      </c>
      <c r="E1054" s="154">
        <v>62</v>
      </c>
      <c r="F1054" s="155">
        <v>0.5</v>
      </c>
      <c r="G1054" s="156">
        <v>325.91</v>
      </c>
      <c r="H1054" s="156">
        <v>390.73</v>
      </c>
      <c r="I1054" s="156"/>
      <c r="J1054" s="156">
        <v>0</v>
      </c>
      <c r="K1054" s="156">
        <v>0</v>
      </c>
      <c r="L1054" s="156">
        <v>0</v>
      </c>
      <c r="M1054" s="157"/>
    </row>
    <row r="1055" spans="1:13">
      <c r="A1055" s="153" t="str">
        <f>+CONCATENATE(B1055,C1055,D1055,E1055,F1055)</f>
        <v>AFS630.5</v>
      </c>
      <c r="B1055" s="154" t="s">
        <v>121</v>
      </c>
      <c r="C1055" s="154" t="s">
        <v>148</v>
      </c>
      <c r="D1055" s="154" t="s">
        <v>90</v>
      </c>
      <c r="E1055" s="154">
        <v>63</v>
      </c>
      <c r="F1055" s="155">
        <v>0.5</v>
      </c>
      <c r="G1055" s="156">
        <v>351.71</v>
      </c>
      <c r="H1055" s="156">
        <v>422.82</v>
      </c>
      <c r="I1055" s="156"/>
      <c r="J1055" s="156">
        <v>0</v>
      </c>
      <c r="K1055" s="156">
        <v>0</v>
      </c>
      <c r="L1055" s="156">
        <v>0</v>
      </c>
      <c r="M1055" s="157"/>
    </row>
    <row r="1056" spans="1:13">
      <c r="A1056" s="153" t="str">
        <f>+CONCATENATE(B1056,C1056,D1056,E1056,F1056)</f>
        <v>AFS640.5</v>
      </c>
      <c r="B1056" s="154" t="s">
        <v>121</v>
      </c>
      <c r="C1056" s="154" t="s">
        <v>148</v>
      </c>
      <c r="D1056" s="154" t="s">
        <v>90</v>
      </c>
      <c r="E1056" s="154">
        <v>64</v>
      </c>
      <c r="F1056" s="155">
        <v>0.5</v>
      </c>
      <c r="G1056" s="156">
        <v>379.83</v>
      </c>
      <c r="H1056" s="156">
        <v>458.01</v>
      </c>
      <c r="I1056" s="156">
        <v>0</v>
      </c>
      <c r="J1056" s="156">
        <v>0</v>
      </c>
      <c r="K1056" s="156">
        <v>0</v>
      </c>
      <c r="L1056" s="156">
        <v>0</v>
      </c>
      <c r="M1056" s="157"/>
    </row>
    <row r="1057" spans="1:13">
      <c r="A1057" s="153" t="str">
        <f>+CONCATENATE(B1057,C1057,D1057,E1057,F1057)</f>
        <v>AFS650.5</v>
      </c>
      <c r="B1057" s="154" t="s">
        <v>121</v>
      </c>
      <c r="C1057" s="154" t="s">
        <v>148</v>
      </c>
      <c r="D1057" s="154" t="s">
        <v>90</v>
      </c>
      <c r="E1057" s="154">
        <v>65</v>
      </c>
      <c r="F1057" s="155">
        <v>0.5</v>
      </c>
      <c r="G1057" s="156">
        <v>411.43</v>
      </c>
      <c r="H1057" s="156">
        <v>496.61</v>
      </c>
      <c r="I1057" s="156">
        <v>0</v>
      </c>
      <c r="J1057" s="156">
        <v>0</v>
      </c>
      <c r="K1057" s="156">
        <v>0</v>
      </c>
      <c r="L1057" s="156">
        <v>0</v>
      </c>
      <c r="M1057" s="157"/>
    </row>
    <row r="1058" s="18" customFormat="1" spans="1:13">
      <c r="A1058" s="153" t="str">
        <f>+CONCATENATE(B1058,C1058,D1058,E1058,F1058)</f>
        <v>AFNS180.75</v>
      </c>
      <c r="B1058" s="158" t="s">
        <v>121</v>
      </c>
      <c r="C1058" s="154" t="s">
        <v>148</v>
      </c>
      <c r="D1058" s="158" t="s">
        <v>6</v>
      </c>
      <c r="E1058" s="158">
        <v>18</v>
      </c>
      <c r="F1058" s="159">
        <v>0.75</v>
      </c>
      <c r="G1058" s="156">
        <v>0</v>
      </c>
      <c r="H1058" s="156">
        <v>19.93</v>
      </c>
      <c r="I1058" s="156">
        <v>20.02</v>
      </c>
      <c r="J1058" s="156">
        <v>20.25</v>
      </c>
      <c r="K1058" s="156">
        <v>20.86</v>
      </c>
      <c r="L1058" s="156">
        <v>23.5</v>
      </c>
      <c r="M1058" s="157"/>
    </row>
    <row r="1059" s="18" customFormat="1" spans="1:13">
      <c r="A1059" s="153" t="str">
        <f>+CONCATENATE(B1059,C1059,D1059,E1059,F1059)</f>
        <v>AFNS190.75</v>
      </c>
      <c r="B1059" s="158" t="s">
        <v>121</v>
      </c>
      <c r="C1059" s="154" t="s">
        <v>148</v>
      </c>
      <c r="D1059" s="158" t="s">
        <v>6</v>
      </c>
      <c r="E1059" s="158">
        <v>19</v>
      </c>
      <c r="F1059" s="159">
        <v>0.75</v>
      </c>
      <c r="G1059" s="156">
        <v>0</v>
      </c>
      <c r="H1059" s="156">
        <v>19.93</v>
      </c>
      <c r="I1059" s="156">
        <v>20.02</v>
      </c>
      <c r="J1059" s="156">
        <v>20.25</v>
      </c>
      <c r="K1059" s="156">
        <v>20.86</v>
      </c>
      <c r="L1059" s="156">
        <v>23.5</v>
      </c>
      <c r="M1059" s="157"/>
    </row>
    <row r="1060" s="18" customFormat="1" spans="1:13">
      <c r="A1060" s="153" t="str">
        <f>+CONCATENATE(B1060,C1060,D1060,E1060,F1060)</f>
        <v>AFNS200.75</v>
      </c>
      <c r="B1060" s="158" t="s">
        <v>121</v>
      </c>
      <c r="C1060" s="154" t="s">
        <v>148</v>
      </c>
      <c r="D1060" s="158" t="s">
        <v>6</v>
      </c>
      <c r="E1060" s="158">
        <v>20</v>
      </c>
      <c r="F1060" s="159">
        <v>0.75</v>
      </c>
      <c r="G1060" s="156">
        <v>0</v>
      </c>
      <c r="H1060" s="156">
        <v>19.93</v>
      </c>
      <c r="I1060" s="156">
        <v>20.02</v>
      </c>
      <c r="J1060" s="156">
        <v>20.25</v>
      </c>
      <c r="K1060" s="156">
        <v>20.86</v>
      </c>
      <c r="L1060" s="156">
        <v>23.5</v>
      </c>
      <c r="M1060" s="157"/>
    </row>
    <row r="1061" s="19" customFormat="1" spans="1:113">
      <c r="A1061" s="153" t="str">
        <f>+CONCATENATE(B1061,C1061,D1061,E1061,F1061)</f>
        <v>AFNS210.75</v>
      </c>
      <c r="B1061" s="158" t="s">
        <v>121</v>
      </c>
      <c r="C1061" s="154" t="s">
        <v>148</v>
      </c>
      <c r="D1061" s="158" t="s">
        <v>6</v>
      </c>
      <c r="E1061" s="158">
        <v>21</v>
      </c>
      <c r="F1061" s="159">
        <v>0.75</v>
      </c>
      <c r="G1061" s="156">
        <v>0</v>
      </c>
      <c r="H1061" s="156">
        <v>19.93</v>
      </c>
      <c r="I1061" s="156">
        <v>20.02</v>
      </c>
      <c r="J1061" s="156">
        <v>20.25</v>
      </c>
      <c r="K1061" s="156">
        <v>20.86</v>
      </c>
      <c r="L1061" s="156">
        <v>23.5</v>
      </c>
      <c r="M1061" s="157"/>
      <c r="N1061" s="18"/>
      <c r="W1061" s="18"/>
      <c r="X1061" s="18"/>
      <c r="Y1061" s="18"/>
      <c r="Z1061" s="18"/>
      <c r="AA1061" s="18"/>
      <c r="AB1061" s="18"/>
      <c r="AC1061" s="18"/>
      <c r="AD1061" s="18"/>
      <c r="AE1061" s="18"/>
      <c r="AF1061" s="18"/>
      <c r="AG1061" s="18"/>
      <c r="AH1061" s="18"/>
      <c r="AI1061" s="18"/>
      <c r="AJ1061" s="18"/>
      <c r="AK1061" s="18"/>
      <c r="AL1061" s="18"/>
      <c r="AM1061" s="18"/>
      <c r="AN1061" s="18"/>
      <c r="AO1061" s="18"/>
      <c r="AP1061" s="18"/>
      <c r="AQ1061" s="18"/>
      <c r="AR1061" s="18"/>
      <c r="AS1061" s="18"/>
      <c r="AT1061" s="18"/>
      <c r="AU1061" s="18"/>
      <c r="AV1061" s="18"/>
      <c r="AW1061" s="18"/>
      <c r="AX1061" s="18"/>
      <c r="AY1061" s="18"/>
      <c r="AZ1061" s="18"/>
      <c r="BA1061" s="18"/>
      <c r="BB1061" s="18"/>
      <c r="BD1061" s="18"/>
      <c r="BE1061" s="18"/>
      <c r="BF1061" s="18"/>
      <c r="BG1061" s="18"/>
      <c r="BH1061" s="18"/>
      <c r="BI1061" s="18"/>
      <c r="BJ1061" s="18"/>
      <c r="BK1061" s="18"/>
      <c r="BL1061" s="18"/>
      <c r="BM1061" s="18"/>
      <c r="BN1061" s="18"/>
      <c r="BO1061" s="18"/>
      <c r="BP1061" s="18"/>
      <c r="BQ1061" s="18"/>
      <c r="BR1061" s="18"/>
      <c r="BS1061" s="18"/>
      <c r="BT1061" s="18"/>
      <c r="BU1061" s="18"/>
      <c r="BV1061" s="18"/>
      <c r="BW1061" s="18"/>
      <c r="BX1061" s="18"/>
      <c r="BY1061" s="18"/>
      <c r="BZ1061" s="18"/>
      <c r="CA1061" s="18"/>
      <c r="CB1061" s="18"/>
      <c r="CC1061" s="18"/>
      <c r="CD1061" s="18"/>
      <c r="CE1061" s="18"/>
      <c r="CF1061" s="18"/>
      <c r="CG1061" s="18"/>
      <c r="CH1061" s="18"/>
      <c r="CI1061" s="18"/>
      <c r="CJ1061" s="18"/>
      <c r="CK1061" s="18"/>
      <c r="CL1061" s="18"/>
      <c r="CM1061" s="18"/>
      <c r="CN1061" s="18"/>
      <c r="CO1061" s="18"/>
      <c r="CP1061" s="18"/>
      <c r="CQ1061" s="18"/>
      <c r="CR1061" s="18"/>
      <c r="CS1061" s="18"/>
      <c r="CT1061" s="18"/>
      <c r="CU1061" s="18"/>
      <c r="CV1061" s="18"/>
      <c r="CW1061" s="18"/>
      <c r="CX1061" s="18"/>
      <c r="CY1061" s="18"/>
      <c r="CZ1061" s="18"/>
      <c r="DA1061" s="18"/>
      <c r="DB1061" s="18"/>
      <c r="DC1061" s="18"/>
      <c r="DD1061" s="18"/>
      <c r="DE1061" s="18"/>
      <c r="DF1061" s="18"/>
      <c r="DG1061" s="18"/>
      <c r="DH1061" s="18"/>
      <c r="DI1061" s="18"/>
    </row>
    <row r="1062" s="19" customFormat="1" spans="1:113">
      <c r="A1062" s="153" t="str">
        <f>+CONCATENATE(B1062,C1062,D1062,E1062,F1062)</f>
        <v>AFNS220.75</v>
      </c>
      <c r="B1062" s="158" t="s">
        <v>121</v>
      </c>
      <c r="C1062" s="154" t="s">
        <v>148</v>
      </c>
      <c r="D1062" s="158" t="s">
        <v>6</v>
      </c>
      <c r="E1062" s="158">
        <v>22</v>
      </c>
      <c r="F1062" s="159">
        <v>0.75</v>
      </c>
      <c r="G1062" s="156">
        <v>0</v>
      </c>
      <c r="H1062" s="156">
        <v>20.6</v>
      </c>
      <c r="I1062" s="156">
        <v>20.68</v>
      </c>
      <c r="J1062" s="156">
        <v>20.93</v>
      </c>
      <c r="K1062" s="156">
        <v>21.76</v>
      </c>
      <c r="L1062" s="156">
        <v>25.2</v>
      </c>
      <c r="M1062" s="157"/>
      <c r="N1062" s="18"/>
      <c r="W1062" s="18"/>
      <c r="X1062" s="18"/>
      <c r="Y1062" s="18"/>
      <c r="Z1062" s="18"/>
      <c r="AA1062" s="18"/>
      <c r="AB1062" s="18"/>
      <c r="AC1062" s="18"/>
      <c r="AD1062" s="18"/>
      <c r="AE1062" s="18"/>
      <c r="AF1062" s="18"/>
      <c r="AG1062" s="18"/>
      <c r="AH1062" s="18"/>
      <c r="AI1062" s="18"/>
      <c r="AJ1062" s="18"/>
      <c r="AK1062" s="18"/>
      <c r="AL1062" s="18"/>
      <c r="AM1062" s="18"/>
      <c r="AN1062" s="18"/>
      <c r="AO1062" s="18"/>
      <c r="AP1062" s="18"/>
      <c r="AQ1062" s="18"/>
      <c r="AR1062" s="18"/>
      <c r="AS1062" s="18"/>
      <c r="AT1062" s="18"/>
      <c r="AU1062" s="18"/>
      <c r="AV1062" s="18"/>
      <c r="AW1062" s="18"/>
      <c r="AX1062" s="18"/>
      <c r="AY1062" s="18"/>
      <c r="AZ1062" s="18"/>
      <c r="BA1062" s="18"/>
      <c r="BB1062" s="18"/>
      <c r="BD1062" s="18"/>
      <c r="BE1062" s="18"/>
      <c r="BF1062" s="18"/>
      <c r="BG1062" s="18"/>
      <c r="BH1062" s="18"/>
      <c r="BI1062" s="18"/>
      <c r="BJ1062" s="18"/>
      <c r="BK1062" s="18"/>
      <c r="BL1062" s="18"/>
      <c r="BM1062" s="18"/>
      <c r="BN1062" s="18"/>
      <c r="BO1062" s="18"/>
      <c r="BP1062" s="18"/>
      <c r="BQ1062" s="18"/>
      <c r="BR1062" s="18"/>
      <c r="BS1062" s="18"/>
      <c r="BT1062" s="18"/>
      <c r="BU1062" s="18"/>
      <c r="BV1062" s="18"/>
      <c r="BW1062" s="18"/>
      <c r="BX1062" s="18"/>
      <c r="BY1062" s="18"/>
      <c r="BZ1062" s="18"/>
      <c r="CA1062" s="18"/>
      <c r="CB1062" s="18"/>
      <c r="CC1062" s="18"/>
      <c r="CD1062" s="18"/>
      <c r="CE1062" s="18"/>
      <c r="CF1062" s="18"/>
      <c r="CG1062" s="18"/>
      <c r="CH1062" s="18"/>
      <c r="CI1062" s="18"/>
      <c r="CJ1062" s="18"/>
      <c r="CK1062" s="18"/>
      <c r="CL1062" s="18"/>
      <c r="CM1062" s="18"/>
      <c r="CN1062" s="18"/>
      <c r="CO1062" s="18"/>
      <c r="CP1062" s="18"/>
      <c r="CQ1062" s="18"/>
      <c r="CR1062" s="18"/>
      <c r="CS1062" s="18"/>
      <c r="CT1062" s="18"/>
      <c r="CU1062" s="18"/>
      <c r="CV1062" s="18"/>
      <c r="CW1062" s="18"/>
      <c r="CX1062" s="18"/>
      <c r="CY1062" s="18"/>
      <c r="CZ1062" s="18"/>
      <c r="DA1062" s="18"/>
      <c r="DB1062" s="18"/>
      <c r="DC1062" s="18"/>
      <c r="DD1062" s="18"/>
      <c r="DE1062" s="18"/>
      <c r="DF1062" s="18"/>
      <c r="DG1062" s="18"/>
      <c r="DH1062" s="18"/>
      <c r="DI1062" s="18"/>
    </row>
    <row r="1063" s="19" customFormat="1" spans="1:113">
      <c r="A1063" s="153" t="str">
        <f>+CONCATENATE(B1063,C1063,D1063,E1063,F1063)</f>
        <v>AFNS230.75</v>
      </c>
      <c r="B1063" s="158" t="s">
        <v>121</v>
      </c>
      <c r="C1063" s="154" t="s">
        <v>148</v>
      </c>
      <c r="D1063" s="158" t="s">
        <v>6</v>
      </c>
      <c r="E1063" s="158">
        <v>23</v>
      </c>
      <c r="F1063" s="159">
        <v>0.75</v>
      </c>
      <c r="G1063" s="156">
        <v>0</v>
      </c>
      <c r="H1063" s="156">
        <v>21.13</v>
      </c>
      <c r="I1063" s="156">
        <v>21.21</v>
      </c>
      <c r="J1063" s="156">
        <v>21.55</v>
      </c>
      <c r="K1063" s="156">
        <v>22.71</v>
      </c>
      <c r="L1063" s="156">
        <v>27.1</v>
      </c>
      <c r="M1063" s="157"/>
      <c r="N1063" s="18"/>
      <c r="W1063" s="18"/>
      <c r="X1063" s="18"/>
      <c r="Y1063" s="18"/>
      <c r="Z1063" s="18"/>
      <c r="AA1063" s="18"/>
      <c r="AB1063" s="18"/>
      <c r="AC1063" s="18"/>
      <c r="AD1063" s="18"/>
      <c r="AE1063" s="18"/>
      <c r="AF1063" s="18"/>
      <c r="AG1063" s="18"/>
      <c r="AH1063" s="18"/>
      <c r="AI1063" s="18"/>
      <c r="AJ1063" s="18"/>
      <c r="AK1063" s="18"/>
      <c r="AL1063" s="18"/>
      <c r="AM1063" s="18"/>
      <c r="AN1063" s="18"/>
      <c r="AO1063" s="18"/>
      <c r="AP1063" s="18"/>
      <c r="AQ1063" s="18"/>
      <c r="AR1063" s="18"/>
      <c r="AS1063" s="18"/>
      <c r="AT1063" s="18"/>
      <c r="AU1063" s="18"/>
      <c r="AV1063" s="18"/>
      <c r="AW1063" s="18"/>
      <c r="AX1063" s="18"/>
      <c r="AY1063" s="18"/>
      <c r="AZ1063" s="18"/>
      <c r="BA1063" s="18"/>
      <c r="BB1063" s="18"/>
      <c r="BD1063" s="18"/>
      <c r="BE1063" s="18"/>
      <c r="BF1063" s="18"/>
      <c r="BG1063" s="18"/>
      <c r="BH1063" s="18"/>
      <c r="BI1063" s="18"/>
      <c r="BJ1063" s="18"/>
      <c r="BK1063" s="18"/>
      <c r="BL1063" s="18"/>
      <c r="BM1063" s="18"/>
      <c r="BN1063" s="18"/>
      <c r="BO1063" s="18"/>
      <c r="BP1063" s="18"/>
      <c r="BQ1063" s="18"/>
      <c r="BR1063" s="18"/>
      <c r="BS1063" s="18"/>
      <c r="BT1063" s="18"/>
      <c r="BU1063" s="18"/>
      <c r="BV1063" s="18"/>
      <c r="BW1063" s="18"/>
      <c r="BX1063" s="18"/>
      <c r="BY1063" s="18"/>
      <c r="BZ1063" s="18"/>
      <c r="CA1063" s="18"/>
      <c r="CB1063" s="18"/>
      <c r="CC1063" s="18"/>
      <c r="CD1063" s="18"/>
      <c r="CE1063" s="18"/>
      <c r="CF1063" s="18"/>
      <c r="CG1063" s="18"/>
      <c r="CH1063" s="18"/>
      <c r="CI1063" s="18"/>
      <c r="CJ1063" s="18"/>
      <c r="CK1063" s="18"/>
      <c r="CL1063" s="18"/>
      <c r="CM1063" s="18"/>
      <c r="CN1063" s="18"/>
      <c r="CO1063" s="18"/>
      <c r="CP1063" s="18"/>
      <c r="CQ1063" s="18"/>
      <c r="CR1063" s="18"/>
      <c r="CS1063" s="18"/>
      <c r="CT1063" s="18"/>
      <c r="CU1063" s="18"/>
      <c r="CV1063" s="18"/>
      <c r="CW1063" s="18"/>
      <c r="CX1063" s="18"/>
      <c r="CY1063" s="18"/>
      <c r="CZ1063" s="18"/>
      <c r="DA1063" s="18"/>
      <c r="DB1063" s="18"/>
      <c r="DC1063" s="18"/>
      <c r="DD1063" s="18"/>
      <c r="DE1063" s="18"/>
      <c r="DF1063" s="18"/>
      <c r="DG1063" s="18"/>
      <c r="DH1063" s="18"/>
      <c r="DI1063" s="18"/>
    </row>
    <row r="1064" s="19" customFormat="1" spans="1:113">
      <c r="A1064" s="153" t="str">
        <f>+CONCATENATE(B1064,C1064,D1064,E1064,F1064)</f>
        <v>AFNS240.75</v>
      </c>
      <c r="B1064" s="158" t="s">
        <v>121</v>
      </c>
      <c r="C1064" s="154" t="s">
        <v>148</v>
      </c>
      <c r="D1064" s="158" t="s">
        <v>6</v>
      </c>
      <c r="E1064" s="158">
        <v>24</v>
      </c>
      <c r="F1064" s="159">
        <v>0.75</v>
      </c>
      <c r="G1064" s="156">
        <v>0</v>
      </c>
      <c r="H1064" s="156">
        <v>21.59</v>
      </c>
      <c r="I1064" s="156">
        <v>21.7</v>
      </c>
      <c r="J1064" s="156">
        <v>22.11</v>
      </c>
      <c r="K1064" s="156">
        <v>23.8</v>
      </c>
      <c r="L1064" s="156">
        <v>29.29</v>
      </c>
      <c r="M1064" s="157"/>
      <c r="N1064" s="18"/>
      <c r="W1064" s="18"/>
      <c r="X1064" s="18"/>
      <c r="Y1064" s="18"/>
      <c r="Z1064" s="18"/>
      <c r="AA1064" s="18"/>
      <c r="AB1064" s="18"/>
      <c r="AC1064" s="18"/>
      <c r="AD1064" s="18"/>
      <c r="AE1064" s="18"/>
      <c r="AF1064" s="18"/>
      <c r="AG1064" s="18"/>
      <c r="AH1064" s="18"/>
      <c r="AI1064" s="18"/>
      <c r="AJ1064" s="18"/>
      <c r="AK1064" s="18"/>
      <c r="AL1064" s="18"/>
      <c r="AM1064" s="18"/>
      <c r="AN1064" s="18"/>
      <c r="AO1064" s="18"/>
      <c r="AP1064" s="18"/>
      <c r="AQ1064" s="18"/>
      <c r="AR1064" s="18"/>
      <c r="AS1064" s="18"/>
      <c r="AT1064" s="18"/>
      <c r="AU1064" s="18"/>
      <c r="AV1064" s="18"/>
      <c r="AW1064" s="18"/>
      <c r="AX1064" s="18"/>
      <c r="AY1064" s="18"/>
      <c r="AZ1064" s="18"/>
      <c r="BA1064" s="18"/>
      <c r="BB1064" s="18"/>
      <c r="BD1064" s="18"/>
      <c r="BE1064" s="18"/>
      <c r="BF1064" s="18"/>
      <c r="BG1064" s="18"/>
      <c r="BH1064" s="18"/>
      <c r="BI1064" s="18"/>
      <c r="BJ1064" s="18"/>
      <c r="BK1064" s="18"/>
      <c r="BL1064" s="18"/>
      <c r="BM1064" s="18"/>
      <c r="BN1064" s="18"/>
      <c r="BO1064" s="18"/>
      <c r="BP1064" s="18"/>
      <c r="BQ1064" s="18"/>
      <c r="BR1064" s="18"/>
      <c r="BS1064" s="18"/>
      <c r="BT1064" s="18"/>
      <c r="BU1064" s="18"/>
      <c r="BV1064" s="18"/>
      <c r="BW1064" s="18"/>
      <c r="BX1064" s="18"/>
      <c r="BY1064" s="18"/>
      <c r="BZ1064" s="18"/>
      <c r="CA1064" s="18"/>
      <c r="CB1064" s="18"/>
      <c r="CC1064" s="18"/>
      <c r="CD1064" s="18"/>
      <c r="CE1064" s="18"/>
      <c r="CF1064" s="18"/>
      <c r="CG1064" s="18"/>
      <c r="CH1064" s="18"/>
      <c r="CI1064" s="18"/>
      <c r="CJ1064" s="18"/>
      <c r="CK1064" s="18"/>
      <c r="CL1064" s="18"/>
      <c r="CM1064" s="18"/>
      <c r="CN1064" s="18"/>
      <c r="CO1064" s="18"/>
      <c r="CP1064" s="18"/>
      <c r="CQ1064" s="18"/>
      <c r="CR1064" s="18"/>
      <c r="CS1064" s="18"/>
      <c r="CT1064" s="18"/>
      <c r="CU1064" s="18"/>
      <c r="CV1064" s="18"/>
      <c r="CW1064" s="18"/>
      <c r="CX1064" s="18"/>
      <c r="CY1064" s="18"/>
      <c r="CZ1064" s="18"/>
      <c r="DA1064" s="18"/>
      <c r="DB1064" s="18"/>
      <c r="DC1064" s="18"/>
      <c r="DD1064" s="18"/>
      <c r="DE1064" s="18"/>
      <c r="DF1064" s="18"/>
      <c r="DG1064" s="18"/>
      <c r="DH1064" s="18"/>
      <c r="DI1064" s="18"/>
    </row>
    <row r="1065" s="19" customFormat="1" spans="1:113">
      <c r="A1065" s="153" t="str">
        <f>+CONCATENATE(B1065,C1065,D1065,E1065,F1065)</f>
        <v>AFNS250.75</v>
      </c>
      <c r="B1065" s="158" t="s">
        <v>121</v>
      </c>
      <c r="C1065" s="154" t="s">
        <v>148</v>
      </c>
      <c r="D1065" s="158" t="s">
        <v>6</v>
      </c>
      <c r="E1065" s="158">
        <v>25</v>
      </c>
      <c r="F1065" s="159">
        <v>0.75</v>
      </c>
      <c r="G1065" s="156">
        <v>0</v>
      </c>
      <c r="H1065" s="156">
        <v>21.94</v>
      </c>
      <c r="I1065" s="156">
        <v>22.13</v>
      </c>
      <c r="J1065" s="156">
        <v>22.7</v>
      </c>
      <c r="K1065" s="156">
        <v>25.13</v>
      </c>
      <c r="L1065" s="156">
        <v>31.73</v>
      </c>
      <c r="M1065" s="157"/>
      <c r="N1065" s="18"/>
      <c r="W1065" s="18"/>
      <c r="X1065" s="18"/>
      <c r="Y1065" s="18"/>
      <c r="Z1065" s="18"/>
      <c r="AA1065" s="18"/>
      <c r="AB1065" s="18"/>
      <c r="AC1065" s="18"/>
      <c r="AD1065" s="18"/>
      <c r="AE1065" s="18"/>
      <c r="AF1065" s="18"/>
      <c r="AG1065" s="18"/>
      <c r="AH1065" s="18"/>
      <c r="AI1065" s="18"/>
      <c r="AJ1065" s="18"/>
      <c r="AK1065" s="18"/>
      <c r="AL1065" s="18"/>
      <c r="AM1065" s="18"/>
      <c r="AN1065" s="18"/>
      <c r="AO1065" s="18"/>
      <c r="AP1065" s="18"/>
      <c r="AQ1065" s="18"/>
      <c r="AR1065" s="18"/>
      <c r="AS1065" s="18"/>
      <c r="AT1065" s="18"/>
      <c r="AU1065" s="18"/>
      <c r="AV1065" s="18"/>
      <c r="AW1065" s="18"/>
      <c r="AX1065" s="18"/>
      <c r="AY1065" s="18"/>
      <c r="AZ1065" s="18"/>
      <c r="BA1065" s="18"/>
      <c r="BB1065" s="18"/>
      <c r="BD1065" s="18"/>
      <c r="BE1065" s="18"/>
      <c r="BF1065" s="18"/>
      <c r="BG1065" s="18"/>
      <c r="BH1065" s="18"/>
      <c r="BI1065" s="18"/>
      <c r="BJ1065" s="18"/>
      <c r="BK1065" s="18"/>
      <c r="BL1065" s="18"/>
      <c r="BM1065" s="18"/>
      <c r="BN1065" s="18"/>
      <c r="BO1065" s="18"/>
      <c r="BP1065" s="18"/>
      <c r="BQ1065" s="18"/>
      <c r="BR1065" s="18"/>
      <c r="BS1065" s="18"/>
      <c r="BT1065" s="18"/>
      <c r="BU1065" s="18"/>
      <c r="BV1065" s="18"/>
      <c r="BW1065" s="18"/>
      <c r="BX1065" s="18"/>
      <c r="BY1065" s="18"/>
      <c r="BZ1065" s="18"/>
      <c r="CA1065" s="18"/>
      <c r="CB1065" s="18"/>
      <c r="CC1065" s="18"/>
      <c r="CD1065" s="18"/>
      <c r="CE1065" s="18"/>
      <c r="CF1065" s="18"/>
      <c r="CG1065" s="18"/>
      <c r="CH1065" s="18"/>
      <c r="CI1065" s="18"/>
      <c r="CJ1065" s="18"/>
      <c r="CK1065" s="18"/>
      <c r="CL1065" s="18"/>
      <c r="CM1065" s="18"/>
      <c r="CN1065" s="18"/>
      <c r="CO1065" s="18"/>
      <c r="CP1065" s="18"/>
      <c r="CQ1065" s="18"/>
      <c r="CR1065" s="18"/>
      <c r="CS1065" s="18"/>
      <c r="CT1065" s="18"/>
      <c r="CU1065" s="18"/>
      <c r="CV1065" s="18"/>
      <c r="CW1065" s="18"/>
      <c r="CX1065" s="18"/>
      <c r="CY1065" s="18"/>
      <c r="CZ1065" s="18"/>
      <c r="DA1065" s="18"/>
      <c r="DB1065" s="18"/>
      <c r="DC1065" s="18"/>
      <c r="DD1065" s="18"/>
      <c r="DE1065" s="18"/>
      <c r="DF1065" s="18"/>
      <c r="DG1065" s="18"/>
      <c r="DH1065" s="18"/>
      <c r="DI1065" s="18"/>
    </row>
    <row r="1066" s="19" customFormat="1" spans="1:113">
      <c r="A1066" s="153" t="str">
        <f>+CONCATENATE(B1066,C1066,D1066,E1066,F1066)</f>
        <v>AFNS260.75</v>
      </c>
      <c r="B1066" s="158" t="s">
        <v>121</v>
      </c>
      <c r="C1066" s="154" t="s">
        <v>148</v>
      </c>
      <c r="D1066" s="158" t="s">
        <v>6</v>
      </c>
      <c r="E1066" s="158">
        <v>26</v>
      </c>
      <c r="F1066" s="159">
        <v>0.75</v>
      </c>
      <c r="G1066" s="156">
        <v>0</v>
      </c>
      <c r="H1066" s="156">
        <v>22.28</v>
      </c>
      <c r="I1066" s="156">
        <v>22.58</v>
      </c>
      <c r="J1066" s="156">
        <v>23.37</v>
      </c>
      <c r="K1066" s="156">
        <v>26.72</v>
      </c>
      <c r="L1066" s="156">
        <v>34.54</v>
      </c>
      <c r="M1066" s="157"/>
      <c r="N1066" s="18"/>
      <c r="W1066" s="18"/>
      <c r="X1066" s="18"/>
      <c r="Y1066" s="18"/>
      <c r="Z1066" s="18"/>
      <c r="AA1066" s="18"/>
      <c r="AB1066" s="18"/>
      <c r="AC1066" s="18"/>
      <c r="AD1066" s="18"/>
      <c r="AE1066" s="18"/>
      <c r="AF1066" s="18"/>
      <c r="AG1066" s="18"/>
      <c r="AH1066" s="18"/>
      <c r="AI1066" s="18"/>
      <c r="AJ1066" s="18"/>
      <c r="AK1066" s="18"/>
      <c r="AL1066" s="18"/>
      <c r="AM1066" s="18"/>
      <c r="AN1066" s="18"/>
      <c r="AO1066" s="18"/>
      <c r="AP1066" s="18"/>
      <c r="AQ1066" s="18"/>
      <c r="AR1066" s="18"/>
      <c r="AS1066" s="18"/>
      <c r="AT1066" s="18"/>
      <c r="AU1066" s="18"/>
      <c r="AV1066" s="18"/>
      <c r="AW1066" s="18"/>
      <c r="AX1066" s="18"/>
      <c r="AY1066" s="18"/>
      <c r="AZ1066" s="18"/>
      <c r="BA1066" s="18"/>
      <c r="BB1066" s="18"/>
      <c r="BD1066" s="18"/>
      <c r="BE1066" s="18"/>
      <c r="BF1066" s="18"/>
      <c r="BG1066" s="18"/>
      <c r="BH1066" s="18"/>
      <c r="BI1066" s="18"/>
      <c r="BJ1066" s="18"/>
      <c r="BK1066" s="18"/>
      <c r="BL1066" s="18"/>
      <c r="BM1066" s="18"/>
      <c r="BN1066" s="18"/>
      <c r="BO1066" s="18"/>
      <c r="BP1066" s="18"/>
      <c r="BQ1066" s="18"/>
      <c r="BR1066" s="18"/>
      <c r="BS1066" s="18"/>
      <c r="BT1066" s="18"/>
      <c r="BU1066" s="18"/>
      <c r="BV1066" s="18"/>
      <c r="BW1066" s="18"/>
      <c r="BX1066" s="18"/>
      <c r="BY1066" s="18"/>
      <c r="BZ1066" s="18"/>
      <c r="CA1066" s="18"/>
      <c r="CB1066" s="18"/>
      <c r="CC1066" s="18"/>
      <c r="CD1066" s="18"/>
      <c r="CE1066" s="18"/>
      <c r="CF1066" s="18"/>
      <c r="CG1066" s="18"/>
      <c r="CH1066" s="18"/>
      <c r="CI1066" s="18"/>
      <c r="CJ1066" s="18"/>
      <c r="CK1066" s="18"/>
      <c r="CL1066" s="18"/>
      <c r="CM1066" s="18"/>
      <c r="CN1066" s="18"/>
      <c r="CO1066" s="18"/>
      <c r="CP1066" s="18"/>
      <c r="CQ1066" s="18"/>
      <c r="CR1066" s="18"/>
      <c r="CS1066" s="18"/>
      <c r="CT1066" s="18"/>
      <c r="CU1066" s="18"/>
      <c r="CV1066" s="18"/>
      <c r="CW1066" s="18"/>
      <c r="CX1066" s="18"/>
      <c r="CY1066" s="18"/>
      <c r="CZ1066" s="18"/>
      <c r="DA1066" s="18"/>
      <c r="DB1066" s="18"/>
      <c r="DC1066" s="18"/>
      <c r="DD1066" s="18"/>
      <c r="DE1066" s="18"/>
      <c r="DF1066" s="18"/>
      <c r="DG1066" s="18"/>
      <c r="DH1066" s="18"/>
      <c r="DI1066" s="18"/>
    </row>
    <row r="1067" s="19" customFormat="1" spans="1:113">
      <c r="A1067" s="153" t="str">
        <f>+CONCATENATE(B1067,C1067,D1067,E1067,F1067)</f>
        <v>AFNS270.75</v>
      </c>
      <c r="B1067" s="158" t="s">
        <v>121</v>
      </c>
      <c r="C1067" s="154" t="s">
        <v>148</v>
      </c>
      <c r="D1067" s="158" t="s">
        <v>6</v>
      </c>
      <c r="E1067" s="158">
        <v>27</v>
      </c>
      <c r="F1067" s="159">
        <v>0.75</v>
      </c>
      <c r="G1067" s="156">
        <v>0</v>
      </c>
      <c r="H1067" s="156">
        <v>22.63</v>
      </c>
      <c r="I1067" s="156">
        <v>23.07</v>
      </c>
      <c r="J1067" s="156">
        <v>24.16</v>
      </c>
      <c r="K1067" s="156">
        <v>28.63</v>
      </c>
      <c r="L1067" s="156">
        <v>37.63</v>
      </c>
      <c r="M1067" s="157"/>
      <c r="N1067" s="18"/>
      <c r="W1067" s="18"/>
      <c r="X1067" s="18"/>
      <c r="Y1067" s="18"/>
      <c r="Z1067" s="18"/>
      <c r="AA1067" s="18"/>
      <c r="AB1067" s="18"/>
      <c r="AC1067" s="18"/>
      <c r="AD1067" s="18"/>
      <c r="AE1067" s="18"/>
      <c r="AF1067" s="18"/>
      <c r="AG1067" s="18"/>
      <c r="AH1067" s="18"/>
      <c r="AI1067" s="18"/>
      <c r="AJ1067" s="18"/>
      <c r="AK1067" s="18"/>
      <c r="AL1067" s="18"/>
      <c r="AM1067" s="18"/>
      <c r="AN1067" s="18"/>
      <c r="AO1067" s="18"/>
      <c r="AP1067" s="18"/>
      <c r="AQ1067" s="18"/>
      <c r="AR1067" s="18"/>
      <c r="AS1067" s="18"/>
      <c r="AT1067" s="18"/>
      <c r="AU1067" s="18"/>
      <c r="AV1067" s="18"/>
      <c r="AW1067" s="18"/>
      <c r="AX1067" s="18"/>
      <c r="AY1067" s="18"/>
      <c r="AZ1067" s="18"/>
      <c r="BA1067" s="18"/>
      <c r="BB1067" s="18"/>
      <c r="BD1067" s="18"/>
      <c r="BE1067" s="18"/>
      <c r="BF1067" s="18"/>
      <c r="BG1067" s="18"/>
      <c r="BH1067" s="18"/>
      <c r="BI1067" s="18"/>
      <c r="BJ1067" s="18"/>
      <c r="BK1067" s="18"/>
      <c r="BL1067" s="18"/>
      <c r="BM1067" s="18"/>
      <c r="BN1067" s="18"/>
      <c r="BO1067" s="18"/>
      <c r="BP1067" s="18"/>
      <c r="BQ1067" s="18"/>
      <c r="BR1067" s="18"/>
      <c r="BS1067" s="18"/>
      <c r="BT1067" s="18"/>
      <c r="BU1067" s="18"/>
      <c r="BV1067" s="18"/>
      <c r="BW1067" s="18"/>
      <c r="BX1067" s="18"/>
      <c r="BY1067" s="18"/>
      <c r="BZ1067" s="18"/>
      <c r="CA1067" s="18"/>
      <c r="CB1067" s="18"/>
      <c r="CC1067" s="18"/>
      <c r="CD1067" s="18"/>
      <c r="CE1067" s="18"/>
      <c r="CF1067" s="18"/>
      <c r="CG1067" s="18"/>
      <c r="CH1067" s="18"/>
      <c r="CI1067" s="18"/>
      <c r="CJ1067" s="18"/>
      <c r="CK1067" s="18"/>
      <c r="CL1067" s="18"/>
      <c r="CM1067" s="18"/>
      <c r="CN1067" s="18"/>
      <c r="CO1067" s="18"/>
      <c r="CP1067" s="18"/>
      <c r="CQ1067" s="18"/>
      <c r="CR1067" s="18"/>
      <c r="CS1067" s="18"/>
      <c r="CT1067" s="18"/>
      <c r="CU1067" s="18"/>
      <c r="CV1067" s="18"/>
      <c r="CW1067" s="18"/>
      <c r="CX1067" s="18"/>
      <c r="CY1067" s="18"/>
      <c r="CZ1067" s="18"/>
      <c r="DA1067" s="18"/>
      <c r="DB1067" s="18"/>
      <c r="DC1067" s="18"/>
      <c r="DD1067" s="18"/>
      <c r="DE1067" s="18"/>
      <c r="DF1067" s="18"/>
      <c r="DG1067" s="18"/>
      <c r="DH1067" s="18"/>
      <c r="DI1067" s="18"/>
    </row>
    <row r="1068" s="19" customFormat="1" spans="1:113">
      <c r="A1068" s="153" t="str">
        <f>+CONCATENATE(B1068,C1068,D1068,E1068,F1068)</f>
        <v>AFNS280.75</v>
      </c>
      <c r="B1068" s="158" t="s">
        <v>121</v>
      </c>
      <c r="C1068" s="154" t="s">
        <v>148</v>
      </c>
      <c r="D1068" s="158" t="s">
        <v>6</v>
      </c>
      <c r="E1068" s="158">
        <v>28</v>
      </c>
      <c r="F1068" s="159">
        <v>0.75</v>
      </c>
      <c r="G1068" s="156">
        <v>0</v>
      </c>
      <c r="H1068" s="156">
        <v>23.02</v>
      </c>
      <c r="I1068" s="156">
        <v>23.61</v>
      </c>
      <c r="J1068" s="156">
        <v>25.22</v>
      </c>
      <c r="K1068" s="156">
        <v>30.95</v>
      </c>
      <c r="L1068" s="156">
        <v>40.99</v>
      </c>
      <c r="M1068" s="157"/>
      <c r="N1068" s="18"/>
      <c r="W1068" s="18"/>
      <c r="X1068" s="18"/>
      <c r="Y1068" s="18"/>
      <c r="Z1068" s="18"/>
      <c r="AA1068" s="18"/>
      <c r="AB1068" s="18"/>
      <c r="AC1068" s="18"/>
      <c r="AD1068" s="18"/>
      <c r="AE1068" s="18"/>
      <c r="AF1068" s="18"/>
      <c r="AG1068" s="18"/>
      <c r="AH1068" s="18"/>
      <c r="AI1068" s="18"/>
      <c r="AJ1068" s="18"/>
      <c r="AK1068" s="18"/>
      <c r="AL1068" s="18"/>
      <c r="AM1068" s="18"/>
      <c r="AN1068" s="18"/>
      <c r="AO1068" s="18"/>
      <c r="AP1068" s="18"/>
      <c r="AQ1068" s="18"/>
      <c r="AR1068" s="18"/>
      <c r="AS1068" s="18"/>
      <c r="AT1068" s="18"/>
      <c r="AU1068" s="18"/>
      <c r="AV1068" s="18"/>
      <c r="AW1068" s="18"/>
      <c r="AX1068" s="18"/>
      <c r="AY1068" s="18"/>
      <c r="AZ1068" s="18"/>
      <c r="BA1068" s="18"/>
      <c r="BB1068" s="18"/>
      <c r="BD1068" s="18"/>
      <c r="BE1068" s="18"/>
      <c r="BF1068" s="18"/>
      <c r="BG1068" s="18"/>
      <c r="BH1068" s="18"/>
      <c r="BI1068" s="18"/>
      <c r="BJ1068" s="18"/>
      <c r="BK1068" s="18"/>
      <c r="BL1068" s="18"/>
      <c r="BM1068" s="18"/>
      <c r="BN1068" s="18"/>
      <c r="BO1068" s="18"/>
      <c r="BP1068" s="18"/>
      <c r="BQ1068" s="18"/>
      <c r="BR1068" s="18"/>
      <c r="BS1068" s="18"/>
      <c r="BT1068" s="18"/>
      <c r="BU1068" s="18"/>
      <c r="BV1068" s="18"/>
      <c r="BW1068" s="18"/>
      <c r="BX1068" s="18"/>
      <c r="BY1068" s="18"/>
      <c r="BZ1068" s="18"/>
      <c r="CA1068" s="18"/>
      <c r="CB1068" s="18"/>
      <c r="CC1068" s="18"/>
      <c r="CD1068" s="18"/>
      <c r="CE1068" s="18"/>
      <c r="CF1068" s="18"/>
      <c r="CG1068" s="18"/>
      <c r="CH1068" s="18"/>
      <c r="CI1068" s="18"/>
      <c r="CJ1068" s="18"/>
      <c r="CK1068" s="18"/>
      <c r="CL1068" s="18"/>
      <c r="CM1068" s="18"/>
      <c r="CN1068" s="18"/>
      <c r="CO1068" s="18"/>
      <c r="CP1068" s="18"/>
      <c r="CQ1068" s="18"/>
      <c r="CR1068" s="18"/>
      <c r="CS1068" s="18"/>
      <c r="CT1068" s="18"/>
      <c r="CU1068" s="18"/>
      <c r="CV1068" s="18"/>
      <c r="CW1068" s="18"/>
      <c r="CX1068" s="18"/>
      <c r="CY1068" s="18"/>
      <c r="CZ1068" s="18"/>
      <c r="DA1068" s="18"/>
      <c r="DB1068" s="18"/>
      <c r="DC1068" s="18"/>
      <c r="DD1068" s="18"/>
      <c r="DE1068" s="18"/>
      <c r="DF1068" s="18"/>
      <c r="DG1068" s="18"/>
      <c r="DH1068" s="18"/>
      <c r="DI1068" s="18"/>
    </row>
    <row r="1069" s="19" customFormat="1" spans="1:113">
      <c r="A1069" s="153" t="str">
        <f>+CONCATENATE(B1069,C1069,D1069,E1069,F1069)</f>
        <v>AFNS290.75</v>
      </c>
      <c r="B1069" s="158" t="s">
        <v>121</v>
      </c>
      <c r="C1069" s="154" t="s">
        <v>148</v>
      </c>
      <c r="D1069" s="158" t="s">
        <v>6</v>
      </c>
      <c r="E1069" s="158">
        <v>29</v>
      </c>
      <c r="F1069" s="159">
        <v>0.75</v>
      </c>
      <c r="G1069" s="156">
        <v>0</v>
      </c>
      <c r="H1069" s="156">
        <v>23.5</v>
      </c>
      <c r="I1069" s="156">
        <v>24.25</v>
      </c>
      <c r="J1069" s="156">
        <v>26.6</v>
      </c>
      <c r="K1069" s="156">
        <v>33.68</v>
      </c>
      <c r="L1069" s="156">
        <v>44.75</v>
      </c>
      <c r="M1069" s="157"/>
      <c r="N1069" s="18"/>
      <c r="W1069" s="18"/>
      <c r="X1069" s="18"/>
      <c r="Y1069" s="18"/>
      <c r="Z1069" s="18"/>
      <c r="AA1069" s="18"/>
      <c r="AB1069" s="18"/>
      <c r="AC1069" s="18"/>
      <c r="AD1069" s="18"/>
      <c r="AE1069" s="18"/>
      <c r="AF1069" s="18"/>
      <c r="AG1069" s="18"/>
      <c r="AH1069" s="18"/>
      <c r="AI1069" s="18"/>
      <c r="AJ1069" s="18"/>
      <c r="AK1069" s="18"/>
      <c r="AL1069" s="18"/>
      <c r="AM1069" s="18"/>
      <c r="AN1069" s="18"/>
      <c r="AO1069" s="18"/>
      <c r="AP1069" s="18"/>
      <c r="AQ1069" s="18"/>
      <c r="AR1069" s="18"/>
      <c r="AS1069" s="18"/>
      <c r="AT1069" s="18"/>
      <c r="AU1069" s="18"/>
      <c r="AV1069" s="18"/>
      <c r="AW1069" s="18"/>
      <c r="AX1069" s="18"/>
      <c r="AY1069" s="18"/>
      <c r="AZ1069" s="18"/>
      <c r="BA1069" s="18"/>
      <c r="BB1069" s="18"/>
      <c r="BD1069" s="18"/>
      <c r="BE1069" s="18"/>
      <c r="BF1069" s="18"/>
      <c r="BG1069" s="18"/>
      <c r="BH1069" s="18"/>
      <c r="BI1069" s="18"/>
      <c r="BJ1069" s="18"/>
      <c r="BK1069" s="18"/>
      <c r="BL1069" s="18"/>
      <c r="BM1069" s="18"/>
      <c r="BN1069" s="18"/>
      <c r="BO1069" s="18"/>
      <c r="BP1069" s="18"/>
      <c r="BQ1069" s="18"/>
      <c r="BR1069" s="18"/>
      <c r="BS1069" s="18"/>
      <c r="BT1069" s="18"/>
      <c r="BU1069" s="18"/>
      <c r="BV1069" s="18"/>
      <c r="BW1069" s="18"/>
      <c r="BX1069" s="18"/>
      <c r="BY1069" s="18"/>
      <c r="BZ1069" s="18"/>
      <c r="CA1069" s="18"/>
      <c r="CB1069" s="18"/>
      <c r="CC1069" s="18"/>
      <c r="CD1069" s="18"/>
      <c r="CE1069" s="18"/>
      <c r="CF1069" s="18"/>
      <c r="CG1069" s="18"/>
      <c r="CH1069" s="18"/>
      <c r="CI1069" s="18"/>
      <c r="CJ1069" s="18"/>
      <c r="CK1069" s="18"/>
      <c r="CL1069" s="18"/>
      <c r="CM1069" s="18"/>
      <c r="CN1069" s="18"/>
      <c r="CO1069" s="18"/>
      <c r="CP1069" s="18"/>
      <c r="CQ1069" s="18"/>
      <c r="CR1069" s="18"/>
      <c r="CS1069" s="18"/>
      <c r="CT1069" s="18"/>
      <c r="CU1069" s="18"/>
      <c r="CV1069" s="18"/>
      <c r="CW1069" s="18"/>
      <c r="CX1069" s="18"/>
      <c r="CY1069" s="18"/>
      <c r="CZ1069" s="18"/>
      <c r="DA1069" s="18"/>
      <c r="DB1069" s="18"/>
      <c r="DC1069" s="18"/>
      <c r="DD1069" s="18"/>
      <c r="DE1069" s="18"/>
      <c r="DF1069" s="18"/>
      <c r="DG1069" s="18"/>
      <c r="DH1069" s="18"/>
      <c r="DI1069" s="18"/>
    </row>
    <row r="1070" s="19" customFormat="1" spans="1:113">
      <c r="A1070" s="153" t="str">
        <f>+CONCATENATE(B1070,C1070,D1070,E1070,F1070)</f>
        <v>AFNS300.75</v>
      </c>
      <c r="B1070" s="158" t="s">
        <v>121</v>
      </c>
      <c r="C1070" s="154" t="s">
        <v>148</v>
      </c>
      <c r="D1070" s="158" t="s">
        <v>6</v>
      </c>
      <c r="E1070" s="158">
        <v>30</v>
      </c>
      <c r="F1070" s="159">
        <v>0.75</v>
      </c>
      <c r="G1070" s="156">
        <v>0</v>
      </c>
      <c r="H1070" s="156">
        <v>24.06</v>
      </c>
      <c r="I1070" s="156">
        <v>25.03</v>
      </c>
      <c r="J1070" s="156">
        <v>28.35</v>
      </c>
      <c r="K1070" s="156">
        <v>36.83</v>
      </c>
      <c r="L1070" s="156">
        <v>48.72</v>
      </c>
      <c r="M1070" s="157">
        <v>48.72</v>
      </c>
      <c r="N1070" s="18"/>
      <c r="W1070" s="18"/>
      <c r="X1070" s="18"/>
      <c r="Y1070" s="18"/>
      <c r="Z1070" s="18"/>
      <c r="AA1070" s="18"/>
      <c r="AB1070" s="18"/>
      <c r="AC1070" s="18"/>
      <c r="AD1070" s="18"/>
      <c r="AE1070" s="18"/>
      <c r="AF1070" s="18"/>
      <c r="AG1070" s="18"/>
      <c r="AH1070" s="18"/>
      <c r="AI1070" s="18"/>
      <c r="AJ1070" s="18"/>
      <c r="AK1070" s="18"/>
      <c r="AL1070" s="18"/>
      <c r="AM1070" s="18"/>
      <c r="AN1070" s="18"/>
      <c r="AO1070" s="18"/>
      <c r="AP1070" s="18"/>
      <c r="AQ1070" s="18"/>
      <c r="AR1070" s="18"/>
      <c r="AS1070" s="18"/>
      <c r="AT1070" s="18"/>
      <c r="AU1070" s="18"/>
      <c r="AV1070" s="18"/>
      <c r="AW1070" s="18"/>
      <c r="AX1070" s="18"/>
      <c r="AY1070" s="18"/>
      <c r="AZ1070" s="18"/>
      <c r="BA1070" s="18"/>
      <c r="BB1070" s="18"/>
      <c r="BD1070" s="18"/>
      <c r="BE1070" s="18"/>
      <c r="BF1070" s="18"/>
      <c r="BG1070" s="18"/>
      <c r="BH1070" s="18"/>
      <c r="BI1070" s="18"/>
      <c r="BJ1070" s="18"/>
      <c r="BK1070" s="18"/>
      <c r="BL1070" s="18"/>
      <c r="BM1070" s="18"/>
      <c r="BN1070" s="18"/>
      <c r="BO1070" s="18"/>
      <c r="BP1070" s="18"/>
      <c r="BQ1070" s="18"/>
      <c r="BR1070" s="18"/>
      <c r="BS1070" s="18"/>
      <c r="BT1070" s="18"/>
      <c r="BU1070" s="18"/>
      <c r="BV1070" s="18"/>
      <c r="BW1070" s="18"/>
      <c r="BX1070" s="18"/>
      <c r="BY1070" s="18"/>
      <c r="BZ1070" s="18"/>
      <c r="CA1070" s="18"/>
      <c r="CB1070" s="18"/>
      <c r="CC1070" s="18"/>
      <c r="CD1070" s="18"/>
      <c r="CE1070" s="18"/>
      <c r="CF1070" s="18"/>
      <c r="CG1070" s="18"/>
      <c r="CH1070" s="18"/>
      <c r="CI1070" s="18"/>
      <c r="CJ1070" s="18"/>
      <c r="CK1070" s="18"/>
      <c r="CL1070" s="18"/>
      <c r="CM1070" s="18"/>
      <c r="CN1070" s="18"/>
      <c r="CO1070" s="18"/>
      <c r="CP1070" s="18"/>
      <c r="CQ1070" s="18"/>
      <c r="CR1070" s="18"/>
      <c r="CS1070" s="18"/>
      <c r="CT1070" s="18"/>
      <c r="CU1070" s="18"/>
      <c r="CV1070" s="18"/>
      <c r="CW1070" s="18"/>
      <c r="CX1070" s="18"/>
      <c r="CY1070" s="18"/>
      <c r="CZ1070" s="18"/>
      <c r="DA1070" s="18"/>
      <c r="DB1070" s="18"/>
      <c r="DC1070" s="18"/>
      <c r="DD1070" s="18"/>
      <c r="DE1070" s="18"/>
      <c r="DF1070" s="18"/>
      <c r="DG1070" s="18"/>
      <c r="DH1070" s="18"/>
      <c r="DI1070" s="18"/>
    </row>
    <row r="1071" s="19" customFormat="1" spans="1:113">
      <c r="A1071" s="153" t="str">
        <f>+CONCATENATE(B1071,C1071,D1071,E1071,F1071)</f>
        <v>AFNS310.75</v>
      </c>
      <c r="B1071" s="158" t="s">
        <v>121</v>
      </c>
      <c r="C1071" s="154" t="s">
        <v>148</v>
      </c>
      <c r="D1071" s="158" t="s">
        <v>6</v>
      </c>
      <c r="E1071" s="158">
        <v>31</v>
      </c>
      <c r="F1071" s="159">
        <v>0.75</v>
      </c>
      <c r="G1071" s="156">
        <v>0</v>
      </c>
      <c r="H1071" s="156">
        <v>24.76</v>
      </c>
      <c r="I1071" s="156">
        <v>26</v>
      </c>
      <c r="J1071" s="156">
        <v>30.55</v>
      </c>
      <c r="K1071" s="156">
        <v>40.4</v>
      </c>
      <c r="L1071" s="156">
        <v>53.22</v>
      </c>
      <c r="M1071" s="157">
        <v>50.46</v>
      </c>
      <c r="N1071" s="18"/>
      <c r="W1071" s="18"/>
      <c r="X1071" s="18"/>
      <c r="Y1071" s="18"/>
      <c r="Z1071" s="18"/>
      <c r="AA1071" s="18"/>
      <c r="AB1071" s="18"/>
      <c r="AC1071" s="18"/>
      <c r="AD1071" s="18"/>
      <c r="AE1071" s="18"/>
      <c r="AF1071" s="18"/>
      <c r="AG1071" s="18"/>
      <c r="AH1071" s="18"/>
      <c r="AI1071" s="18"/>
      <c r="AJ1071" s="18"/>
      <c r="AK1071" s="18"/>
      <c r="AL1071" s="18"/>
      <c r="AM1071" s="18"/>
      <c r="AN1071" s="18"/>
      <c r="AO1071" s="18"/>
      <c r="AP1071" s="18"/>
      <c r="AQ1071" s="18"/>
      <c r="AR1071" s="18"/>
      <c r="AS1071" s="18"/>
      <c r="AT1071" s="18"/>
      <c r="AU1071" s="18"/>
      <c r="AV1071" s="18"/>
      <c r="AW1071" s="18"/>
      <c r="AX1071" s="18"/>
      <c r="AY1071" s="18"/>
      <c r="AZ1071" s="18"/>
      <c r="BA1071" s="18"/>
      <c r="BB1071" s="18"/>
      <c r="BD1071" s="18"/>
      <c r="BE1071" s="18"/>
      <c r="BF1071" s="18"/>
      <c r="BG1071" s="18"/>
      <c r="BH1071" s="18"/>
      <c r="BI1071" s="18"/>
      <c r="BJ1071" s="18"/>
      <c r="BK1071" s="18"/>
      <c r="BL1071" s="18"/>
      <c r="BM1071" s="18"/>
      <c r="BN1071" s="18"/>
      <c r="BO1071" s="18"/>
      <c r="BP1071" s="18"/>
      <c r="BQ1071" s="18"/>
      <c r="BR1071" s="18"/>
      <c r="BS1071" s="18"/>
      <c r="BT1071" s="18"/>
      <c r="BU1071" s="18"/>
      <c r="BV1071" s="18"/>
      <c r="BW1071" s="18"/>
      <c r="BX1071" s="18"/>
      <c r="BY1071" s="18"/>
      <c r="BZ1071" s="18"/>
      <c r="CA1071" s="18"/>
      <c r="CB1071" s="18"/>
      <c r="CC1071" s="18"/>
      <c r="CD1071" s="18"/>
      <c r="CE1071" s="18"/>
      <c r="CF1071" s="18"/>
      <c r="CG1071" s="18"/>
      <c r="CH1071" s="18"/>
      <c r="CI1071" s="18"/>
      <c r="CJ1071" s="18"/>
      <c r="CK1071" s="18"/>
      <c r="CL1071" s="18"/>
      <c r="CM1071" s="18"/>
      <c r="CN1071" s="18"/>
      <c r="CO1071" s="18"/>
      <c r="CP1071" s="18"/>
      <c r="CQ1071" s="18"/>
      <c r="CR1071" s="18"/>
      <c r="CS1071" s="18"/>
      <c r="CT1071" s="18"/>
      <c r="CU1071" s="18"/>
      <c r="CV1071" s="18"/>
      <c r="CW1071" s="18"/>
      <c r="CX1071" s="18"/>
      <c r="CY1071" s="18"/>
      <c r="CZ1071" s="18"/>
      <c r="DA1071" s="18"/>
      <c r="DB1071" s="18"/>
      <c r="DC1071" s="18"/>
      <c r="DD1071" s="18"/>
      <c r="DE1071" s="18"/>
      <c r="DF1071" s="18"/>
      <c r="DG1071" s="18"/>
      <c r="DH1071" s="18"/>
      <c r="DI1071" s="18"/>
    </row>
    <row r="1072" s="19" customFormat="1" spans="1:113">
      <c r="A1072" s="153" t="str">
        <f>+CONCATENATE(B1072,C1072,D1072,E1072,F1072)</f>
        <v>AFNS320.75</v>
      </c>
      <c r="B1072" s="158" t="s">
        <v>121</v>
      </c>
      <c r="C1072" s="154" t="s">
        <v>148</v>
      </c>
      <c r="D1072" s="158" t="s">
        <v>6</v>
      </c>
      <c r="E1072" s="158">
        <v>32</v>
      </c>
      <c r="F1072" s="159">
        <v>0.75</v>
      </c>
      <c r="G1072" s="156">
        <v>0</v>
      </c>
      <c r="H1072" s="156">
        <v>25.62</v>
      </c>
      <c r="I1072" s="156">
        <v>27.26</v>
      </c>
      <c r="J1072" s="156">
        <v>33.17</v>
      </c>
      <c r="K1072" s="156">
        <v>44.32</v>
      </c>
      <c r="L1072" s="156">
        <v>58.01</v>
      </c>
      <c r="M1072" s="157">
        <v>52.35</v>
      </c>
      <c r="N1072" s="18"/>
      <c r="W1072" s="18"/>
      <c r="X1072" s="18"/>
      <c r="Y1072" s="18"/>
      <c r="Z1072" s="18"/>
      <c r="AA1072" s="18"/>
      <c r="AB1072" s="18"/>
      <c r="AC1072" s="18"/>
      <c r="AD1072" s="18"/>
      <c r="AE1072" s="18"/>
      <c r="AF1072" s="18"/>
      <c r="AG1072" s="18"/>
      <c r="AH1072" s="18"/>
      <c r="AI1072" s="18"/>
      <c r="AJ1072" s="18"/>
      <c r="AK1072" s="18"/>
      <c r="AL1072" s="18"/>
      <c r="AM1072" s="18"/>
      <c r="AN1072" s="18"/>
      <c r="AO1072" s="18"/>
      <c r="AP1072" s="18"/>
      <c r="AQ1072" s="18"/>
      <c r="AR1072" s="18"/>
      <c r="AS1072" s="18"/>
      <c r="AT1072" s="18"/>
      <c r="AU1072" s="18"/>
      <c r="AV1072" s="18"/>
      <c r="AW1072" s="18"/>
      <c r="AX1072" s="18"/>
      <c r="AY1072" s="18"/>
      <c r="AZ1072" s="18"/>
      <c r="BA1072" s="18"/>
      <c r="BB1072" s="18"/>
      <c r="BD1072" s="18"/>
      <c r="BE1072" s="18"/>
      <c r="BF1072" s="18"/>
      <c r="BG1072" s="18"/>
      <c r="BH1072" s="18"/>
      <c r="BI1072" s="18"/>
      <c r="BJ1072" s="18"/>
      <c r="BK1072" s="18"/>
      <c r="BL1072" s="18"/>
      <c r="BM1072" s="18"/>
      <c r="BN1072" s="18"/>
      <c r="BO1072" s="18"/>
      <c r="BP1072" s="18"/>
      <c r="BQ1072" s="18"/>
      <c r="BR1072" s="18"/>
      <c r="BS1072" s="18"/>
      <c r="BT1072" s="18"/>
      <c r="BU1072" s="18"/>
      <c r="BV1072" s="18"/>
      <c r="BW1072" s="18"/>
      <c r="BX1072" s="18"/>
      <c r="BY1072" s="18"/>
      <c r="BZ1072" s="18"/>
      <c r="CA1072" s="18"/>
      <c r="CB1072" s="18"/>
      <c r="CC1072" s="18"/>
      <c r="CD1072" s="18"/>
      <c r="CE1072" s="18"/>
      <c r="CF1072" s="18"/>
      <c r="CG1072" s="18"/>
      <c r="CH1072" s="18"/>
      <c r="CI1072" s="18"/>
      <c r="CJ1072" s="18"/>
      <c r="CK1072" s="18"/>
      <c r="CL1072" s="18"/>
      <c r="CM1072" s="18"/>
      <c r="CN1072" s="18"/>
      <c r="CO1072" s="18"/>
      <c r="CP1072" s="18"/>
      <c r="CQ1072" s="18"/>
      <c r="CR1072" s="18"/>
      <c r="CS1072" s="18"/>
      <c r="CT1072" s="18"/>
      <c r="CU1072" s="18"/>
      <c r="CV1072" s="18"/>
      <c r="CW1072" s="18"/>
      <c r="CX1072" s="18"/>
      <c r="CY1072" s="18"/>
      <c r="CZ1072" s="18"/>
      <c r="DA1072" s="18"/>
      <c r="DB1072" s="18"/>
      <c r="DC1072" s="18"/>
      <c r="DD1072" s="18"/>
      <c r="DE1072" s="18"/>
      <c r="DF1072" s="18"/>
      <c r="DG1072" s="18"/>
      <c r="DH1072" s="18"/>
      <c r="DI1072" s="18"/>
    </row>
    <row r="1073" s="19" customFormat="1" spans="1:113">
      <c r="A1073" s="153" t="str">
        <f>+CONCATENATE(B1073,C1073,D1073,E1073,F1073)</f>
        <v>AFNS330.75</v>
      </c>
      <c r="B1073" s="158" t="s">
        <v>121</v>
      </c>
      <c r="C1073" s="154" t="s">
        <v>148</v>
      </c>
      <c r="D1073" s="158" t="s">
        <v>6</v>
      </c>
      <c r="E1073" s="158">
        <v>33</v>
      </c>
      <c r="F1073" s="159">
        <v>0.75</v>
      </c>
      <c r="G1073" s="156">
        <v>0</v>
      </c>
      <c r="H1073" s="156">
        <v>26.67</v>
      </c>
      <c r="I1073" s="156">
        <v>28.94</v>
      </c>
      <c r="J1073" s="156">
        <v>36.3</v>
      </c>
      <c r="K1073" s="156">
        <v>48.73</v>
      </c>
      <c r="L1073" s="156">
        <v>63.17</v>
      </c>
      <c r="M1073" s="157">
        <v>54.35</v>
      </c>
      <c r="N1073" s="18"/>
      <c r="W1073" s="18"/>
      <c r="X1073" s="18"/>
      <c r="Y1073" s="18"/>
      <c r="Z1073" s="18"/>
      <c r="AA1073" s="18"/>
      <c r="AB1073" s="18"/>
      <c r="AC1073" s="18"/>
      <c r="AD1073" s="18"/>
      <c r="AE1073" s="18"/>
      <c r="AF1073" s="18"/>
      <c r="AG1073" s="18"/>
      <c r="AH1073" s="18"/>
      <c r="AI1073" s="18"/>
      <c r="AJ1073" s="18"/>
      <c r="AK1073" s="18"/>
      <c r="AL1073" s="18"/>
      <c r="AM1073" s="18"/>
      <c r="AN1073" s="18"/>
      <c r="AO1073" s="18"/>
      <c r="AP1073" s="18"/>
      <c r="AQ1073" s="18"/>
      <c r="AR1073" s="18"/>
      <c r="AS1073" s="18"/>
      <c r="AT1073" s="18"/>
      <c r="AU1073" s="18"/>
      <c r="AV1073" s="18"/>
      <c r="AW1073" s="18"/>
      <c r="AX1073" s="18"/>
      <c r="AY1073" s="18"/>
      <c r="AZ1073" s="18"/>
      <c r="BA1073" s="18"/>
      <c r="BB1073" s="18"/>
      <c r="BD1073" s="18"/>
      <c r="BE1073" s="18"/>
      <c r="BF1073" s="18"/>
      <c r="BG1073" s="18"/>
      <c r="BH1073" s="18"/>
      <c r="BI1073" s="18"/>
      <c r="BJ1073" s="18"/>
      <c r="BK1073" s="18"/>
      <c r="BL1073" s="18"/>
      <c r="BM1073" s="18"/>
      <c r="BN1073" s="18"/>
      <c r="BO1073" s="18"/>
      <c r="BP1073" s="18"/>
      <c r="BQ1073" s="18"/>
      <c r="BR1073" s="18"/>
      <c r="BS1073" s="18"/>
      <c r="BT1073" s="18"/>
      <c r="BU1073" s="18"/>
      <c r="BV1073" s="18"/>
      <c r="BW1073" s="18"/>
      <c r="BX1073" s="18"/>
      <c r="BY1073" s="18"/>
      <c r="BZ1073" s="18"/>
      <c r="CA1073" s="18"/>
      <c r="CB1073" s="18"/>
      <c r="CC1073" s="18"/>
      <c r="CD1073" s="18"/>
      <c r="CE1073" s="18"/>
      <c r="CF1073" s="18"/>
      <c r="CG1073" s="18"/>
      <c r="CH1073" s="18"/>
      <c r="CI1073" s="18"/>
      <c r="CJ1073" s="18"/>
      <c r="CK1073" s="18"/>
      <c r="CL1073" s="18"/>
      <c r="CM1073" s="18"/>
      <c r="CN1073" s="18"/>
      <c r="CO1073" s="18"/>
      <c r="CP1073" s="18"/>
      <c r="CQ1073" s="18"/>
      <c r="CR1073" s="18"/>
      <c r="CS1073" s="18"/>
      <c r="CT1073" s="18"/>
      <c r="CU1073" s="18"/>
      <c r="CV1073" s="18"/>
      <c r="CW1073" s="18"/>
      <c r="CX1073" s="18"/>
      <c r="CY1073" s="18"/>
      <c r="CZ1073" s="18"/>
      <c r="DA1073" s="18"/>
      <c r="DB1073" s="18"/>
      <c r="DC1073" s="18"/>
      <c r="DD1073" s="18"/>
      <c r="DE1073" s="18"/>
      <c r="DF1073" s="18"/>
      <c r="DG1073" s="18"/>
      <c r="DH1073" s="18"/>
      <c r="DI1073" s="18"/>
    </row>
    <row r="1074" s="19" customFormat="1" spans="1:113">
      <c r="A1074" s="153" t="str">
        <f>+CONCATENATE(B1074,C1074,D1074,E1074,F1074)</f>
        <v>AFNS340.75</v>
      </c>
      <c r="B1074" s="158" t="s">
        <v>121</v>
      </c>
      <c r="C1074" s="154" t="s">
        <v>148</v>
      </c>
      <c r="D1074" s="158" t="s">
        <v>6</v>
      </c>
      <c r="E1074" s="158">
        <v>34</v>
      </c>
      <c r="F1074" s="159">
        <v>0.75</v>
      </c>
      <c r="G1074" s="156">
        <v>0</v>
      </c>
      <c r="H1074" s="156">
        <v>27.94</v>
      </c>
      <c r="I1074" s="156">
        <v>30.99</v>
      </c>
      <c r="J1074" s="156">
        <v>39.94</v>
      </c>
      <c r="K1074" s="156">
        <v>53.43</v>
      </c>
      <c r="L1074" s="156">
        <v>68.84</v>
      </c>
      <c r="M1074" s="157">
        <v>56.45</v>
      </c>
      <c r="N1074" s="18"/>
      <c r="W1074" s="18"/>
      <c r="X1074" s="18"/>
      <c r="Y1074" s="18"/>
      <c r="Z1074" s="18"/>
      <c r="AA1074" s="18"/>
      <c r="AB1074" s="18"/>
      <c r="AC1074" s="18"/>
      <c r="AD1074" s="18"/>
      <c r="AE1074" s="18"/>
      <c r="AF1074" s="18"/>
      <c r="AG1074" s="18"/>
      <c r="AH1074" s="18"/>
      <c r="AI1074" s="18"/>
      <c r="AJ1074" s="18"/>
      <c r="AK1074" s="18"/>
      <c r="AL1074" s="18"/>
      <c r="AM1074" s="18"/>
      <c r="AN1074" s="18"/>
      <c r="AO1074" s="18"/>
      <c r="AP1074" s="18"/>
      <c r="AQ1074" s="18"/>
      <c r="AR1074" s="18"/>
      <c r="AS1074" s="18"/>
      <c r="AT1074" s="18"/>
      <c r="AU1074" s="18"/>
      <c r="AV1074" s="18"/>
      <c r="AW1074" s="18"/>
      <c r="AX1074" s="18"/>
      <c r="AY1074" s="18"/>
      <c r="AZ1074" s="18"/>
      <c r="BA1074" s="18"/>
      <c r="BB1074" s="18"/>
      <c r="BD1074" s="18"/>
      <c r="BE1074" s="18"/>
      <c r="BF1074" s="18"/>
      <c r="BG1074" s="18"/>
      <c r="BH1074" s="18"/>
      <c r="BI1074" s="18"/>
      <c r="BJ1074" s="18"/>
      <c r="BK1074" s="18"/>
      <c r="BL1074" s="18"/>
      <c r="BM1074" s="18"/>
      <c r="BN1074" s="18"/>
      <c r="BO1074" s="18"/>
      <c r="BP1074" s="18"/>
      <c r="BQ1074" s="18"/>
      <c r="BR1074" s="18"/>
      <c r="BS1074" s="18"/>
      <c r="BT1074" s="18"/>
      <c r="BU1074" s="18"/>
      <c r="BV1074" s="18"/>
      <c r="BW1074" s="18"/>
      <c r="BX1074" s="18"/>
      <c r="BY1074" s="18"/>
      <c r="BZ1074" s="18"/>
      <c r="CA1074" s="18"/>
      <c r="CB1074" s="18"/>
      <c r="CC1074" s="18"/>
      <c r="CD1074" s="18"/>
      <c r="CE1074" s="18"/>
      <c r="CF1074" s="18"/>
      <c r="CG1074" s="18"/>
      <c r="CH1074" s="18"/>
      <c r="CI1074" s="18"/>
      <c r="CJ1074" s="18"/>
      <c r="CK1074" s="18"/>
      <c r="CL1074" s="18"/>
      <c r="CM1074" s="18"/>
      <c r="CN1074" s="18"/>
      <c r="CO1074" s="18"/>
      <c r="CP1074" s="18"/>
      <c r="CQ1074" s="18"/>
      <c r="CR1074" s="18"/>
      <c r="CS1074" s="18"/>
      <c r="CT1074" s="18"/>
      <c r="CU1074" s="18"/>
      <c r="CV1074" s="18"/>
      <c r="CW1074" s="18"/>
      <c r="CX1074" s="18"/>
      <c r="CY1074" s="18"/>
      <c r="CZ1074" s="18"/>
      <c r="DA1074" s="18"/>
      <c r="DB1074" s="18"/>
      <c r="DC1074" s="18"/>
      <c r="DD1074" s="18"/>
      <c r="DE1074" s="18"/>
      <c r="DF1074" s="18"/>
      <c r="DG1074" s="18"/>
      <c r="DH1074" s="18"/>
      <c r="DI1074" s="18"/>
    </row>
    <row r="1075" s="19" customFormat="1" spans="1:113">
      <c r="A1075" s="153" t="str">
        <f>+CONCATENATE(B1075,C1075,D1075,E1075,F1075)</f>
        <v>AFNS350.75</v>
      </c>
      <c r="B1075" s="158" t="s">
        <v>121</v>
      </c>
      <c r="C1075" s="154" t="s">
        <v>148</v>
      </c>
      <c r="D1075" s="158" t="s">
        <v>6</v>
      </c>
      <c r="E1075" s="158">
        <v>35</v>
      </c>
      <c r="F1075" s="159">
        <v>0.75</v>
      </c>
      <c r="G1075" s="156">
        <v>0</v>
      </c>
      <c r="H1075" s="156">
        <v>29.49</v>
      </c>
      <c r="I1075" s="156">
        <v>33.47</v>
      </c>
      <c r="J1075" s="156">
        <v>44.12</v>
      </c>
      <c r="K1075" s="156">
        <v>58.71</v>
      </c>
      <c r="L1075" s="156">
        <v>75.1</v>
      </c>
      <c r="M1075" s="157">
        <v>58.71</v>
      </c>
      <c r="N1075" s="18"/>
      <c r="W1075" s="18"/>
      <c r="X1075" s="18"/>
      <c r="Y1075" s="18"/>
      <c r="Z1075" s="18"/>
      <c r="AA1075" s="18"/>
      <c r="AB1075" s="18"/>
      <c r="AC1075" s="18"/>
      <c r="AD1075" s="18"/>
      <c r="AE1075" s="18"/>
      <c r="AF1075" s="18"/>
      <c r="AG1075" s="18"/>
      <c r="AH1075" s="18"/>
      <c r="AI1075" s="18"/>
      <c r="AJ1075" s="18"/>
      <c r="AK1075" s="18"/>
      <c r="AL1075" s="18"/>
      <c r="AM1075" s="18"/>
      <c r="AN1075" s="18"/>
      <c r="AO1075" s="18"/>
      <c r="AP1075" s="18"/>
      <c r="AQ1075" s="18"/>
      <c r="AR1075" s="18"/>
      <c r="AS1075" s="18"/>
      <c r="AT1075" s="18"/>
      <c r="AU1075" s="18"/>
      <c r="AV1075" s="18"/>
      <c r="AW1075" s="18"/>
      <c r="AX1075" s="18"/>
      <c r="AY1075" s="18"/>
      <c r="AZ1075" s="18"/>
      <c r="BA1075" s="18"/>
      <c r="BB1075" s="18"/>
      <c r="BD1075" s="18"/>
      <c r="BE1075" s="18"/>
      <c r="BF1075" s="18"/>
      <c r="BG1075" s="18"/>
      <c r="BH1075" s="18"/>
      <c r="BI1075" s="18"/>
      <c r="BJ1075" s="18"/>
      <c r="BK1075" s="18"/>
      <c r="BL1075" s="18"/>
      <c r="BM1075" s="18"/>
      <c r="BN1075" s="18"/>
      <c r="BO1075" s="18"/>
      <c r="BP1075" s="18"/>
      <c r="BQ1075" s="18"/>
      <c r="BR1075" s="18"/>
      <c r="BS1075" s="18"/>
      <c r="BT1075" s="18"/>
      <c r="BU1075" s="18"/>
      <c r="BV1075" s="18"/>
      <c r="BW1075" s="18"/>
      <c r="BX1075" s="18"/>
      <c r="BY1075" s="18"/>
      <c r="BZ1075" s="18"/>
      <c r="CA1075" s="18"/>
      <c r="CB1075" s="18"/>
      <c r="CC1075" s="18"/>
      <c r="CD1075" s="18"/>
      <c r="CE1075" s="18"/>
      <c r="CF1075" s="18"/>
      <c r="CG1075" s="18"/>
      <c r="CH1075" s="18"/>
      <c r="CI1075" s="18"/>
      <c r="CJ1075" s="18"/>
      <c r="CK1075" s="18"/>
      <c r="CL1075" s="18"/>
      <c r="CM1075" s="18"/>
      <c r="CN1075" s="18"/>
      <c r="CO1075" s="18"/>
      <c r="CP1075" s="18"/>
      <c r="CQ1075" s="18"/>
      <c r="CR1075" s="18"/>
      <c r="CS1075" s="18"/>
      <c r="CT1075" s="18"/>
      <c r="CU1075" s="18"/>
      <c r="CV1075" s="18"/>
      <c r="CW1075" s="18"/>
      <c r="CX1075" s="18"/>
      <c r="CY1075" s="18"/>
      <c r="CZ1075" s="18"/>
      <c r="DA1075" s="18"/>
      <c r="DB1075" s="18"/>
      <c r="DC1075" s="18"/>
      <c r="DD1075" s="18"/>
      <c r="DE1075" s="18"/>
      <c r="DF1075" s="18"/>
      <c r="DG1075" s="18"/>
      <c r="DH1075" s="18"/>
      <c r="DI1075" s="18"/>
    </row>
    <row r="1076" s="19" customFormat="1" spans="1:113">
      <c r="A1076" s="153" t="str">
        <f>+CONCATENATE(B1076,C1076,D1076,E1076,F1076)</f>
        <v>AFNS360.75</v>
      </c>
      <c r="B1076" s="158" t="s">
        <v>121</v>
      </c>
      <c r="C1076" s="154" t="s">
        <v>148</v>
      </c>
      <c r="D1076" s="158" t="s">
        <v>6</v>
      </c>
      <c r="E1076" s="158">
        <v>36</v>
      </c>
      <c r="F1076" s="159">
        <v>0.75</v>
      </c>
      <c r="G1076" s="156">
        <v>0</v>
      </c>
      <c r="H1076" s="156">
        <v>31.28</v>
      </c>
      <c r="I1076" s="156">
        <v>36.52</v>
      </c>
      <c r="J1076" s="156">
        <v>48.75</v>
      </c>
      <c r="K1076" s="156">
        <v>64.42</v>
      </c>
      <c r="L1076" s="156">
        <v>81.72</v>
      </c>
      <c r="M1076" s="157">
        <v>61.1</v>
      </c>
      <c r="N1076" s="18"/>
      <c r="W1076" s="18"/>
      <c r="X1076" s="18"/>
      <c r="Y1076" s="18"/>
      <c r="Z1076" s="18"/>
      <c r="AA1076" s="18"/>
      <c r="AB1076" s="18"/>
      <c r="AC1076" s="18"/>
      <c r="AD1076" s="18"/>
      <c r="AE1076" s="18"/>
      <c r="AF1076" s="18"/>
      <c r="AG1076" s="18"/>
      <c r="AH1076" s="18"/>
      <c r="AI1076" s="18"/>
      <c r="AJ1076" s="18"/>
      <c r="AK1076" s="18"/>
      <c r="AL1076" s="18"/>
      <c r="AM1076" s="18"/>
      <c r="AN1076" s="18"/>
      <c r="AO1076" s="18"/>
      <c r="AP1076" s="18"/>
      <c r="AQ1076" s="18"/>
      <c r="AR1076" s="18"/>
      <c r="AS1076" s="18"/>
      <c r="AT1076" s="18"/>
      <c r="AU1076" s="18"/>
      <c r="AV1076" s="18"/>
      <c r="AW1076" s="18"/>
      <c r="AX1076" s="18"/>
      <c r="AY1076" s="18"/>
      <c r="AZ1076" s="18"/>
      <c r="BA1076" s="18"/>
      <c r="BB1076" s="18"/>
      <c r="BD1076" s="18"/>
      <c r="BE1076" s="18"/>
      <c r="BF1076" s="18"/>
      <c r="BG1076" s="18"/>
      <c r="BH1076" s="18"/>
      <c r="BI1076" s="18"/>
      <c r="BJ1076" s="18"/>
      <c r="BK1076" s="18"/>
      <c r="BL1076" s="18"/>
      <c r="BM1076" s="18"/>
      <c r="BN1076" s="18"/>
      <c r="BO1076" s="18"/>
      <c r="BP1076" s="18"/>
      <c r="BQ1076" s="18"/>
      <c r="BR1076" s="18"/>
      <c r="BS1076" s="18"/>
      <c r="BT1076" s="18"/>
      <c r="BU1076" s="18"/>
      <c r="BV1076" s="18"/>
      <c r="BW1076" s="18"/>
      <c r="BX1076" s="18"/>
      <c r="BY1076" s="18"/>
      <c r="BZ1076" s="18"/>
      <c r="CA1076" s="18"/>
      <c r="CB1076" s="18"/>
      <c r="CC1076" s="18"/>
      <c r="CD1076" s="18"/>
      <c r="CE1076" s="18"/>
      <c r="CF1076" s="18"/>
      <c r="CG1076" s="18"/>
      <c r="CH1076" s="18"/>
      <c r="CI1076" s="18"/>
      <c r="CJ1076" s="18"/>
      <c r="CK1076" s="18"/>
      <c r="CL1076" s="18"/>
      <c r="CM1076" s="18"/>
      <c r="CN1076" s="18"/>
      <c r="CO1076" s="18"/>
      <c r="CP1076" s="18"/>
      <c r="CQ1076" s="18"/>
      <c r="CR1076" s="18"/>
      <c r="CS1076" s="18"/>
      <c r="CT1076" s="18"/>
      <c r="CU1076" s="18"/>
      <c r="CV1076" s="18"/>
      <c r="CW1076" s="18"/>
      <c r="CX1076" s="18"/>
      <c r="CY1076" s="18"/>
      <c r="CZ1076" s="18"/>
      <c r="DA1076" s="18"/>
      <c r="DB1076" s="18"/>
      <c r="DC1076" s="18"/>
      <c r="DD1076" s="18"/>
      <c r="DE1076" s="18"/>
      <c r="DF1076" s="18"/>
      <c r="DG1076" s="18"/>
      <c r="DH1076" s="18"/>
      <c r="DI1076" s="18"/>
    </row>
    <row r="1077" s="19" customFormat="1" spans="1:113">
      <c r="A1077" s="153" t="str">
        <f>+CONCATENATE(B1077,C1077,D1077,E1077,F1077)</f>
        <v>AFNS370.75</v>
      </c>
      <c r="B1077" s="158" t="s">
        <v>121</v>
      </c>
      <c r="C1077" s="154" t="s">
        <v>148</v>
      </c>
      <c r="D1077" s="158" t="s">
        <v>6</v>
      </c>
      <c r="E1077" s="158">
        <v>37</v>
      </c>
      <c r="F1077" s="159">
        <v>0.75</v>
      </c>
      <c r="G1077" s="156">
        <v>0</v>
      </c>
      <c r="H1077" s="156">
        <v>33.34</v>
      </c>
      <c r="I1077" s="156">
        <v>40.12</v>
      </c>
      <c r="J1077" s="156">
        <v>53.91</v>
      </c>
      <c r="K1077" s="156">
        <v>70.46</v>
      </c>
      <c r="L1077" s="156">
        <v>88.91</v>
      </c>
      <c r="M1077" s="157">
        <v>63.73</v>
      </c>
      <c r="N1077" s="18"/>
      <c r="W1077" s="18"/>
      <c r="X1077" s="18"/>
      <c r="Y1077" s="18"/>
      <c r="Z1077" s="18"/>
      <c r="AA1077" s="18"/>
      <c r="AB1077" s="18"/>
      <c r="AC1077" s="18"/>
      <c r="AD1077" s="18"/>
      <c r="AE1077" s="18"/>
      <c r="AF1077" s="18"/>
      <c r="AG1077" s="18"/>
      <c r="AH1077" s="18"/>
      <c r="AI1077" s="18"/>
      <c r="AJ1077" s="18"/>
      <c r="AK1077" s="18"/>
      <c r="AL1077" s="18"/>
      <c r="AM1077" s="18"/>
      <c r="AN1077" s="18"/>
      <c r="AO1077" s="18"/>
      <c r="AP1077" s="18"/>
      <c r="AQ1077" s="18"/>
      <c r="AR1077" s="18"/>
      <c r="AS1077" s="18"/>
      <c r="AT1077" s="18"/>
      <c r="AU1077" s="18"/>
      <c r="AV1077" s="18"/>
      <c r="AW1077" s="18"/>
      <c r="AX1077" s="18"/>
      <c r="AY1077" s="18"/>
      <c r="AZ1077" s="18"/>
      <c r="BA1077" s="18"/>
      <c r="BB1077" s="18"/>
      <c r="BD1077" s="18"/>
      <c r="BE1077" s="18"/>
      <c r="BF1077" s="18"/>
      <c r="BG1077" s="18"/>
      <c r="BH1077" s="18"/>
      <c r="BI1077" s="18"/>
      <c r="BJ1077" s="18"/>
      <c r="BK1077" s="18"/>
      <c r="BL1077" s="18"/>
      <c r="BM1077" s="18"/>
      <c r="BN1077" s="18"/>
      <c r="BO1077" s="18"/>
      <c r="BP1077" s="18"/>
      <c r="BQ1077" s="18"/>
      <c r="BR1077" s="18"/>
      <c r="BS1077" s="18"/>
      <c r="BT1077" s="18"/>
      <c r="BU1077" s="18"/>
      <c r="BV1077" s="18"/>
      <c r="BW1077" s="18"/>
      <c r="BX1077" s="18"/>
      <c r="BY1077" s="18"/>
      <c r="BZ1077" s="18"/>
      <c r="CA1077" s="18"/>
      <c r="CB1077" s="18"/>
      <c r="CC1077" s="18"/>
      <c r="CD1077" s="18"/>
      <c r="CE1077" s="18"/>
      <c r="CF1077" s="18"/>
      <c r="CG1077" s="18"/>
      <c r="CH1077" s="18"/>
      <c r="CI1077" s="18"/>
      <c r="CJ1077" s="18"/>
      <c r="CK1077" s="18"/>
      <c r="CL1077" s="18"/>
      <c r="CM1077" s="18"/>
      <c r="CN1077" s="18"/>
      <c r="CO1077" s="18"/>
      <c r="CP1077" s="18"/>
      <c r="CQ1077" s="18"/>
      <c r="CR1077" s="18"/>
      <c r="CS1077" s="18"/>
      <c r="CT1077" s="18"/>
      <c r="CU1077" s="18"/>
      <c r="CV1077" s="18"/>
      <c r="CW1077" s="18"/>
      <c r="CX1077" s="18"/>
      <c r="CY1077" s="18"/>
      <c r="CZ1077" s="18"/>
      <c r="DA1077" s="18"/>
      <c r="DB1077" s="18"/>
      <c r="DC1077" s="18"/>
      <c r="DD1077" s="18"/>
      <c r="DE1077" s="18"/>
      <c r="DF1077" s="18"/>
      <c r="DG1077" s="18"/>
      <c r="DH1077" s="18"/>
      <c r="DI1077" s="18"/>
    </row>
    <row r="1078" s="19" customFormat="1" spans="1:113">
      <c r="A1078" s="153" t="str">
        <f>+CONCATENATE(B1078,C1078,D1078,E1078,F1078)</f>
        <v>AFNS380.75</v>
      </c>
      <c r="B1078" s="158" t="s">
        <v>121</v>
      </c>
      <c r="C1078" s="154" t="s">
        <v>148</v>
      </c>
      <c r="D1078" s="158" t="s">
        <v>6</v>
      </c>
      <c r="E1078" s="158">
        <v>38</v>
      </c>
      <c r="F1078" s="159">
        <v>0.75</v>
      </c>
      <c r="G1078" s="156">
        <v>0</v>
      </c>
      <c r="H1078" s="156">
        <v>35.79</v>
      </c>
      <c r="I1078" s="156">
        <v>44.38</v>
      </c>
      <c r="J1078" s="156">
        <v>59.57</v>
      </c>
      <c r="K1078" s="156">
        <v>77.25</v>
      </c>
      <c r="L1078" s="156">
        <v>96.74</v>
      </c>
      <c r="M1078" s="157">
        <v>66.51</v>
      </c>
      <c r="N1078" s="18"/>
      <c r="W1078" s="18"/>
      <c r="X1078" s="18"/>
      <c r="Y1078" s="18"/>
      <c r="Z1078" s="18"/>
      <c r="AA1078" s="18"/>
      <c r="AB1078" s="18"/>
      <c r="AC1078" s="18"/>
      <c r="AD1078" s="18"/>
      <c r="AE1078" s="18"/>
      <c r="AF1078" s="18"/>
      <c r="AG1078" s="18"/>
      <c r="AH1078" s="18"/>
      <c r="AI1078" s="18"/>
      <c r="AJ1078" s="18"/>
      <c r="AK1078" s="18"/>
      <c r="AL1078" s="18"/>
      <c r="AM1078" s="18"/>
      <c r="AN1078" s="18"/>
      <c r="AO1078" s="18"/>
      <c r="AP1078" s="18"/>
      <c r="AQ1078" s="18"/>
      <c r="AR1078" s="18"/>
      <c r="AS1078" s="18"/>
      <c r="AT1078" s="18"/>
      <c r="AU1078" s="18"/>
      <c r="AV1078" s="18"/>
      <c r="AW1078" s="18"/>
      <c r="AX1078" s="18"/>
      <c r="AY1078" s="18"/>
      <c r="AZ1078" s="18"/>
      <c r="BA1078" s="18"/>
      <c r="BB1078" s="18"/>
      <c r="BD1078" s="18"/>
      <c r="BE1078" s="18"/>
      <c r="BF1078" s="18"/>
      <c r="BG1078" s="18"/>
      <c r="BH1078" s="18"/>
      <c r="BI1078" s="18"/>
      <c r="BJ1078" s="18"/>
      <c r="BK1078" s="18"/>
      <c r="BL1078" s="18"/>
      <c r="BM1078" s="18"/>
      <c r="BN1078" s="18"/>
      <c r="BO1078" s="18"/>
      <c r="BP1078" s="18"/>
      <c r="BQ1078" s="18"/>
      <c r="BR1078" s="18"/>
      <c r="BS1078" s="18"/>
      <c r="BT1078" s="18"/>
      <c r="BU1078" s="18"/>
      <c r="BV1078" s="18"/>
      <c r="BW1078" s="18"/>
      <c r="BX1078" s="18"/>
      <c r="BY1078" s="18"/>
      <c r="BZ1078" s="18"/>
      <c r="CA1078" s="18"/>
      <c r="CB1078" s="18"/>
      <c r="CC1078" s="18"/>
      <c r="CD1078" s="18"/>
      <c r="CE1078" s="18"/>
      <c r="CF1078" s="18"/>
      <c r="CG1078" s="18"/>
      <c r="CH1078" s="18"/>
      <c r="CI1078" s="18"/>
      <c r="CJ1078" s="18"/>
      <c r="CK1078" s="18"/>
      <c r="CL1078" s="18"/>
      <c r="CM1078" s="18"/>
      <c r="CN1078" s="18"/>
      <c r="CO1078" s="18"/>
      <c r="CP1078" s="18"/>
      <c r="CQ1078" s="18"/>
      <c r="CR1078" s="18"/>
      <c r="CS1078" s="18"/>
      <c r="CT1078" s="18"/>
      <c r="CU1078" s="18"/>
      <c r="CV1078" s="18"/>
      <c r="CW1078" s="18"/>
      <c r="CX1078" s="18"/>
      <c r="CY1078" s="18"/>
      <c r="CZ1078" s="18"/>
      <c r="DA1078" s="18"/>
      <c r="DB1078" s="18"/>
      <c r="DC1078" s="18"/>
      <c r="DD1078" s="18"/>
      <c r="DE1078" s="18"/>
      <c r="DF1078" s="18"/>
      <c r="DG1078" s="18"/>
      <c r="DH1078" s="18"/>
      <c r="DI1078" s="18"/>
    </row>
    <row r="1079" s="19" customFormat="1" spans="1:113">
      <c r="A1079" s="153" t="str">
        <f>+CONCATENATE(B1079,C1079,D1079,E1079,F1079)</f>
        <v>AFNS390.75</v>
      </c>
      <c r="B1079" s="158" t="s">
        <v>121</v>
      </c>
      <c r="C1079" s="154" t="s">
        <v>148</v>
      </c>
      <c r="D1079" s="158" t="s">
        <v>6</v>
      </c>
      <c r="E1079" s="158">
        <v>39</v>
      </c>
      <c r="F1079" s="159">
        <v>0.75</v>
      </c>
      <c r="G1079" s="156">
        <v>0</v>
      </c>
      <c r="H1079" s="156">
        <v>38.7</v>
      </c>
      <c r="I1079" s="156">
        <v>49.27</v>
      </c>
      <c r="J1079" s="156">
        <v>65.83</v>
      </c>
      <c r="K1079" s="156">
        <v>84.59</v>
      </c>
      <c r="L1079" s="156">
        <v>105.26</v>
      </c>
      <c r="M1079" s="157">
        <v>69.48</v>
      </c>
      <c r="N1079" s="18"/>
      <c r="W1079" s="18"/>
      <c r="X1079" s="18"/>
      <c r="Y1079" s="18"/>
      <c r="Z1079" s="18"/>
      <c r="AA1079" s="18"/>
      <c r="AB1079" s="18"/>
      <c r="AC1079" s="18"/>
      <c r="AD1079" s="18"/>
      <c r="AE1079" s="18"/>
      <c r="AF1079" s="18"/>
      <c r="AG1079" s="18"/>
      <c r="AH1079" s="18"/>
      <c r="AI1079" s="18"/>
      <c r="AJ1079" s="18"/>
      <c r="AK1079" s="18"/>
      <c r="AL1079" s="18"/>
      <c r="AM1079" s="18"/>
      <c r="AN1079" s="18"/>
      <c r="AO1079" s="18"/>
      <c r="AP1079" s="18"/>
      <c r="AQ1079" s="18"/>
      <c r="AR1079" s="18"/>
      <c r="AS1079" s="18"/>
      <c r="AT1079" s="18"/>
      <c r="AU1079" s="18"/>
      <c r="AV1079" s="18"/>
      <c r="AW1079" s="18"/>
      <c r="AX1079" s="18"/>
      <c r="AY1079" s="18"/>
      <c r="AZ1079" s="18"/>
      <c r="BA1079" s="18"/>
      <c r="BB1079" s="18"/>
      <c r="BD1079" s="18"/>
      <c r="BE1079" s="18"/>
      <c r="BF1079" s="18"/>
      <c r="BG1079" s="18"/>
      <c r="BH1079" s="18"/>
      <c r="BI1079" s="18"/>
      <c r="BJ1079" s="18"/>
      <c r="BK1079" s="18"/>
      <c r="BL1079" s="18"/>
      <c r="BM1079" s="18"/>
      <c r="BN1079" s="18"/>
      <c r="BO1079" s="18"/>
      <c r="BP1079" s="18"/>
      <c r="BQ1079" s="18"/>
      <c r="BR1079" s="18"/>
      <c r="BS1079" s="18"/>
      <c r="BT1079" s="18"/>
      <c r="BU1079" s="18"/>
      <c r="BV1079" s="18"/>
      <c r="BW1079" s="18"/>
      <c r="BX1079" s="18"/>
      <c r="BY1079" s="18"/>
      <c r="BZ1079" s="18"/>
      <c r="CA1079" s="18"/>
      <c r="CB1079" s="18"/>
      <c r="CC1079" s="18"/>
      <c r="CD1079" s="18"/>
      <c r="CE1079" s="18"/>
      <c r="CF1079" s="18"/>
      <c r="CG1079" s="18"/>
      <c r="CH1079" s="18"/>
      <c r="CI1079" s="18"/>
      <c r="CJ1079" s="18"/>
      <c r="CK1079" s="18"/>
      <c r="CL1079" s="18"/>
      <c r="CM1079" s="18"/>
      <c r="CN1079" s="18"/>
      <c r="CO1079" s="18"/>
      <c r="CP1079" s="18"/>
      <c r="CQ1079" s="18"/>
      <c r="CR1079" s="18"/>
      <c r="CS1079" s="18"/>
      <c r="CT1079" s="18"/>
      <c r="CU1079" s="18"/>
      <c r="CV1079" s="18"/>
      <c r="CW1079" s="18"/>
      <c r="CX1079" s="18"/>
      <c r="CY1079" s="18"/>
      <c r="CZ1079" s="18"/>
      <c r="DA1079" s="18"/>
      <c r="DB1079" s="18"/>
      <c r="DC1079" s="18"/>
      <c r="DD1079" s="18"/>
      <c r="DE1079" s="18"/>
      <c r="DF1079" s="18"/>
      <c r="DG1079" s="18"/>
      <c r="DH1079" s="18"/>
      <c r="DI1079" s="18"/>
    </row>
    <row r="1080" s="19" customFormat="1" spans="1:113">
      <c r="A1080" s="153" t="str">
        <f>+CONCATENATE(B1080,C1080,D1080,E1080,F1080)</f>
        <v>AFNS400.75</v>
      </c>
      <c r="B1080" s="158" t="s">
        <v>121</v>
      </c>
      <c r="C1080" s="154" t="s">
        <v>148</v>
      </c>
      <c r="D1080" s="158" t="s">
        <v>6</v>
      </c>
      <c r="E1080" s="158">
        <v>40</v>
      </c>
      <c r="F1080" s="159">
        <v>0.75</v>
      </c>
      <c r="G1080" s="156">
        <v>46.19</v>
      </c>
      <c r="H1080" s="156">
        <v>42.17</v>
      </c>
      <c r="I1080" s="156">
        <v>54.68</v>
      </c>
      <c r="J1080" s="156">
        <v>72.65</v>
      </c>
      <c r="K1080" s="156">
        <v>92.39</v>
      </c>
      <c r="L1080" s="156">
        <v>114.34</v>
      </c>
      <c r="M1080" s="157">
        <v>72.65</v>
      </c>
      <c r="N1080" s="18"/>
      <c r="W1080" s="18"/>
      <c r="X1080" s="18"/>
      <c r="Y1080" s="18"/>
      <c r="Z1080" s="18"/>
      <c r="AA1080" s="18"/>
      <c r="AB1080" s="18"/>
      <c r="AC1080" s="18"/>
      <c r="AD1080" s="18"/>
      <c r="AE1080" s="18"/>
      <c r="AF1080" s="18"/>
      <c r="AG1080" s="18"/>
      <c r="AH1080" s="18"/>
      <c r="AI1080" s="18"/>
      <c r="AJ1080" s="18"/>
      <c r="AK1080" s="18"/>
      <c r="AL1080" s="18"/>
      <c r="AM1080" s="18"/>
      <c r="AN1080" s="18"/>
      <c r="AO1080" s="18"/>
      <c r="AP1080" s="18"/>
      <c r="AQ1080" s="18"/>
      <c r="AR1080" s="18"/>
      <c r="AS1080" s="18"/>
      <c r="AT1080" s="18"/>
      <c r="AU1080" s="18"/>
      <c r="AV1080" s="18"/>
      <c r="AW1080" s="18"/>
      <c r="AX1080" s="18"/>
      <c r="AY1080" s="18"/>
      <c r="AZ1080" s="18"/>
      <c r="BA1080" s="18"/>
      <c r="BB1080" s="18"/>
      <c r="BD1080" s="18"/>
      <c r="BE1080" s="18"/>
      <c r="BF1080" s="18"/>
      <c r="BG1080" s="18"/>
      <c r="BH1080" s="18"/>
      <c r="BI1080" s="18"/>
      <c r="BJ1080" s="18"/>
      <c r="BK1080" s="18"/>
      <c r="BL1080" s="18"/>
      <c r="BM1080" s="18"/>
      <c r="BN1080" s="18"/>
      <c r="BO1080" s="18"/>
      <c r="BP1080" s="18"/>
      <c r="BQ1080" s="18"/>
      <c r="BR1080" s="18"/>
      <c r="BS1080" s="18"/>
      <c r="BT1080" s="18"/>
      <c r="BU1080" s="18"/>
      <c r="BV1080" s="18"/>
      <c r="BW1080" s="18"/>
      <c r="BX1080" s="18"/>
      <c r="BY1080" s="18"/>
      <c r="BZ1080" s="18"/>
      <c r="CA1080" s="18"/>
      <c r="CB1080" s="18"/>
      <c r="CC1080" s="18"/>
      <c r="CD1080" s="18"/>
      <c r="CE1080" s="18"/>
      <c r="CF1080" s="18"/>
      <c r="CG1080" s="18"/>
      <c r="CH1080" s="18"/>
      <c r="CI1080" s="18"/>
      <c r="CJ1080" s="18"/>
      <c r="CK1080" s="18"/>
      <c r="CL1080" s="18"/>
      <c r="CM1080" s="18"/>
      <c r="CN1080" s="18"/>
      <c r="CO1080" s="18"/>
      <c r="CP1080" s="18"/>
      <c r="CQ1080" s="18"/>
      <c r="CR1080" s="18"/>
      <c r="CS1080" s="18"/>
      <c r="CT1080" s="18"/>
      <c r="CU1080" s="18"/>
      <c r="CV1080" s="18"/>
      <c r="CW1080" s="18"/>
      <c r="CX1080" s="18"/>
      <c r="CY1080" s="18"/>
      <c r="CZ1080" s="18"/>
      <c r="DA1080" s="18"/>
      <c r="DB1080" s="18"/>
      <c r="DC1080" s="18"/>
      <c r="DD1080" s="18"/>
      <c r="DE1080" s="18"/>
      <c r="DF1080" s="18"/>
      <c r="DG1080" s="18"/>
      <c r="DH1080" s="18"/>
      <c r="DI1080" s="18"/>
    </row>
    <row r="1081" s="19" customFormat="1" spans="1:113">
      <c r="A1081" s="153" t="str">
        <f>+CONCATENATE(B1081,C1081,D1081,E1081,F1081)</f>
        <v>AFNS410.75</v>
      </c>
      <c r="B1081" s="158" t="s">
        <v>121</v>
      </c>
      <c r="C1081" s="154" t="s">
        <v>148</v>
      </c>
      <c r="D1081" s="158" t="s">
        <v>6</v>
      </c>
      <c r="E1081" s="158">
        <v>41</v>
      </c>
      <c r="F1081" s="159">
        <v>0.75</v>
      </c>
      <c r="G1081" s="156">
        <v>46.19</v>
      </c>
      <c r="H1081" s="156">
        <v>46.3</v>
      </c>
      <c r="I1081" s="156">
        <v>60.88</v>
      </c>
      <c r="J1081" s="156">
        <v>79.88</v>
      </c>
      <c r="K1081" s="156">
        <v>100.87</v>
      </c>
      <c r="L1081" s="156">
        <v>124.22</v>
      </c>
      <c r="M1081" s="157">
        <v>76.06</v>
      </c>
      <c r="N1081" s="18"/>
      <c r="W1081" s="18"/>
      <c r="X1081" s="18"/>
      <c r="Y1081" s="18"/>
      <c r="Z1081" s="18"/>
      <c r="AA1081" s="18"/>
      <c r="AB1081" s="18"/>
      <c r="AC1081" s="18"/>
      <c r="AD1081" s="18"/>
      <c r="AE1081" s="18"/>
      <c r="AF1081" s="18"/>
      <c r="AG1081" s="18"/>
      <c r="AH1081" s="18"/>
      <c r="AI1081" s="18"/>
      <c r="AJ1081" s="18"/>
      <c r="AK1081" s="18"/>
      <c r="AL1081" s="18"/>
      <c r="AM1081" s="18"/>
      <c r="AN1081" s="18"/>
      <c r="AO1081" s="18"/>
      <c r="AP1081" s="18"/>
      <c r="AQ1081" s="18"/>
      <c r="AR1081" s="18"/>
      <c r="AS1081" s="18"/>
      <c r="AT1081" s="18"/>
      <c r="AU1081" s="18"/>
      <c r="AV1081" s="18"/>
      <c r="AW1081" s="18"/>
      <c r="AX1081" s="18"/>
      <c r="AY1081" s="18"/>
      <c r="AZ1081" s="18"/>
      <c r="BA1081" s="18"/>
      <c r="BB1081" s="18"/>
      <c r="BD1081" s="18"/>
      <c r="BE1081" s="18"/>
      <c r="BF1081" s="18"/>
      <c r="BG1081" s="18"/>
      <c r="BH1081" s="18"/>
      <c r="BI1081" s="18"/>
      <c r="BJ1081" s="18"/>
      <c r="BK1081" s="18"/>
      <c r="BL1081" s="18"/>
      <c r="BM1081" s="18"/>
      <c r="BN1081" s="18"/>
      <c r="BO1081" s="18"/>
      <c r="BP1081" s="18"/>
      <c r="BQ1081" s="18"/>
      <c r="BR1081" s="18"/>
      <c r="BS1081" s="18"/>
      <c r="BT1081" s="18"/>
      <c r="BU1081" s="18"/>
      <c r="BV1081" s="18"/>
      <c r="BW1081" s="18"/>
      <c r="BX1081" s="18"/>
      <c r="BY1081" s="18"/>
      <c r="BZ1081" s="18"/>
      <c r="CA1081" s="18"/>
      <c r="CB1081" s="18"/>
      <c r="CC1081" s="18"/>
      <c r="CD1081" s="18"/>
      <c r="CE1081" s="18"/>
      <c r="CF1081" s="18"/>
      <c r="CG1081" s="18"/>
      <c r="CH1081" s="18"/>
      <c r="CI1081" s="18"/>
      <c r="CJ1081" s="18"/>
      <c r="CK1081" s="18"/>
      <c r="CL1081" s="18"/>
      <c r="CM1081" s="18"/>
      <c r="CN1081" s="18"/>
      <c r="CO1081" s="18"/>
      <c r="CP1081" s="18"/>
      <c r="CQ1081" s="18"/>
      <c r="CR1081" s="18"/>
      <c r="CS1081" s="18"/>
      <c r="CT1081" s="18"/>
      <c r="CU1081" s="18"/>
      <c r="CV1081" s="18"/>
      <c r="CW1081" s="18"/>
      <c r="CX1081" s="18"/>
      <c r="CY1081" s="18"/>
      <c r="CZ1081" s="18"/>
      <c r="DA1081" s="18"/>
      <c r="DB1081" s="18"/>
      <c r="DC1081" s="18"/>
      <c r="DD1081" s="18"/>
      <c r="DE1081" s="18"/>
      <c r="DF1081" s="18"/>
      <c r="DG1081" s="18"/>
      <c r="DH1081" s="18"/>
      <c r="DI1081" s="18"/>
    </row>
    <row r="1082" s="19" customFormat="1" spans="1:113">
      <c r="A1082" s="153" t="str">
        <f>+CONCATENATE(B1082,C1082,D1082,E1082,F1082)</f>
        <v>AFNS420.75</v>
      </c>
      <c r="B1082" s="158" t="s">
        <v>121</v>
      </c>
      <c r="C1082" s="154" t="s">
        <v>148</v>
      </c>
      <c r="D1082" s="158" t="s">
        <v>6</v>
      </c>
      <c r="E1082" s="158">
        <v>42</v>
      </c>
      <c r="F1082" s="159">
        <v>0.75</v>
      </c>
      <c r="G1082" s="156">
        <v>46.19</v>
      </c>
      <c r="H1082" s="156">
        <v>51.14</v>
      </c>
      <c r="I1082" s="156">
        <v>67.59</v>
      </c>
      <c r="J1082" s="156">
        <v>87.87</v>
      </c>
      <c r="K1082" s="156">
        <v>110.07</v>
      </c>
      <c r="L1082" s="156">
        <v>134.95</v>
      </c>
      <c r="M1082" s="157">
        <v>79.67</v>
      </c>
      <c r="N1082" s="18"/>
      <c r="W1082" s="18"/>
      <c r="X1082" s="18"/>
      <c r="Y1082" s="18"/>
      <c r="Z1082" s="18"/>
      <c r="AA1082" s="18"/>
      <c r="AB1082" s="18"/>
      <c r="AC1082" s="18"/>
      <c r="AD1082" s="18"/>
      <c r="AE1082" s="18"/>
      <c r="AF1082" s="18"/>
      <c r="AG1082" s="18"/>
      <c r="AH1082" s="18"/>
      <c r="AI1082" s="18"/>
      <c r="AJ1082" s="18"/>
      <c r="AK1082" s="18"/>
      <c r="AL1082" s="18"/>
      <c r="AM1082" s="18"/>
      <c r="AN1082" s="18"/>
      <c r="AO1082" s="18"/>
      <c r="AP1082" s="18"/>
      <c r="AQ1082" s="18"/>
      <c r="AR1082" s="18"/>
      <c r="AS1082" s="18"/>
      <c r="AT1082" s="18"/>
      <c r="AU1082" s="18"/>
      <c r="AV1082" s="18"/>
      <c r="AW1082" s="18"/>
      <c r="AX1082" s="18"/>
      <c r="AY1082" s="18"/>
      <c r="AZ1082" s="18"/>
      <c r="BA1082" s="18"/>
      <c r="BB1082" s="18"/>
      <c r="BD1082" s="18"/>
      <c r="BE1082" s="18"/>
      <c r="BF1082" s="18"/>
      <c r="BG1082" s="18"/>
      <c r="BH1082" s="18"/>
      <c r="BI1082" s="18"/>
      <c r="BJ1082" s="18"/>
      <c r="BK1082" s="18"/>
      <c r="BL1082" s="18"/>
      <c r="BM1082" s="18"/>
      <c r="BN1082" s="18"/>
      <c r="BO1082" s="18"/>
      <c r="BP1082" s="18"/>
      <c r="BQ1082" s="18"/>
      <c r="BR1082" s="18"/>
      <c r="BS1082" s="18"/>
      <c r="BT1082" s="18"/>
      <c r="BU1082" s="18"/>
      <c r="BV1082" s="18"/>
      <c r="BW1082" s="18"/>
      <c r="BX1082" s="18"/>
      <c r="BY1082" s="18"/>
      <c r="BZ1082" s="18"/>
      <c r="CA1082" s="18"/>
      <c r="CB1082" s="18"/>
      <c r="CC1082" s="18"/>
      <c r="CD1082" s="18"/>
      <c r="CE1082" s="18"/>
      <c r="CF1082" s="18"/>
      <c r="CG1082" s="18"/>
      <c r="CH1082" s="18"/>
      <c r="CI1082" s="18"/>
      <c r="CJ1082" s="18"/>
      <c r="CK1082" s="18"/>
      <c r="CL1082" s="18"/>
      <c r="CM1082" s="18"/>
      <c r="CN1082" s="18"/>
      <c r="CO1082" s="18"/>
      <c r="CP1082" s="18"/>
      <c r="CQ1082" s="18"/>
      <c r="CR1082" s="18"/>
      <c r="CS1082" s="18"/>
      <c r="CT1082" s="18"/>
      <c r="CU1082" s="18"/>
      <c r="CV1082" s="18"/>
      <c r="CW1082" s="18"/>
      <c r="CX1082" s="18"/>
      <c r="CY1082" s="18"/>
      <c r="CZ1082" s="18"/>
      <c r="DA1082" s="18"/>
      <c r="DB1082" s="18"/>
      <c r="DC1082" s="18"/>
      <c r="DD1082" s="18"/>
      <c r="DE1082" s="18"/>
      <c r="DF1082" s="18"/>
      <c r="DG1082" s="18"/>
      <c r="DH1082" s="18"/>
      <c r="DI1082" s="18"/>
    </row>
    <row r="1083" s="19" customFormat="1" spans="1:113">
      <c r="A1083" s="153" t="str">
        <f>+CONCATENATE(B1083,C1083,D1083,E1083,F1083)</f>
        <v>AFNS430.75</v>
      </c>
      <c r="B1083" s="158" t="s">
        <v>121</v>
      </c>
      <c r="C1083" s="154" t="s">
        <v>148</v>
      </c>
      <c r="D1083" s="158" t="s">
        <v>6</v>
      </c>
      <c r="E1083" s="158">
        <v>43</v>
      </c>
      <c r="F1083" s="159">
        <v>0.75</v>
      </c>
      <c r="G1083" s="156">
        <v>46.19</v>
      </c>
      <c r="H1083" s="156">
        <v>56.84</v>
      </c>
      <c r="I1083" s="156">
        <v>75.11</v>
      </c>
      <c r="J1083" s="156">
        <v>96.63</v>
      </c>
      <c r="K1083" s="156">
        <v>120.07</v>
      </c>
      <c r="L1083" s="156">
        <v>146.61</v>
      </c>
      <c r="M1083" s="157">
        <v>83.55</v>
      </c>
      <c r="N1083" s="18"/>
      <c r="W1083" s="18"/>
      <c r="X1083" s="18"/>
      <c r="Y1083" s="18"/>
      <c r="Z1083" s="18"/>
      <c r="AA1083" s="18"/>
      <c r="AB1083" s="18"/>
      <c r="AC1083" s="18"/>
      <c r="AD1083" s="18"/>
      <c r="AE1083" s="18"/>
      <c r="AF1083" s="18"/>
      <c r="AG1083" s="18"/>
      <c r="AH1083" s="18"/>
      <c r="AI1083" s="18"/>
      <c r="AJ1083" s="18"/>
      <c r="AK1083" s="18"/>
      <c r="AL1083" s="18"/>
      <c r="AM1083" s="18"/>
      <c r="AN1083" s="18"/>
      <c r="AO1083" s="18"/>
      <c r="AP1083" s="18"/>
      <c r="AQ1083" s="18"/>
      <c r="AR1083" s="18"/>
      <c r="AS1083" s="18"/>
      <c r="AT1083" s="18"/>
      <c r="AU1083" s="18"/>
      <c r="AV1083" s="18"/>
      <c r="AW1083" s="18"/>
      <c r="AX1083" s="18"/>
      <c r="AY1083" s="18"/>
      <c r="AZ1083" s="18"/>
      <c r="BA1083" s="18"/>
      <c r="BB1083" s="18"/>
      <c r="BD1083" s="18"/>
      <c r="BE1083" s="18"/>
      <c r="BF1083" s="18"/>
      <c r="BG1083" s="18"/>
      <c r="BH1083" s="18"/>
      <c r="BI1083" s="18"/>
      <c r="BJ1083" s="18"/>
      <c r="BK1083" s="18"/>
      <c r="BL1083" s="18"/>
      <c r="BM1083" s="18"/>
      <c r="BN1083" s="18"/>
      <c r="BO1083" s="18"/>
      <c r="BP1083" s="18"/>
      <c r="BQ1083" s="18"/>
      <c r="BR1083" s="18"/>
      <c r="BS1083" s="18"/>
      <c r="BT1083" s="18"/>
      <c r="BU1083" s="18"/>
      <c r="BV1083" s="18"/>
      <c r="BW1083" s="18"/>
      <c r="BX1083" s="18"/>
      <c r="BY1083" s="18"/>
      <c r="BZ1083" s="18"/>
      <c r="CA1083" s="18"/>
      <c r="CB1083" s="18"/>
      <c r="CC1083" s="18"/>
      <c r="CD1083" s="18"/>
      <c r="CE1083" s="18"/>
      <c r="CF1083" s="18"/>
      <c r="CG1083" s="18"/>
      <c r="CH1083" s="18"/>
      <c r="CI1083" s="18"/>
      <c r="CJ1083" s="18"/>
      <c r="CK1083" s="18"/>
      <c r="CL1083" s="18"/>
      <c r="CM1083" s="18"/>
      <c r="CN1083" s="18"/>
      <c r="CO1083" s="18"/>
      <c r="CP1083" s="18"/>
      <c r="CQ1083" s="18"/>
      <c r="CR1083" s="18"/>
      <c r="CS1083" s="18"/>
      <c r="CT1083" s="18"/>
      <c r="CU1083" s="18"/>
      <c r="CV1083" s="18"/>
      <c r="CW1083" s="18"/>
      <c r="CX1083" s="18"/>
      <c r="CY1083" s="18"/>
      <c r="CZ1083" s="18"/>
      <c r="DA1083" s="18"/>
      <c r="DB1083" s="18"/>
      <c r="DC1083" s="18"/>
      <c r="DD1083" s="18"/>
      <c r="DE1083" s="18"/>
      <c r="DF1083" s="18"/>
      <c r="DG1083" s="18"/>
      <c r="DH1083" s="18"/>
      <c r="DI1083" s="18"/>
    </row>
    <row r="1084" s="19" customFormat="1" spans="1:113">
      <c r="A1084" s="153" t="str">
        <f>+CONCATENATE(B1084,C1084,D1084,E1084,F1084)</f>
        <v>AFNS440.75</v>
      </c>
      <c r="B1084" s="158" t="s">
        <v>121</v>
      </c>
      <c r="C1084" s="154" t="s">
        <v>148</v>
      </c>
      <c r="D1084" s="158" t="s">
        <v>6</v>
      </c>
      <c r="E1084" s="158">
        <v>44</v>
      </c>
      <c r="F1084" s="159">
        <v>0.75</v>
      </c>
      <c r="G1084" s="156">
        <v>50.63</v>
      </c>
      <c r="H1084" s="156">
        <v>63.37</v>
      </c>
      <c r="I1084" s="156">
        <v>83.33</v>
      </c>
      <c r="J1084" s="156">
        <v>105.91</v>
      </c>
      <c r="K1084" s="156">
        <v>130.72</v>
      </c>
      <c r="L1084" s="156">
        <v>159.26</v>
      </c>
      <c r="M1084" s="157">
        <v>87.73</v>
      </c>
      <c r="N1084" s="18"/>
      <c r="W1084" s="18"/>
      <c r="X1084" s="18"/>
      <c r="Y1084" s="18"/>
      <c r="Z1084" s="18"/>
      <c r="AA1084" s="18"/>
      <c r="AB1084" s="18"/>
      <c r="AC1084" s="18"/>
      <c r="AD1084" s="18"/>
      <c r="AE1084" s="18"/>
      <c r="AF1084" s="18"/>
      <c r="AG1084" s="18"/>
      <c r="AH1084" s="18"/>
      <c r="AI1084" s="18"/>
      <c r="AJ1084" s="18"/>
      <c r="AK1084" s="18"/>
      <c r="AL1084" s="18"/>
      <c r="AM1084" s="18"/>
      <c r="AN1084" s="18"/>
      <c r="AO1084" s="18"/>
      <c r="AP1084" s="18"/>
      <c r="AQ1084" s="18"/>
      <c r="AR1084" s="18"/>
      <c r="AS1084" s="18"/>
      <c r="AT1084" s="18"/>
      <c r="AU1084" s="18"/>
      <c r="AV1084" s="18"/>
      <c r="AW1084" s="18"/>
      <c r="AX1084" s="18"/>
      <c r="AY1084" s="18"/>
      <c r="AZ1084" s="18"/>
      <c r="BA1084" s="18"/>
      <c r="BB1084" s="18"/>
      <c r="BD1084" s="18"/>
      <c r="BE1084" s="18"/>
      <c r="BF1084" s="18"/>
      <c r="BG1084" s="18"/>
      <c r="BH1084" s="18"/>
      <c r="BI1084" s="18"/>
      <c r="BJ1084" s="18"/>
      <c r="BK1084" s="18"/>
      <c r="BL1084" s="18"/>
      <c r="BM1084" s="18"/>
      <c r="BN1084" s="18"/>
      <c r="BO1084" s="18"/>
      <c r="BP1084" s="18"/>
      <c r="BQ1084" s="18"/>
      <c r="BR1084" s="18"/>
      <c r="BS1084" s="18"/>
      <c r="BT1084" s="18"/>
      <c r="BU1084" s="18"/>
      <c r="BV1084" s="18"/>
      <c r="BW1084" s="18"/>
      <c r="BX1084" s="18"/>
      <c r="BY1084" s="18"/>
      <c r="BZ1084" s="18"/>
      <c r="CA1084" s="18"/>
      <c r="CB1084" s="18"/>
      <c r="CC1084" s="18"/>
      <c r="CD1084" s="18"/>
      <c r="CE1084" s="18"/>
      <c r="CF1084" s="18"/>
      <c r="CG1084" s="18"/>
      <c r="CH1084" s="18"/>
      <c r="CI1084" s="18"/>
      <c r="CJ1084" s="18"/>
      <c r="CK1084" s="18"/>
      <c r="CL1084" s="18"/>
      <c r="CM1084" s="18"/>
      <c r="CN1084" s="18"/>
      <c r="CO1084" s="18"/>
      <c r="CP1084" s="18"/>
      <c r="CQ1084" s="18"/>
      <c r="CR1084" s="18"/>
      <c r="CS1084" s="18"/>
      <c r="CT1084" s="18"/>
      <c r="CU1084" s="18"/>
      <c r="CV1084" s="18"/>
      <c r="CW1084" s="18"/>
      <c r="CX1084" s="18"/>
      <c r="CY1084" s="18"/>
      <c r="CZ1084" s="18"/>
      <c r="DA1084" s="18"/>
      <c r="DB1084" s="18"/>
      <c r="DC1084" s="18"/>
      <c r="DD1084" s="18"/>
      <c r="DE1084" s="18"/>
      <c r="DF1084" s="18"/>
      <c r="DG1084" s="18"/>
      <c r="DH1084" s="18"/>
      <c r="DI1084" s="18"/>
    </row>
    <row r="1085" s="19" customFormat="1" spans="1:113">
      <c r="A1085" s="153" t="str">
        <f>+CONCATENATE(B1085,C1085,D1085,E1085,F1085)</f>
        <v>AFNS450.75</v>
      </c>
      <c r="B1085" s="158" t="s">
        <v>121</v>
      </c>
      <c r="C1085" s="154" t="s">
        <v>148</v>
      </c>
      <c r="D1085" s="158" t="s">
        <v>6</v>
      </c>
      <c r="E1085" s="158">
        <v>45</v>
      </c>
      <c r="F1085" s="159">
        <v>0.75</v>
      </c>
      <c r="G1085" s="156">
        <v>55.76</v>
      </c>
      <c r="H1085" s="156">
        <v>70.67</v>
      </c>
      <c r="I1085" s="156">
        <v>92.22</v>
      </c>
      <c r="J1085" s="156">
        <v>115.94</v>
      </c>
      <c r="K1085" s="156">
        <v>142.27</v>
      </c>
      <c r="L1085" s="156">
        <v>172.98</v>
      </c>
      <c r="M1085" s="157">
        <v>92.22</v>
      </c>
      <c r="N1085" s="18"/>
      <c r="W1085" s="18"/>
      <c r="X1085" s="18"/>
      <c r="Y1085" s="18"/>
      <c r="Z1085" s="18"/>
      <c r="AA1085" s="18"/>
      <c r="AB1085" s="18"/>
      <c r="AC1085" s="18"/>
      <c r="AD1085" s="18"/>
      <c r="AE1085" s="18"/>
      <c r="AF1085" s="18"/>
      <c r="AG1085" s="18"/>
      <c r="AH1085" s="18"/>
      <c r="AI1085" s="18"/>
      <c r="AJ1085" s="18"/>
      <c r="AK1085" s="18"/>
      <c r="AL1085" s="18"/>
      <c r="AM1085" s="18"/>
      <c r="AN1085" s="18"/>
      <c r="AO1085" s="18"/>
      <c r="AP1085" s="18"/>
      <c r="AQ1085" s="18"/>
      <c r="AR1085" s="18"/>
      <c r="AS1085" s="18"/>
      <c r="AT1085" s="18"/>
      <c r="AU1085" s="18"/>
      <c r="AV1085" s="18"/>
      <c r="AW1085" s="18"/>
      <c r="AX1085" s="18"/>
      <c r="AY1085" s="18"/>
      <c r="AZ1085" s="18"/>
      <c r="BA1085" s="18"/>
      <c r="BB1085" s="18"/>
      <c r="BD1085" s="18"/>
      <c r="BE1085" s="18"/>
      <c r="BF1085" s="18"/>
      <c r="BG1085" s="18"/>
      <c r="BH1085" s="18"/>
      <c r="BI1085" s="18"/>
      <c r="BJ1085" s="18"/>
      <c r="BK1085" s="18"/>
      <c r="BL1085" s="18"/>
      <c r="BM1085" s="18"/>
      <c r="BN1085" s="18"/>
      <c r="BO1085" s="18"/>
      <c r="BP1085" s="18"/>
      <c r="BQ1085" s="18"/>
      <c r="BR1085" s="18"/>
      <c r="BS1085" s="18"/>
      <c r="BT1085" s="18"/>
      <c r="BU1085" s="18"/>
      <c r="BV1085" s="18"/>
      <c r="BW1085" s="18"/>
      <c r="BX1085" s="18"/>
      <c r="BY1085" s="18"/>
      <c r="BZ1085" s="18"/>
      <c r="CA1085" s="18"/>
      <c r="CB1085" s="18"/>
      <c r="CC1085" s="18"/>
      <c r="CD1085" s="18"/>
      <c r="CE1085" s="18"/>
      <c r="CF1085" s="18"/>
      <c r="CG1085" s="18"/>
      <c r="CH1085" s="18"/>
      <c r="CI1085" s="18"/>
      <c r="CJ1085" s="18"/>
      <c r="CK1085" s="18"/>
      <c r="CL1085" s="18"/>
      <c r="CM1085" s="18"/>
      <c r="CN1085" s="18"/>
      <c r="CO1085" s="18"/>
      <c r="CP1085" s="18"/>
      <c r="CQ1085" s="18"/>
      <c r="CR1085" s="18"/>
      <c r="CS1085" s="18"/>
      <c r="CT1085" s="18"/>
      <c r="CU1085" s="18"/>
      <c r="CV1085" s="18"/>
      <c r="CW1085" s="18"/>
      <c r="CX1085" s="18"/>
      <c r="CY1085" s="18"/>
      <c r="CZ1085" s="18"/>
      <c r="DA1085" s="18"/>
      <c r="DB1085" s="18"/>
      <c r="DC1085" s="18"/>
      <c r="DD1085" s="18"/>
      <c r="DE1085" s="18"/>
      <c r="DF1085" s="18"/>
      <c r="DG1085" s="18"/>
      <c r="DH1085" s="18"/>
      <c r="DI1085" s="18"/>
    </row>
    <row r="1086" s="19" customFormat="1" spans="1:113">
      <c r="A1086" s="153" t="str">
        <f>+CONCATENATE(B1086,C1086,D1086,E1086,F1086)</f>
        <v>AFNS460.75</v>
      </c>
      <c r="B1086" s="158" t="s">
        <v>121</v>
      </c>
      <c r="C1086" s="154" t="s">
        <v>148</v>
      </c>
      <c r="D1086" s="158" t="s">
        <v>6</v>
      </c>
      <c r="E1086" s="158">
        <v>46</v>
      </c>
      <c r="F1086" s="159">
        <v>0.75</v>
      </c>
      <c r="G1086" s="156">
        <v>61.69</v>
      </c>
      <c r="H1086" s="156">
        <v>78.95</v>
      </c>
      <c r="I1086" s="156">
        <v>101.67</v>
      </c>
      <c r="J1086" s="156">
        <v>126.79</v>
      </c>
      <c r="K1086" s="156">
        <v>154.82</v>
      </c>
      <c r="L1086" s="156"/>
      <c r="M1086" s="157">
        <v>97.06</v>
      </c>
      <c r="N1086" s="18"/>
      <c r="W1086" s="18"/>
      <c r="X1086" s="18"/>
      <c r="Y1086" s="18"/>
      <c r="Z1086" s="18"/>
      <c r="AA1086" s="18"/>
      <c r="AB1086" s="18"/>
      <c r="AC1086" s="18"/>
      <c r="AD1086" s="18"/>
      <c r="AE1086" s="18"/>
      <c r="AF1086" s="18"/>
      <c r="AG1086" s="18"/>
      <c r="AH1086" s="18"/>
      <c r="AI1086" s="18"/>
      <c r="AJ1086" s="18"/>
      <c r="AK1086" s="18"/>
      <c r="AL1086" s="18"/>
      <c r="AM1086" s="18"/>
      <c r="AN1086" s="18"/>
      <c r="AO1086" s="18"/>
      <c r="AP1086" s="18"/>
      <c r="AQ1086" s="18"/>
      <c r="AR1086" s="18"/>
      <c r="AS1086" s="18"/>
      <c r="AT1086" s="18"/>
      <c r="AU1086" s="18"/>
      <c r="AV1086" s="18"/>
      <c r="AW1086" s="18"/>
      <c r="AX1086" s="18"/>
      <c r="AY1086" s="18"/>
      <c r="AZ1086" s="18"/>
      <c r="BA1086" s="18"/>
      <c r="BB1086" s="18"/>
      <c r="BD1086" s="18"/>
      <c r="BE1086" s="18"/>
      <c r="BF1086" s="18"/>
      <c r="BG1086" s="18"/>
      <c r="BH1086" s="18"/>
      <c r="BI1086" s="18"/>
      <c r="BJ1086" s="18"/>
      <c r="BK1086" s="18"/>
      <c r="BL1086" s="18"/>
      <c r="BM1086" s="18"/>
      <c r="BN1086" s="18"/>
      <c r="BO1086" s="18"/>
      <c r="BP1086" s="18"/>
      <c r="BQ1086" s="18"/>
      <c r="BR1086" s="18"/>
      <c r="BS1086" s="18"/>
      <c r="BT1086" s="18"/>
      <c r="BU1086" s="18"/>
      <c r="BV1086" s="18"/>
      <c r="BW1086" s="18"/>
      <c r="BX1086" s="18"/>
      <c r="BY1086" s="18"/>
      <c r="BZ1086" s="18"/>
      <c r="CA1086" s="18"/>
      <c r="CB1086" s="18"/>
      <c r="CC1086" s="18"/>
      <c r="CD1086" s="18"/>
      <c r="CE1086" s="18"/>
      <c r="CF1086" s="18"/>
      <c r="CG1086" s="18"/>
      <c r="CH1086" s="18"/>
      <c r="CI1086" s="18"/>
      <c r="CJ1086" s="18"/>
      <c r="CK1086" s="18"/>
      <c r="CL1086" s="18"/>
      <c r="CM1086" s="18"/>
      <c r="CN1086" s="18"/>
      <c r="CO1086" s="18"/>
      <c r="CP1086" s="18"/>
      <c r="CQ1086" s="18"/>
      <c r="CR1086" s="18"/>
      <c r="CS1086" s="18"/>
      <c r="CT1086" s="18"/>
      <c r="CU1086" s="18"/>
      <c r="CV1086" s="18"/>
      <c r="CW1086" s="18"/>
      <c r="CX1086" s="18"/>
      <c r="CY1086" s="18"/>
      <c r="CZ1086" s="18"/>
      <c r="DA1086" s="18"/>
      <c r="DB1086" s="18"/>
      <c r="DC1086" s="18"/>
      <c r="DD1086" s="18"/>
      <c r="DE1086" s="18"/>
      <c r="DF1086" s="18"/>
      <c r="DG1086" s="18"/>
      <c r="DH1086" s="18"/>
      <c r="DI1086" s="18"/>
    </row>
    <row r="1087" s="19" customFormat="1" spans="1:113">
      <c r="A1087" s="153" t="str">
        <f>+CONCATENATE(B1087,C1087,D1087,E1087,F1087)</f>
        <v>AFNS470.75</v>
      </c>
      <c r="B1087" s="158" t="s">
        <v>121</v>
      </c>
      <c r="C1087" s="154" t="s">
        <v>148</v>
      </c>
      <c r="D1087" s="158" t="s">
        <v>6</v>
      </c>
      <c r="E1087" s="158">
        <v>47</v>
      </c>
      <c r="F1087" s="159">
        <v>0.75</v>
      </c>
      <c r="G1087" s="156">
        <v>68.48</v>
      </c>
      <c r="H1087" s="156">
        <v>87.94</v>
      </c>
      <c r="I1087" s="156">
        <v>111.9</v>
      </c>
      <c r="J1087" s="156">
        <v>138.49</v>
      </c>
      <c r="K1087" s="156">
        <v>168.4</v>
      </c>
      <c r="L1087" s="156"/>
      <c r="M1087" s="157">
        <v>102.25</v>
      </c>
      <c r="N1087" s="18"/>
      <c r="W1087" s="18"/>
      <c r="X1087" s="18"/>
      <c r="Y1087" s="18"/>
      <c r="Z1087" s="18"/>
      <c r="AA1087" s="18"/>
      <c r="AB1087" s="18"/>
      <c r="AC1087" s="18"/>
      <c r="AD1087" s="18"/>
      <c r="AE1087" s="18"/>
      <c r="AF1087" s="18"/>
      <c r="AG1087" s="18"/>
      <c r="AH1087" s="18"/>
      <c r="AI1087" s="18"/>
      <c r="AJ1087" s="18"/>
      <c r="AK1087" s="18"/>
      <c r="AL1087" s="18"/>
      <c r="AM1087" s="18"/>
      <c r="AN1087" s="18"/>
      <c r="AO1087" s="18"/>
      <c r="AP1087" s="18"/>
      <c r="AQ1087" s="18"/>
      <c r="AR1087" s="18"/>
      <c r="AS1087" s="18"/>
      <c r="AT1087" s="18"/>
      <c r="AU1087" s="18"/>
      <c r="AV1087" s="18"/>
      <c r="AW1087" s="18"/>
      <c r="AX1087" s="18"/>
      <c r="AY1087" s="18"/>
      <c r="AZ1087" s="18"/>
      <c r="BA1087" s="18"/>
      <c r="BB1087" s="18"/>
      <c r="BD1087" s="18"/>
      <c r="BE1087" s="18"/>
      <c r="BF1087" s="18"/>
      <c r="BG1087" s="18"/>
      <c r="BH1087" s="18"/>
      <c r="BI1087" s="18"/>
      <c r="BJ1087" s="18"/>
      <c r="BK1087" s="18"/>
      <c r="BL1087" s="18"/>
      <c r="BM1087" s="18"/>
      <c r="BN1087" s="18"/>
      <c r="BO1087" s="18"/>
      <c r="BP1087" s="18"/>
      <c r="BQ1087" s="18"/>
      <c r="BR1087" s="18"/>
      <c r="BS1087" s="18"/>
      <c r="BT1087" s="18"/>
      <c r="BU1087" s="18"/>
      <c r="BV1087" s="18"/>
      <c r="BW1087" s="18"/>
      <c r="BX1087" s="18"/>
      <c r="BY1087" s="18"/>
      <c r="BZ1087" s="18"/>
      <c r="CA1087" s="18"/>
      <c r="CB1087" s="18"/>
      <c r="CC1087" s="18"/>
      <c r="CD1087" s="18"/>
      <c r="CE1087" s="18"/>
      <c r="CF1087" s="18"/>
      <c r="CG1087" s="18"/>
      <c r="CH1087" s="18"/>
      <c r="CI1087" s="18"/>
      <c r="CJ1087" s="18"/>
      <c r="CK1087" s="18"/>
      <c r="CL1087" s="18"/>
      <c r="CM1087" s="18"/>
      <c r="CN1087" s="18"/>
      <c r="CO1087" s="18"/>
      <c r="CP1087" s="18"/>
      <c r="CQ1087" s="18"/>
      <c r="CR1087" s="18"/>
      <c r="CS1087" s="18"/>
      <c r="CT1087" s="18"/>
      <c r="CU1087" s="18"/>
      <c r="CV1087" s="18"/>
      <c r="CW1087" s="18"/>
      <c r="CX1087" s="18"/>
      <c r="CY1087" s="18"/>
      <c r="CZ1087" s="18"/>
      <c r="DA1087" s="18"/>
      <c r="DB1087" s="18"/>
      <c r="DC1087" s="18"/>
      <c r="DD1087" s="18"/>
      <c r="DE1087" s="18"/>
      <c r="DF1087" s="18"/>
      <c r="DG1087" s="18"/>
      <c r="DH1087" s="18"/>
      <c r="DI1087" s="18"/>
    </row>
    <row r="1088" s="19" customFormat="1" spans="1:113">
      <c r="A1088" s="153" t="str">
        <f>+CONCATENATE(B1088,C1088,D1088,E1088,F1088)</f>
        <v>AFNS480.75</v>
      </c>
      <c r="B1088" s="158" t="s">
        <v>121</v>
      </c>
      <c r="C1088" s="154" t="s">
        <v>148</v>
      </c>
      <c r="D1088" s="158" t="s">
        <v>6</v>
      </c>
      <c r="E1088" s="158">
        <v>48</v>
      </c>
      <c r="F1088" s="159">
        <v>0.75</v>
      </c>
      <c r="G1088" s="156">
        <v>76.22</v>
      </c>
      <c r="H1088" s="156">
        <v>97.81</v>
      </c>
      <c r="I1088" s="156">
        <v>123.12</v>
      </c>
      <c r="J1088" s="156">
        <v>151.14</v>
      </c>
      <c r="K1088" s="156">
        <v>183.11</v>
      </c>
      <c r="L1088" s="156"/>
      <c r="M1088" s="157">
        <v>107.78</v>
      </c>
      <c r="N1088" s="18"/>
      <c r="W1088" s="18"/>
      <c r="X1088" s="18"/>
      <c r="Y1088" s="18"/>
      <c r="Z1088" s="18"/>
      <c r="AA1088" s="18"/>
      <c r="AB1088" s="18"/>
      <c r="AC1088" s="18"/>
      <c r="AD1088" s="18"/>
      <c r="AE1088" s="18"/>
      <c r="AF1088" s="18"/>
      <c r="AG1088" s="18"/>
      <c r="AH1088" s="18"/>
      <c r="AI1088" s="18"/>
      <c r="AJ1088" s="18"/>
      <c r="AK1088" s="18"/>
      <c r="AL1088" s="18"/>
      <c r="AM1088" s="18"/>
      <c r="AN1088" s="18"/>
      <c r="AO1088" s="18"/>
      <c r="AP1088" s="18"/>
      <c r="AQ1088" s="18"/>
      <c r="AR1088" s="18"/>
      <c r="AS1088" s="18"/>
      <c r="AT1088" s="18"/>
      <c r="AU1088" s="18"/>
      <c r="AV1088" s="18"/>
      <c r="AW1088" s="18"/>
      <c r="AX1088" s="18"/>
      <c r="AY1088" s="18"/>
      <c r="AZ1088" s="18"/>
      <c r="BA1088" s="18"/>
      <c r="BB1088" s="18"/>
      <c r="BD1088" s="18"/>
      <c r="BE1088" s="18"/>
      <c r="BF1088" s="18"/>
      <c r="BG1088" s="18"/>
      <c r="BH1088" s="18"/>
      <c r="BI1088" s="18"/>
      <c r="BJ1088" s="18"/>
      <c r="BK1088" s="18"/>
      <c r="BL1088" s="18"/>
      <c r="BM1088" s="18"/>
      <c r="BN1088" s="18"/>
      <c r="BO1088" s="18"/>
      <c r="BP1088" s="18"/>
      <c r="BQ1088" s="18"/>
      <c r="BR1088" s="18"/>
      <c r="BS1088" s="18"/>
      <c r="BT1088" s="18"/>
      <c r="BU1088" s="18"/>
      <c r="BV1088" s="18"/>
      <c r="BW1088" s="18"/>
      <c r="BX1088" s="18"/>
      <c r="BY1088" s="18"/>
      <c r="BZ1088" s="18"/>
      <c r="CA1088" s="18"/>
      <c r="CB1088" s="18"/>
      <c r="CC1088" s="18"/>
      <c r="CD1088" s="18"/>
      <c r="CE1088" s="18"/>
      <c r="CF1088" s="18"/>
      <c r="CG1088" s="18"/>
      <c r="CH1088" s="18"/>
      <c r="CI1088" s="18"/>
      <c r="CJ1088" s="18"/>
      <c r="CK1088" s="18"/>
      <c r="CL1088" s="18"/>
      <c r="CM1088" s="18"/>
      <c r="CN1088" s="18"/>
      <c r="CO1088" s="18"/>
      <c r="CP1088" s="18"/>
      <c r="CQ1088" s="18"/>
      <c r="CR1088" s="18"/>
      <c r="CS1088" s="18"/>
      <c r="CT1088" s="18"/>
      <c r="CU1088" s="18"/>
      <c r="CV1088" s="18"/>
      <c r="CW1088" s="18"/>
      <c r="CX1088" s="18"/>
      <c r="CY1088" s="18"/>
      <c r="CZ1088" s="18"/>
      <c r="DA1088" s="18"/>
      <c r="DB1088" s="18"/>
      <c r="DC1088" s="18"/>
      <c r="DD1088" s="18"/>
      <c r="DE1088" s="18"/>
      <c r="DF1088" s="18"/>
      <c r="DG1088" s="18"/>
      <c r="DH1088" s="18"/>
      <c r="DI1088" s="18"/>
    </row>
    <row r="1089" s="19" customFormat="1" spans="1:113">
      <c r="A1089" s="153" t="str">
        <f>+CONCATENATE(B1089,C1089,D1089,E1089,F1089)</f>
        <v>AFNS490.75</v>
      </c>
      <c r="B1089" s="158" t="s">
        <v>121</v>
      </c>
      <c r="C1089" s="154" t="s">
        <v>148</v>
      </c>
      <c r="D1089" s="158" t="s">
        <v>6</v>
      </c>
      <c r="E1089" s="158">
        <v>49</v>
      </c>
      <c r="F1089" s="159">
        <v>0.75</v>
      </c>
      <c r="G1089" s="156">
        <v>85.05</v>
      </c>
      <c r="H1089" s="156">
        <v>108.44</v>
      </c>
      <c r="I1089" s="156">
        <v>134.98</v>
      </c>
      <c r="J1089" s="156">
        <v>164.59</v>
      </c>
      <c r="K1089" s="156">
        <v>199.01</v>
      </c>
      <c r="L1089" s="156">
        <v>0</v>
      </c>
      <c r="M1089" s="157">
        <v>113.69</v>
      </c>
      <c r="N1089" s="18"/>
      <c r="W1089" s="18"/>
      <c r="X1089" s="18"/>
      <c r="Y1089" s="18"/>
      <c r="Z1089" s="18"/>
      <c r="AA1089" s="18"/>
      <c r="AB1089" s="18"/>
      <c r="AC1089" s="18"/>
      <c r="AD1089" s="18"/>
      <c r="AE1089" s="18"/>
      <c r="AF1089" s="18"/>
      <c r="AG1089" s="18"/>
      <c r="AH1089" s="18"/>
      <c r="AI1089" s="18"/>
      <c r="AJ1089" s="18"/>
      <c r="AK1089" s="18"/>
      <c r="AL1089" s="18"/>
      <c r="AM1089" s="18"/>
      <c r="AN1089" s="18"/>
      <c r="AO1089" s="18"/>
      <c r="AP1089" s="18"/>
      <c r="AQ1089" s="18"/>
      <c r="AR1089" s="18"/>
      <c r="AS1089" s="18"/>
      <c r="AT1089" s="18"/>
      <c r="AU1089" s="18"/>
      <c r="AV1089" s="18"/>
      <c r="AW1089" s="18"/>
      <c r="AX1089" s="18"/>
      <c r="AY1089" s="18"/>
      <c r="AZ1089" s="18"/>
      <c r="BA1089" s="18"/>
      <c r="BB1089" s="18"/>
      <c r="BD1089" s="18"/>
      <c r="BE1089" s="18"/>
      <c r="BF1089" s="18"/>
      <c r="BG1089" s="18"/>
      <c r="BH1089" s="18"/>
      <c r="BI1089" s="18"/>
      <c r="BJ1089" s="18"/>
      <c r="BK1089" s="18"/>
      <c r="BL1089" s="18"/>
      <c r="BM1089" s="18"/>
      <c r="BN1089" s="18"/>
      <c r="BO1089" s="18"/>
      <c r="BP1089" s="18"/>
      <c r="BQ1089" s="18"/>
      <c r="BR1089" s="18"/>
      <c r="BS1089" s="18"/>
      <c r="BT1089" s="18"/>
      <c r="BU1089" s="18"/>
      <c r="BV1089" s="18"/>
      <c r="BW1089" s="18"/>
      <c r="BX1089" s="18"/>
      <c r="BY1089" s="18"/>
      <c r="BZ1089" s="18"/>
      <c r="CA1089" s="18"/>
      <c r="CB1089" s="18"/>
      <c r="CC1089" s="18"/>
      <c r="CD1089" s="18"/>
      <c r="CE1089" s="18"/>
      <c r="CF1089" s="18"/>
      <c r="CG1089" s="18"/>
      <c r="CH1089" s="18"/>
      <c r="CI1089" s="18"/>
      <c r="CJ1089" s="18"/>
      <c r="CK1089" s="18"/>
      <c r="CL1089" s="18"/>
      <c r="CM1089" s="18"/>
      <c r="CN1089" s="18"/>
      <c r="CO1089" s="18"/>
      <c r="CP1089" s="18"/>
      <c r="CQ1089" s="18"/>
      <c r="CR1089" s="18"/>
      <c r="CS1089" s="18"/>
      <c r="CT1089" s="18"/>
      <c r="CU1089" s="18"/>
      <c r="CV1089" s="18"/>
      <c r="CW1089" s="18"/>
      <c r="CX1089" s="18"/>
      <c r="CY1089" s="18"/>
      <c r="CZ1089" s="18"/>
      <c r="DA1089" s="18"/>
      <c r="DB1089" s="18"/>
      <c r="DC1089" s="18"/>
      <c r="DD1089" s="18"/>
      <c r="DE1089" s="18"/>
      <c r="DF1089" s="18"/>
      <c r="DG1089" s="18"/>
      <c r="DH1089" s="18"/>
      <c r="DI1089" s="18"/>
    </row>
    <row r="1090" s="19" customFormat="1" spans="1:113">
      <c r="A1090" s="153" t="str">
        <f t="shared" ref="A1090:A1153" si="38">+CONCATENATE(B1090,C1090,D1090,E1090,F1090)</f>
        <v>AFNS500.75</v>
      </c>
      <c r="B1090" s="158" t="s">
        <v>121</v>
      </c>
      <c r="C1090" s="154" t="s">
        <v>148</v>
      </c>
      <c r="D1090" s="158" t="s">
        <v>6</v>
      </c>
      <c r="E1090" s="158">
        <v>50</v>
      </c>
      <c r="F1090" s="159">
        <v>0.75</v>
      </c>
      <c r="G1090" s="156">
        <v>94.63</v>
      </c>
      <c r="H1090" s="156">
        <v>119.95</v>
      </c>
      <c r="I1090" s="156">
        <v>147.6</v>
      </c>
      <c r="J1090" s="156">
        <v>179.08</v>
      </c>
      <c r="K1090" s="156">
        <v>216.16</v>
      </c>
      <c r="L1090" s="156">
        <v>0</v>
      </c>
      <c r="M1090" s="157">
        <v>119.95</v>
      </c>
      <c r="N1090" s="18"/>
      <c r="W1090" s="18"/>
      <c r="X1090" s="18"/>
      <c r="Y1090" s="18"/>
      <c r="Z1090" s="18"/>
      <c r="AA1090" s="18"/>
      <c r="AB1090" s="18"/>
      <c r="AC1090" s="18"/>
      <c r="AD1090" s="18"/>
      <c r="AE1090" s="18"/>
      <c r="AF1090" s="18"/>
      <c r="AG1090" s="18"/>
      <c r="AH1090" s="18"/>
      <c r="AI1090" s="18"/>
      <c r="AJ1090" s="18"/>
      <c r="AK1090" s="18"/>
      <c r="AL1090" s="18"/>
      <c r="AM1090" s="18"/>
      <c r="AN1090" s="18"/>
      <c r="AO1090" s="18"/>
      <c r="AP1090" s="18"/>
      <c r="AQ1090" s="18"/>
      <c r="AR1090" s="18"/>
      <c r="AS1090" s="18"/>
      <c r="AT1090" s="18"/>
      <c r="AU1090" s="18"/>
      <c r="AV1090" s="18"/>
      <c r="AW1090" s="18"/>
      <c r="AX1090" s="18"/>
      <c r="AY1090" s="18"/>
      <c r="AZ1090" s="18"/>
      <c r="BA1090" s="18"/>
      <c r="BB1090" s="18"/>
      <c r="BD1090" s="18"/>
      <c r="BE1090" s="18"/>
      <c r="BF1090" s="18"/>
      <c r="BG1090" s="18"/>
      <c r="BH1090" s="18"/>
      <c r="BI1090" s="18"/>
      <c r="BJ1090" s="18"/>
      <c r="BK1090" s="18"/>
      <c r="BL1090" s="18"/>
      <c r="BM1090" s="18"/>
      <c r="BN1090" s="18"/>
      <c r="BO1090" s="18"/>
      <c r="BP1090" s="18"/>
      <c r="BQ1090" s="18"/>
      <c r="BR1090" s="18"/>
      <c r="BS1090" s="18"/>
      <c r="BT1090" s="18"/>
      <c r="BU1090" s="18"/>
      <c r="BV1090" s="18"/>
      <c r="BW1090" s="18"/>
      <c r="BX1090" s="18"/>
      <c r="BY1090" s="18"/>
      <c r="BZ1090" s="18"/>
      <c r="CA1090" s="18"/>
      <c r="CB1090" s="18"/>
      <c r="CC1090" s="18"/>
      <c r="CD1090" s="18"/>
      <c r="CE1090" s="18"/>
      <c r="CF1090" s="18"/>
      <c r="CG1090" s="18"/>
      <c r="CH1090" s="18"/>
      <c r="CI1090" s="18"/>
      <c r="CJ1090" s="18"/>
      <c r="CK1090" s="18"/>
      <c r="CL1090" s="18"/>
      <c r="CM1090" s="18"/>
      <c r="CN1090" s="18"/>
      <c r="CO1090" s="18"/>
      <c r="CP1090" s="18"/>
      <c r="CQ1090" s="18"/>
      <c r="CR1090" s="18"/>
      <c r="CS1090" s="18"/>
      <c r="CT1090" s="18"/>
      <c r="CU1090" s="18"/>
      <c r="CV1090" s="18"/>
      <c r="CW1090" s="18"/>
      <c r="CX1090" s="18"/>
      <c r="CY1090" s="18"/>
      <c r="CZ1090" s="18"/>
      <c r="DA1090" s="18"/>
      <c r="DB1090" s="18"/>
      <c r="DC1090" s="18"/>
      <c r="DD1090" s="18"/>
      <c r="DE1090" s="18"/>
      <c r="DF1090" s="18"/>
      <c r="DG1090" s="18"/>
      <c r="DH1090" s="18"/>
      <c r="DI1090" s="18"/>
    </row>
    <row r="1091" s="19" customFormat="1" spans="1:113">
      <c r="A1091" s="153" t="str">
        <f>+CONCATENATE(B1091,C1091,D1091,E1091,F1091)</f>
        <v>AFNS510.75</v>
      </c>
      <c r="B1091" s="158" t="s">
        <v>121</v>
      </c>
      <c r="C1091" s="154" t="s">
        <v>148</v>
      </c>
      <c r="D1091" s="158" t="s">
        <v>6</v>
      </c>
      <c r="E1091" s="158">
        <v>51</v>
      </c>
      <c r="F1091" s="159">
        <v>0.75</v>
      </c>
      <c r="G1091" s="156">
        <v>105.5</v>
      </c>
      <c r="H1091" s="156">
        <v>132.16</v>
      </c>
      <c r="I1091" s="156">
        <v>161.08</v>
      </c>
      <c r="J1091" s="156">
        <v>194.66</v>
      </c>
      <c r="K1091" s="156"/>
      <c r="L1091" s="156">
        <v>0</v>
      </c>
      <c r="M1091" s="157">
        <v>126.69</v>
      </c>
      <c r="N1091" s="18"/>
      <c r="W1091" s="18"/>
      <c r="X1091" s="18"/>
      <c r="Y1091" s="18"/>
      <c r="Z1091" s="18"/>
      <c r="AA1091" s="18"/>
      <c r="AB1091" s="18"/>
      <c r="AC1091" s="18"/>
      <c r="AD1091" s="18"/>
      <c r="AE1091" s="18"/>
      <c r="AF1091" s="18"/>
      <c r="AG1091" s="18"/>
      <c r="AH1091" s="18"/>
      <c r="AI1091" s="18"/>
      <c r="AJ1091" s="18"/>
      <c r="AK1091" s="18"/>
      <c r="AL1091" s="18"/>
      <c r="AM1091" s="18"/>
      <c r="AN1091" s="18"/>
      <c r="AO1091" s="18"/>
      <c r="AP1091" s="18"/>
      <c r="AQ1091" s="18"/>
      <c r="AR1091" s="18"/>
      <c r="AS1091" s="18"/>
      <c r="AT1091" s="18"/>
      <c r="AU1091" s="18"/>
      <c r="AV1091" s="18"/>
      <c r="AW1091" s="18"/>
      <c r="AX1091" s="18"/>
      <c r="AY1091" s="18"/>
      <c r="AZ1091" s="18"/>
      <c r="BA1091" s="18"/>
      <c r="BB1091" s="18"/>
      <c r="BD1091" s="18"/>
      <c r="BE1091" s="18"/>
      <c r="BF1091" s="18"/>
      <c r="BG1091" s="18"/>
      <c r="BH1091" s="18"/>
      <c r="BI1091" s="18"/>
      <c r="BJ1091" s="18"/>
      <c r="BK1091" s="18"/>
      <c r="BL1091" s="18"/>
      <c r="BM1091" s="18"/>
      <c r="BN1091" s="18"/>
      <c r="BO1091" s="18"/>
      <c r="BP1091" s="18"/>
      <c r="BQ1091" s="18"/>
      <c r="BR1091" s="18"/>
      <c r="BS1091" s="18"/>
      <c r="BT1091" s="18"/>
      <c r="BU1091" s="18"/>
      <c r="BV1091" s="18"/>
      <c r="BW1091" s="18"/>
      <c r="BX1091" s="18"/>
      <c r="BY1091" s="18"/>
      <c r="BZ1091" s="18"/>
      <c r="CA1091" s="18"/>
      <c r="CB1091" s="18"/>
      <c r="CC1091" s="18"/>
      <c r="CD1091" s="18"/>
      <c r="CE1091" s="18"/>
      <c r="CF1091" s="18"/>
      <c r="CG1091" s="18"/>
      <c r="CH1091" s="18"/>
      <c r="CI1091" s="18"/>
      <c r="CJ1091" s="18"/>
      <c r="CK1091" s="18"/>
      <c r="CL1091" s="18"/>
      <c r="CM1091" s="18"/>
      <c r="CN1091" s="18"/>
      <c r="CO1091" s="18"/>
      <c r="CP1091" s="18"/>
      <c r="CQ1091" s="18"/>
      <c r="CR1091" s="18"/>
      <c r="CS1091" s="18"/>
      <c r="CT1091" s="18"/>
      <c r="CU1091" s="18"/>
      <c r="CV1091" s="18"/>
      <c r="CW1091" s="18"/>
      <c r="CX1091" s="18"/>
      <c r="CY1091" s="18"/>
      <c r="CZ1091" s="18"/>
      <c r="DA1091" s="18"/>
      <c r="DB1091" s="18"/>
      <c r="DC1091" s="18"/>
      <c r="DD1091" s="18"/>
      <c r="DE1091" s="18"/>
      <c r="DF1091" s="18"/>
      <c r="DG1091" s="18"/>
      <c r="DH1091" s="18"/>
      <c r="DI1091" s="18"/>
    </row>
    <row r="1092" s="19" customFormat="1" spans="1:113">
      <c r="A1092" s="153" t="str">
        <f>+CONCATENATE(B1092,C1092,D1092,E1092,F1092)</f>
        <v>AFNS520.75</v>
      </c>
      <c r="B1092" s="158" t="s">
        <v>121</v>
      </c>
      <c r="C1092" s="154" t="s">
        <v>148</v>
      </c>
      <c r="D1092" s="158" t="s">
        <v>6</v>
      </c>
      <c r="E1092" s="158">
        <v>52</v>
      </c>
      <c r="F1092" s="159">
        <v>0.75</v>
      </c>
      <c r="G1092" s="156">
        <v>117.03</v>
      </c>
      <c r="H1092" s="156">
        <v>145.04</v>
      </c>
      <c r="I1092" s="156">
        <v>175.43</v>
      </c>
      <c r="J1092" s="156">
        <v>211.41</v>
      </c>
      <c r="K1092" s="156"/>
      <c r="L1092" s="156">
        <v>0</v>
      </c>
      <c r="M1092" s="157">
        <v>133.14</v>
      </c>
      <c r="N1092" s="18"/>
      <c r="W1092" s="18"/>
      <c r="X1092" s="18"/>
      <c r="Y1092" s="18"/>
      <c r="Z1092" s="18"/>
      <c r="AA1092" s="18"/>
      <c r="AB1092" s="18"/>
      <c r="AC1092" s="18"/>
      <c r="AD1092" s="18"/>
      <c r="AE1092" s="18"/>
      <c r="AF1092" s="18"/>
      <c r="AG1092" s="18"/>
      <c r="AH1092" s="18"/>
      <c r="AI1092" s="18"/>
      <c r="AJ1092" s="18"/>
      <c r="AK1092" s="18"/>
      <c r="AL1092" s="18"/>
      <c r="AM1092" s="18"/>
      <c r="AN1092" s="18"/>
      <c r="AO1092" s="18"/>
      <c r="AP1092" s="18"/>
      <c r="AQ1092" s="18"/>
      <c r="AR1092" s="18"/>
      <c r="AS1092" s="18"/>
      <c r="AT1092" s="18"/>
      <c r="AU1092" s="18"/>
      <c r="AV1092" s="18"/>
      <c r="AW1092" s="18"/>
      <c r="AX1092" s="18"/>
      <c r="AY1092" s="18"/>
      <c r="AZ1092" s="18"/>
      <c r="BA1092" s="18"/>
      <c r="BB1092" s="18"/>
      <c r="BD1092" s="18"/>
      <c r="BE1092" s="18"/>
      <c r="BF1092" s="18"/>
      <c r="BG1092" s="18"/>
      <c r="BH1092" s="18"/>
      <c r="BI1092" s="18"/>
      <c r="BJ1092" s="18"/>
      <c r="BK1092" s="18"/>
      <c r="BL1092" s="18"/>
      <c r="BM1092" s="18"/>
      <c r="BN1092" s="18"/>
      <c r="BO1092" s="18"/>
      <c r="BP1092" s="18"/>
      <c r="BQ1092" s="18"/>
      <c r="BR1092" s="18"/>
      <c r="BS1092" s="18"/>
      <c r="BT1092" s="18"/>
      <c r="BU1092" s="18"/>
      <c r="BV1092" s="18"/>
      <c r="BW1092" s="18"/>
      <c r="BX1092" s="18"/>
      <c r="BY1092" s="18"/>
      <c r="BZ1092" s="18"/>
      <c r="CA1092" s="18"/>
      <c r="CB1092" s="18"/>
      <c r="CC1092" s="18"/>
      <c r="CD1092" s="18"/>
      <c r="CE1092" s="18"/>
      <c r="CF1092" s="18"/>
      <c r="CG1092" s="18"/>
      <c r="CH1092" s="18"/>
      <c r="CI1092" s="18"/>
      <c r="CJ1092" s="18"/>
      <c r="CK1092" s="18"/>
      <c r="CL1092" s="18"/>
      <c r="CM1092" s="18"/>
      <c r="CN1092" s="18"/>
      <c r="CO1092" s="18"/>
      <c r="CP1092" s="18"/>
      <c r="CQ1092" s="18"/>
      <c r="CR1092" s="18"/>
      <c r="CS1092" s="18"/>
      <c r="CT1092" s="18"/>
      <c r="CU1092" s="18"/>
      <c r="CV1092" s="18"/>
      <c r="CW1092" s="18"/>
      <c r="CX1092" s="18"/>
      <c r="CY1092" s="18"/>
      <c r="CZ1092" s="18"/>
      <c r="DA1092" s="18"/>
      <c r="DB1092" s="18"/>
      <c r="DC1092" s="18"/>
      <c r="DD1092" s="18"/>
      <c r="DE1092" s="18"/>
      <c r="DF1092" s="18"/>
      <c r="DG1092" s="18"/>
      <c r="DH1092" s="18"/>
      <c r="DI1092" s="18"/>
    </row>
    <row r="1093" s="19" customFormat="1" spans="1:113">
      <c r="A1093" s="153" t="str">
        <f>+CONCATENATE(B1093,C1093,D1093,E1093,F1093)</f>
        <v>AFNS530.75</v>
      </c>
      <c r="B1093" s="158" t="s">
        <v>121</v>
      </c>
      <c r="C1093" s="154" t="s">
        <v>148</v>
      </c>
      <c r="D1093" s="158" t="s">
        <v>6</v>
      </c>
      <c r="E1093" s="158">
        <v>53</v>
      </c>
      <c r="F1093" s="159">
        <v>0.75</v>
      </c>
      <c r="G1093" s="156">
        <v>129.28</v>
      </c>
      <c r="H1093" s="156">
        <v>158.59</v>
      </c>
      <c r="I1093" s="156">
        <v>190.73</v>
      </c>
      <c r="J1093" s="156">
        <v>229.39</v>
      </c>
      <c r="K1093" s="156"/>
      <c r="L1093" s="156">
        <v>0</v>
      </c>
      <c r="M1093" s="157">
        <v>139.99</v>
      </c>
      <c r="N1093" s="18"/>
      <c r="W1093" s="18"/>
      <c r="X1093" s="18"/>
      <c r="Y1093" s="18"/>
      <c r="Z1093" s="18"/>
      <c r="AA1093" s="18"/>
      <c r="AB1093" s="18"/>
      <c r="AC1093" s="18"/>
      <c r="AD1093" s="18"/>
      <c r="AE1093" s="18"/>
      <c r="AF1093" s="18"/>
      <c r="AG1093" s="18"/>
      <c r="AH1093" s="18"/>
      <c r="AI1093" s="18"/>
      <c r="AJ1093" s="18"/>
      <c r="AK1093" s="18"/>
      <c r="AL1093" s="18"/>
      <c r="AM1093" s="18"/>
      <c r="AN1093" s="18"/>
      <c r="AO1093" s="18"/>
      <c r="AP1093" s="18"/>
      <c r="AQ1093" s="18"/>
      <c r="AR1093" s="18"/>
      <c r="AS1093" s="18"/>
      <c r="AT1093" s="18"/>
      <c r="AU1093" s="18"/>
      <c r="AV1093" s="18"/>
      <c r="AW1093" s="18"/>
      <c r="AX1093" s="18"/>
      <c r="AY1093" s="18"/>
      <c r="AZ1093" s="18"/>
      <c r="BA1093" s="18"/>
      <c r="BB1093" s="18"/>
      <c r="BD1093" s="18"/>
      <c r="BE1093" s="18"/>
      <c r="BF1093" s="18"/>
      <c r="BG1093" s="18"/>
      <c r="BH1093" s="18"/>
      <c r="BI1093" s="18"/>
      <c r="BJ1093" s="18"/>
      <c r="BK1093" s="18"/>
      <c r="BL1093" s="18"/>
      <c r="BM1093" s="18"/>
      <c r="BN1093" s="18"/>
      <c r="BO1093" s="18"/>
      <c r="BP1093" s="18"/>
      <c r="BQ1093" s="18"/>
      <c r="BR1093" s="18"/>
      <c r="BS1093" s="18"/>
      <c r="BT1093" s="18"/>
      <c r="BU1093" s="18"/>
      <c r="BV1093" s="18"/>
      <c r="BW1093" s="18"/>
      <c r="BX1093" s="18"/>
      <c r="BY1093" s="18"/>
      <c r="BZ1093" s="18"/>
      <c r="CA1093" s="18"/>
      <c r="CB1093" s="18"/>
      <c r="CC1093" s="18"/>
      <c r="CD1093" s="18"/>
      <c r="CE1093" s="18"/>
      <c r="CF1093" s="18"/>
      <c r="CG1093" s="18"/>
      <c r="CH1093" s="18"/>
      <c r="CI1093" s="18"/>
      <c r="CJ1093" s="18"/>
      <c r="CK1093" s="18"/>
      <c r="CL1093" s="18"/>
      <c r="CM1093" s="18"/>
      <c r="CN1093" s="18"/>
      <c r="CO1093" s="18"/>
      <c r="CP1093" s="18"/>
      <c r="CQ1093" s="18"/>
      <c r="CR1093" s="18"/>
      <c r="CS1093" s="18"/>
      <c r="CT1093" s="18"/>
      <c r="CU1093" s="18"/>
      <c r="CV1093" s="18"/>
      <c r="CW1093" s="18"/>
      <c r="CX1093" s="18"/>
      <c r="CY1093" s="18"/>
      <c r="CZ1093" s="18"/>
      <c r="DA1093" s="18"/>
      <c r="DB1093" s="18"/>
      <c r="DC1093" s="18"/>
      <c r="DD1093" s="18"/>
      <c r="DE1093" s="18"/>
      <c r="DF1093" s="18"/>
      <c r="DG1093" s="18"/>
      <c r="DH1093" s="18"/>
      <c r="DI1093" s="18"/>
    </row>
    <row r="1094" s="19" customFormat="1" spans="1:113">
      <c r="A1094" s="153" t="str">
        <f>+CONCATENATE(B1094,C1094,D1094,E1094,F1094)</f>
        <v>AFNS540.75</v>
      </c>
      <c r="B1094" s="158" t="s">
        <v>121</v>
      </c>
      <c r="C1094" s="154" t="s">
        <v>148</v>
      </c>
      <c r="D1094" s="158" t="s">
        <v>6</v>
      </c>
      <c r="E1094" s="158">
        <v>54</v>
      </c>
      <c r="F1094" s="159">
        <v>0.75</v>
      </c>
      <c r="G1094" s="156">
        <v>142.15</v>
      </c>
      <c r="H1094" s="156">
        <v>172.81</v>
      </c>
      <c r="I1094" s="156">
        <v>207.05</v>
      </c>
      <c r="J1094" s="156">
        <v>248.69</v>
      </c>
      <c r="K1094" s="156">
        <v>0</v>
      </c>
      <c r="L1094" s="156">
        <v>0</v>
      </c>
      <c r="M1094" s="157">
        <v>147.29</v>
      </c>
      <c r="N1094" s="18"/>
      <c r="W1094" s="18"/>
      <c r="X1094" s="18"/>
      <c r="Y1094" s="18"/>
      <c r="Z1094" s="18"/>
      <c r="AA1094" s="18"/>
      <c r="AB1094" s="18"/>
      <c r="AC1094" s="18"/>
      <c r="AD1094" s="18"/>
      <c r="AE1094" s="18"/>
      <c r="AF1094" s="18"/>
      <c r="AG1094" s="18"/>
      <c r="AH1094" s="18"/>
      <c r="AI1094" s="18"/>
      <c r="AJ1094" s="18"/>
      <c r="AK1094" s="18"/>
      <c r="AL1094" s="18"/>
      <c r="AM1094" s="18"/>
      <c r="AN1094" s="18"/>
      <c r="AO1094" s="18"/>
      <c r="AP1094" s="18"/>
      <c r="AQ1094" s="18"/>
      <c r="AR1094" s="18"/>
      <c r="AS1094" s="18"/>
      <c r="AT1094" s="18"/>
      <c r="AU1094" s="18"/>
      <c r="AV1094" s="18"/>
      <c r="AW1094" s="18"/>
      <c r="AX1094" s="18"/>
      <c r="AY1094" s="18"/>
      <c r="AZ1094" s="18"/>
      <c r="BA1094" s="18"/>
      <c r="BB1094" s="18"/>
      <c r="BD1094" s="18"/>
      <c r="BE1094" s="18"/>
      <c r="BF1094" s="18"/>
      <c r="BG1094" s="18"/>
      <c r="BH1094" s="18"/>
      <c r="BI1094" s="18"/>
      <c r="BJ1094" s="18"/>
      <c r="BK1094" s="18"/>
      <c r="BL1094" s="18"/>
      <c r="BM1094" s="18"/>
      <c r="BN1094" s="18"/>
      <c r="BO1094" s="18"/>
      <c r="BP1094" s="18"/>
      <c r="BQ1094" s="18"/>
      <c r="BR1094" s="18"/>
      <c r="BS1094" s="18"/>
      <c r="BT1094" s="18"/>
      <c r="BU1094" s="18"/>
      <c r="BV1094" s="18"/>
      <c r="BW1094" s="18"/>
      <c r="BX1094" s="18"/>
      <c r="BY1094" s="18"/>
      <c r="BZ1094" s="18"/>
      <c r="CA1094" s="18"/>
      <c r="CB1094" s="18"/>
      <c r="CC1094" s="18"/>
      <c r="CD1094" s="18"/>
      <c r="CE1094" s="18"/>
      <c r="CF1094" s="18"/>
      <c r="CG1094" s="18"/>
      <c r="CH1094" s="18"/>
      <c r="CI1094" s="18"/>
      <c r="CJ1094" s="18"/>
      <c r="CK1094" s="18"/>
      <c r="CL1094" s="18"/>
      <c r="CM1094" s="18"/>
      <c r="CN1094" s="18"/>
      <c r="CO1094" s="18"/>
      <c r="CP1094" s="18"/>
      <c r="CQ1094" s="18"/>
      <c r="CR1094" s="18"/>
      <c r="CS1094" s="18"/>
      <c r="CT1094" s="18"/>
      <c r="CU1094" s="18"/>
      <c r="CV1094" s="18"/>
      <c r="CW1094" s="18"/>
      <c r="CX1094" s="18"/>
      <c r="CY1094" s="18"/>
      <c r="CZ1094" s="18"/>
      <c r="DA1094" s="18"/>
      <c r="DB1094" s="18"/>
      <c r="DC1094" s="18"/>
      <c r="DD1094" s="18"/>
      <c r="DE1094" s="18"/>
      <c r="DF1094" s="18"/>
      <c r="DG1094" s="18"/>
      <c r="DH1094" s="18"/>
      <c r="DI1094" s="18"/>
    </row>
    <row r="1095" s="19" customFormat="1" spans="1:113">
      <c r="A1095" s="153" t="str">
        <f>+CONCATENATE(B1095,C1095,D1095,E1095,F1095)</f>
        <v>AFNS550.75</v>
      </c>
      <c r="B1095" s="158" t="s">
        <v>121</v>
      </c>
      <c r="C1095" s="154" t="s">
        <v>148</v>
      </c>
      <c r="D1095" s="158" t="s">
        <v>6</v>
      </c>
      <c r="E1095" s="158">
        <v>55</v>
      </c>
      <c r="F1095" s="159">
        <v>0.75</v>
      </c>
      <c r="G1095" s="156">
        <v>155.56</v>
      </c>
      <c r="H1095" s="156">
        <v>187.71</v>
      </c>
      <c r="I1095" s="156">
        <v>224.48</v>
      </c>
      <c r="J1095" s="156">
        <v>269.42</v>
      </c>
      <c r="K1095" s="156">
        <v>0</v>
      </c>
      <c r="L1095" s="156">
        <v>0</v>
      </c>
      <c r="M1095" s="157">
        <v>155.56</v>
      </c>
      <c r="N1095" s="18"/>
      <c r="W1095" s="18"/>
      <c r="X1095" s="18"/>
      <c r="Y1095" s="18"/>
      <c r="Z1095" s="18"/>
      <c r="AA1095" s="18"/>
      <c r="AB1095" s="18"/>
      <c r="AC1095" s="18"/>
      <c r="AD1095" s="18"/>
      <c r="AE1095" s="18"/>
      <c r="AF1095" s="18"/>
      <c r="AG1095" s="18"/>
      <c r="AH1095" s="18"/>
      <c r="AI1095" s="18"/>
      <c r="AJ1095" s="18"/>
      <c r="AK1095" s="18"/>
      <c r="AL1095" s="18"/>
      <c r="AM1095" s="18"/>
      <c r="AN1095" s="18"/>
      <c r="AO1095" s="18"/>
      <c r="AP1095" s="18"/>
      <c r="AQ1095" s="18"/>
      <c r="AR1095" s="18"/>
      <c r="AS1095" s="18"/>
      <c r="AT1095" s="18"/>
      <c r="AU1095" s="18"/>
      <c r="AV1095" s="18"/>
      <c r="AW1095" s="18"/>
      <c r="AX1095" s="18"/>
      <c r="AY1095" s="18"/>
      <c r="AZ1095" s="18"/>
      <c r="BA1095" s="18"/>
      <c r="BB1095" s="18"/>
      <c r="BD1095" s="18"/>
      <c r="BE1095" s="18"/>
      <c r="BF1095" s="18"/>
      <c r="BG1095" s="18"/>
      <c r="BH1095" s="18"/>
      <c r="BI1095" s="18"/>
      <c r="BJ1095" s="18"/>
      <c r="BK1095" s="18"/>
      <c r="BL1095" s="18"/>
      <c r="BM1095" s="18"/>
      <c r="BN1095" s="18"/>
      <c r="BO1095" s="18"/>
      <c r="BP1095" s="18"/>
      <c r="BQ1095" s="18"/>
      <c r="BR1095" s="18"/>
      <c r="BS1095" s="18"/>
      <c r="BT1095" s="18"/>
      <c r="BU1095" s="18"/>
      <c r="BV1095" s="18"/>
      <c r="BW1095" s="18"/>
      <c r="BX1095" s="18"/>
      <c r="BY1095" s="18"/>
      <c r="BZ1095" s="18"/>
      <c r="CA1095" s="18"/>
      <c r="CB1095" s="18"/>
      <c r="CC1095" s="18"/>
      <c r="CD1095" s="18"/>
      <c r="CE1095" s="18"/>
      <c r="CF1095" s="18"/>
      <c r="CG1095" s="18"/>
      <c r="CH1095" s="18"/>
      <c r="CI1095" s="18"/>
      <c r="CJ1095" s="18"/>
      <c r="CK1095" s="18"/>
      <c r="CL1095" s="18"/>
      <c r="CM1095" s="18"/>
      <c r="CN1095" s="18"/>
      <c r="CO1095" s="18"/>
      <c r="CP1095" s="18"/>
      <c r="CQ1095" s="18"/>
      <c r="CR1095" s="18"/>
      <c r="CS1095" s="18"/>
      <c r="CT1095" s="18"/>
      <c r="CU1095" s="18"/>
      <c r="CV1095" s="18"/>
      <c r="CW1095" s="18"/>
      <c r="CX1095" s="18"/>
      <c r="CY1095" s="18"/>
      <c r="CZ1095" s="18"/>
      <c r="DA1095" s="18"/>
      <c r="DB1095" s="18"/>
      <c r="DC1095" s="18"/>
      <c r="DD1095" s="18"/>
      <c r="DE1095" s="18"/>
      <c r="DF1095" s="18"/>
      <c r="DG1095" s="18"/>
      <c r="DH1095" s="18"/>
      <c r="DI1095" s="18"/>
    </row>
    <row r="1096" s="19" customFormat="1" spans="1:113">
      <c r="A1096" s="153" t="str">
        <f>+CONCATENATE(B1096,C1096,D1096,E1096,F1096)</f>
        <v>AFNS560.75</v>
      </c>
      <c r="B1096" s="158" t="s">
        <v>121</v>
      </c>
      <c r="C1096" s="154" t="s">
        <v>148</v>
      </c>
      <c r="D1096" s="158" t="s">
        <v>6</v>
      </c>
      <c r="E1096" s="158">
        <v>56</v>
      </c>
      <c r="F1096" s="159">
        <v>0.75</v>
      </c>
      <c r="G1096" s="156">
        <v>169.48</v>
      </c>
      <c r="H1096" s="156">
        <v>203.44</v>
      </c>
      <c r="I1096" s="156">
        <v>243.2</v>
      </c>
      <c r="J1096" s="156"/>
      <c r="K1096" s="156">
        <v>0</v>
      </c>
      <c r="L1096" s="156">
        <v>0</v>
      </c>
      <c r="M1096" s="157"/>
      <c r="N1096" s="18"/>
      <c r="W1096" s="18"/>
      <c r="X1096" s="18"/>
      <c r="Y1096" s="18"/>
      <c r="Z1096" s="18"/>
      <c r="AA1096" s="18"/>
      <c r="AB1096" s="18"/>
      <c r="AC1096" s="18"/>
      <c r="AD1096" s="18"/>
      <c r="AE1096" s="18"/>
      <c r="AF1096" s="18"/>
      <c r="AG1096" s="18"/>
      <c r="AH1096" s="18"/>
      <c r="AI1096" s="18"/>
      <c r="AJ1096" s="18"/>
      <c r="AK1096" s="18"/>
      <c r="AL1096" s="18"/>
      <c r="AM1096" s="18"/>
      <c r="AN1096" s="18"/>
      <c r="AO1096" s="18"/>
      <c r="AP1096" s="18"/>
      <c r="AQ1096" s="18"/>
      <c r="AR1096" s="18"/>
      <c r="AS1096" s="18"/>
      <c r="AT1096" s="18"/>
      <c r="AU1096" s="18"/>
      <c r="AV1096" s="18"/>
      <c r="AW1096" s="18"/>
      <c r="AX1096" s="18"/>
      <c r="AY1096" s="18"/>
      <c r="AZ1096" s="18"/>
      <c r="BA1096" s="18"/>
      <c r="BB1096" s="18"/>
      <c r="BD1096" s="18"/>
      <c r="BE1096" s="18"/>
      <c r="BF1096" s="18"/>
      <c r="BG1096" s="18"/>
      <c r="BH1096" s="18"/>
      <c r="BI1096" s="18"/>
      <c r="BJ1096" s="18"/>
      <c r="BK1096" s="18"/>
      <c r="BL1096" s="18"/>
      <c r="BM1096" s="18"/>
      <c r="BN1096" s="18"/>
      <c r="BO1096" s="18"/>
      <c r="BP1096" s="18"/>
      <c r="BQ1096" s="18"/>
      <c r="BR1096" s="18"/>
      <c r="BS1096" s="18"/>
      <c r="BT1096" s="18"/>
      <c r="BU1096" s="18"/>
      <c r="BV1096" s="18"/>
      <c r="BW1096" s="18"/>
      <c r="BX1096" s="18"/>
      <c r="BY1096" s="18"/>
      <c r="BZ1096" s="18"/>
      <c r="CA1096" s="18"/>
      <c r="CB1096" s="18"/>
      <c r="CC1096" s="18"/>
      <c r="CD1096" s="18"/>
      <c r="CE1096" s="18"/>
      <c r="CF1096" s="18"/>
      <c r="CG1096" s="18"/>
      <c r="CH1096" s="18"/>
      <c r="CI1096" s="18"/>
      <c r="CJ1096" s="18"/>
      <c r="CK1096" s="18"/>
      <c r="CL1096" s="18"/>
      <c r="CM1096" s="18"/>
      <c r="CN1096" s="18"/>
      <c r="CO1096" s="18"/>
      <c r="CP1096" s="18"/>
      <c r="CQ1096" s="18"/>
      <c r="CR1096" s="18"/>
      <c r="CS1096" s="18"/>
      <c r="CT1096" s="18"/>
      <c r="CU1096" s="18"/>
      <c r="CV1096" s="18"/>
      <c r="CW1096" s="18"/>
      <c r="CX1096" s="18"/>
      <c r="CY1096" s="18"/>
      <c r="CZ1096" s="18"/>
      <c r="DA1096" s="18"/>
      <c r="DB1096" s="18"/>
      <c r="DC1096" s="18"/>
      <c r="DD1096" s="18"/>
      <c r="DE1096" s="18"/>
      <c r="DF1096" s="18"/>
      <c r="DG1096" s="18"/>
      <c r="DH1096" s="18"/>
      <c r="DI1096" s="18"/>
    </row>
    <row r="1097" s="19" customFormat="1" spans="1:113">
      <c r="A1097" s="153" t="str">
        <f>+CONCATENATE(B1097,C1097,D1097,E1097,F1097)</f>
        <v>AFNS570.75</v>
      </c>
      <c r="B1097" s="158" t="s">
        <v>121</v>
      </c>
      <c r="C1097" s="154" t="s">
        <v>148</v>
      </c>
      <c r="D1097" s="158" t="s">
        <v>6</v>
      </c>
      <c r="E1097" s="158">
        <v>57</v>
      </c>
      <c r="F1097" s="159">
        <v>0.75</v>
      </c>
      <c r="G1097" s="156">
        <v>183.94</v>
      </c>
      <c r="H1097" s="156">
        <v>220.15</v>
      </c>
      <c r="I1097" s="156">
        <v>263.16</v>
      </c>
      <c r="J1097" s="156"/>
      <c r="K1097" s="156">
        <v>0</v>
      </c>
      <c r="L1097" s="156">
        <v>0</v>
      </c>
      <c r="M1097" s="157"/>
      <c r="N1097" s="18"/>
      <c r="W1097" s="18"/>
      <c r="X1097" s="18"/>
      <c r="Y1097" s="18"/>
      <c r="Z1097" s="18"/>
      <c r="AA1097" s="18"/>
      <c r="AB1097" s="18"/>
      <c r="AC1097" s="18"/>
      <c r="AD1097" s="18"/>
      <c r="AE1097" s="18"/>
      <c r="AF1097" s="18"/>
      <c r="AG1097" s="18"/>
      <c r="AH1097" s="18"/>
      <c r="AI1097" s="18"/>
      <c r="AJ1097" s="18"/>
      <c r="AK1097" s="18"/>
      <c r="AL1097" s="18"/>
      <c r="AM1097" s="18"/>
      <c r="AN1097" s="18"/>
      <c r="AO1097" s="18"/>
      <c r="AP1097" s="18"/>
      <c r="AQ1097" s="18"/>
      <c r="AR1097" s="18"/>
      <c r="AS1097" s="18"/>
      <c r="AT1097" s="18"/>
      <c r="AU1097" s="18"/>
      <c r="AV1097" s="18"/>
      <c r="AW1097" s="18"/>
      <c r="AX1097" s="18"/>
      <c r="AY1097" s="18"/>
      <c r="AZ1097" s="18"/>
      <c r="BA1097" s="18"/>
      <c r="BB1097" s="18"/>
      <c r="BD1097" s="18"/>
      <c r="BE1097" s="18"/>
      <c r="BF1097" s="18"/>
      <c r="BG1097" s="18"/>
      <c r="BH1097" s="18"/>
      <c r="BI1097" s="18"/>
      <c r="BJ1097" s="18"/>
      <c r="BK1097" s="18"/>
      <c r="BL1097" s="18"/>
      <c r="BM1097" s="18"/>
      <c r="BN1097" s="18"/>
      <c r="BO1097" s="18"/>
      <c r="BP1097" s="18"/>
      <c r="BQ1097" s="18"/>
      <c r="BR1097" s="18"/>
      <c r="BS1097" s="18"/>
      <c r="BT1097" s="18"/>
      <c r="BU1097" s="18"/>
      <c r="BV1097" s="18"/>
      <c r="BW1097" s="18"/>
      <c r="BX1097" s="18"/>
      <c r="BY1097" s="18"/>
      <c r="BZ1097" s="18"/>
      <c r="CA1097" s="18"/>
      <c r="CB1097" s="18"/>
      <c r="CC1097" s="18"/>
      <c r="CD1097" s="18"/>
      <c r="CE1097" s="18"/>
      <c r="CF1097" s="18"/>
      <c r="CG1097" s="18"/>
      <c r="CH1097" s="18"/>
      <c r="CI1097" s="18"/>
      <c r="CJ1097" s="18"/>
      <c r="CK1097" s="18"/>
      <c r="CL1097" s="18"/>
      <c r="CM1097" s="18"/>
      <c r="CN1097" s="18"/>
      <c r="CO1097" s="18"/>
      <c r="CP1097" s="18"/>
      <c r="CQ1097" s="18"/>
      <c r="CR1097" s="18"/>
      <c r="CS1097" s="18"/>
      <c r="CT1097" s="18"/>
      <c r="CU1097" s="18"/>
      <c r="CV1097" s="18"/>
      <c r="CW1097" s="18"/>
      <c r="CX1097" s="18"/>
      <c r="CY1097" s="18"/>
      <c r="CZ1097" s="18"/>
      <c r="DA1097" s="18"/>
      <c r="DB1097" s="18"/>
      <c r="DC1097" s="18"/>
      <c r="DD1097" s="18"/>
      <c r="DE1097" s="18"/>
      <c r="DF1097" s="18"/>
      <c r="DG1097" s="18"/>
      <c r="DH1097" s="18"/>
      <c r="DI1097" s="18"/>
    </row>
    <row r="1098" s="19" customFormat="1" spans="1:113">
      <c r="A1098" s="153" t="str">
        <f>+CONCATENATE(B1098,C1098,D1098,E1098,F1098)</f>
        <v>AFNS580.75</v>
      </c>
      <c r="B1098" s="158" t="s">
        <v>121</v>
      </c>
      <c r="C1098" s="154" t="s">
        <v>148</v>
      </c>
      <c r="D1098" s="158" t="s">
        <v>6</v>
      </c>
      <c r="E1098" s="158">
        <v>58</v>
      </c>
      <c r="F1098" s="159">
        <v>0.75</v>
      </c>
      <c r="G1098" s="156">
        <v>199.04</v>
      </c>
      <c r="H1098" s="156">
        <v>238.01</v>
      </c>
      <c r="I1098" s="156">
        <v>284.62</v>
      </c>
      <c r="J1098" s="156"/>
      <c r="K1098" s="156">
        <v>0</v>
      </c>
      <c r="L1098" s="156">
        <v>0</v>
      </c>
      <c r="M1098" s="157"/>
      <c r="N1098" s="18"/>
      <c r="W1098" s="18"/>
      <c r="X1098" s="18"/>
      <c r="Y1098" s="18"/>
      <c r="Z1098" s="18"/>
      <c r="AA1098" s="18"/>
      <c r="AB1098" s="18"/>
      <c r="AC1098" s="18"/>
      <c r="AD1098" s="18"/>
      <c r="AE1098" s="18"/>
      <c r="AF1098" s="18"/>
      <c r="AG1098" s="18"/>
      <c r="AH1098" s="18"/>
      <c r="AI1098" s="18"/>
      <c r="AJ1098" s="18"/>
      <c r="AK1098" s="18"/>
      <c r="AL1098" s="18"/>
      <c r="AM1098" s="18"/>
      <c r="AN1098" s="18"/>
      <c r="AO1098" s="18"/>
      <c r="AP1098" s="18"/>
      <c r="AQ1098" s="18"/>
      <c r="AR1098" s="18"/>
      <c r="AS1098" s="18"/>
      <c r="AT1098" s="18"/>
      <c r="AU1098" s="18"/>
      <c r="AV1098" s="18"/>
      <c r="AW1098" s="18"/>
      <c r="AX1098" s="18"/>
      <c r="AY1098" s="18"/>
      <c r="AZ1098" s="18"/>
      <c r="BA1098" s="18"/>
      <c r="BB1098" s="18"/>
      <c r="BD1098" s="18"/>
      <c r="BE1098" s="18"/>
      <c r="BF1098" s="18"/>
      <c r="BG1098" s="18"/>
      <c r="BH1098" s="18"/>
      <c r="BI1098" s="18"/>
      <c r="BJ1098" s="18"/>
      <c r="BK1098" s="18"/>
      <c r="BL1098" s="18"/>
      <c r="BM1098" s="18"/>
      <c r="BN1098" s="18"/>
      <c r="BO1098" s="18"/>
      <c r="BP1098" s="18"/>
      <c r="BQ1098" s="18"/>
      <c r="BR1098" s="18"/>
      <c r="BS1098" s="18"/>
      <c r="BT1098" s="18"/>
      <c r="BU1098" s="18"/>
      <c r="BV1098" s="18"/>
      <c r="BW1098" s="18"/>
      <c r="BX1098" s="18"/>
      <c r="BY1098" s="18"/>
      <c r="BZ1098" s="18"/>
      <c r="CA1098" s="18"/>
      <c r="CB1098" s="18"/>
      <c r="CC1098" s="18"/>
      <c r="CD1098" s="18"/>
      <c r="CE1098" s="18"/>
      <c r="CF1098" s="18"/>
      <c r="CG1098" s="18"/>
      <c r="CH1098" s="18"/>
      <c r="CI1098" s="18"/>
      <c r="CJ1098" s="18"/>
      <c r="CK1098" s="18"/>
      <c r="CL1098" s="18"/>
      <c r="CM1098" s="18"/>
      <c r="CN1098" s="18"/>
      <c r="CO1098" s="18"/>
      <c r="CP1098" s="18"/>
      <c r="CQ1098" s="18"/>
      <c r="CR1098" s="18"/>
      <c r="CS1098" s="18"/>
      <c r="CT1098" s="18"/>
      <c r="CU1098" s="18"/>
      <c r="CV1098" s="18"/>
      <c r="CW1098" s="18"/>
      <c r="CX1098" s="18"/>
      <c r="CY1098" s="18"/>
      <c r="CZ1098" s="18"/>
      <c r="DA1098" s="18"/>
      <c r="DB1098" s="18"/>
      <c r="DC1098" s="18"/>
      <c r="DD1098" s="18"/>
      <c r="DE1098" s="18"/>
      <c r="DF1098" s="18"/>
      <c r="DG1098" s="18"/>
      <c r="DH1098" s="18"/>
      <c r="DI1098" s="18"/>
    </row>
    <row r="1099" s="19" customFormat="1" spans="1:113">
      <c r="A1099" s="153" t="str">
        <f>+CONCATENATE(B1099,C1099,D1099,E1099,F1099)</f>
        <v>AFNS590.75</v>
      </c>
      <c r="B1099" s="158" t="s">
        <v>121</v>
      </c>
      <c r="C1099" s="154" t="s">
        <v>148</v>
      </c>
      <c r="D1099" s="158" t="s">
        <v>6</v>
      </c>
      <c r="E1099" s="158">
        <v>59</v>
      </c>
      <c r="F1099" s="159">
        <v>0.75</v>
      </c>
      <c r="G1099" s="156">
        <v>215.01</v>
      </c>
      <c r="H1099" s="156">
        <v>257.23</v>
      </c>
      <c r="I1099" s="156">
        <v>307.83</v>
      </c>
      <c r="J1099" s="156">
        <v>0</v>
      </c>
      <c r="K1099" s="156">
        <v>0</v>
      </c>
      <c r="L1099" s="156">
        <v>0</v>
      </c>
      <c r="M1099" s="157"/>
      <c r="N1099" s="18"/>
      <c r="W1099" s="18"/>
      <c r="X1099" s="18"/>
      <c r="Y1099" s="18"/>
      <c r="Z1099" s="18"/>
      <c r="AA1099" s="18"/>
      <c r="AB1099" s="18"/>
      <c r="AC1099" s="18"/>
      <c r="AD1099" s="18"/>
      <c r="AE1099" s="18"/>
      <c r="AF1099" s="18"/>
      <c r="AG1099" s="18"/>
      <c r="AH1099" s="18"/>
      <c r="AI1099" s="18"/>
      <c r="AJ1099" s="18"/>
      <c r="AK1099" s="18"/>
      <c r="AL1099" s="18"/>
      <c r="AM1099" s="18"/>
      <c r="AN1099" s="18"/>
      <c r="AO1099" s="18"/>
      <c r="AP1099" s="18"/>
      <c r="AQ1099" s="18"/>
      <c r="AR1099" s="18"/>
      <c r="AS1099" s="18"/>
      <c r="AT1099" s="18"/>
      <c r="AU1099" s="18"/>
      <c r="AV1099" s="18"/>
      <c r="AW1099" s="18"/>
      <c r="AX1099" s="18"/>
      <c r="AY1099" s="18"/>
      <c r="AZ1099" s="18"/>
      <c r="BA1099" s="18"/>
      <c r="BB1099" s="18"/>
      <c r="BD1099" s="18"/>
      <c r="BE1099" s="18"/>
      <c r="BF1099" s="18"/>
      <c r="BG1099" s="18"/>
      <c r="BH1099" s="18"/>
      <c r="BI1099" s="18"/>
      <c r="BJ1099" s="18"/>
      <c r="BK1099" s="18"/>
      <c r="BL1099" s="18"/>
      <c r="BM1099" s="18"/>
      <c r="BN1099" s="18"/>
      <c r="BO1099" s="18"/>
      <c r="BP1099" s="18"/>
      <c r="BQ1099" s="18"/>
      <c r="BR1099" s="18"/>
      <c r="BS1099" s="18"/>
      <c r="BT1099" s="18"/>
      <c r="BU1099" s="18"/>
      <c r="BV1099" s="18"/>
      <c r="BW1099" s="18"/>
      <c r="BX1099" s="18"/>
      <c r="BY1099" s="18"/>
      <c r="BZ1099" s="18"/>
      <c r="CA1099" s="18"/>
      <c r="CB1099" s="18"/>
      <c r="CC1099" s="18"/>
      <c r="CD1099" s="18"/>
      <c r="CE1099" s="18"/>
      <c r="CF1099" s="18"/>
      <c r="CG1099" s="18"/>
      <c r="CH1099" s="18"/>
      <c r="CI1099" s="18"/>
      <c r="CJ1099" s="18"/>
      <c r="CK1099" s="18"/>
      <c r="CL1099" s="18"/>
      <c r="CM1099" s="18"/>
      <c r="CN1099" s="18"/>
      <c r="CO1099" s="18"/>
      <c r="CP1099" s="18"/>
      <c r="CQ1099" s="18"/>
      <c r="CR1099" s="18"/>
      <c r="CS1099" s="18"/>
      <c r="CT1099" s="18"/>
      <c r="CU1099" s="18"/>
      <c r="CV1099" s="18"/>
      <c r="CW1099" s="18"/>
      <c r="CX1099" s="18"/>
      <c r="CY1099" s="18"/>
      <c r="CZ1099" s="18"/>
      <c r="DA1099" s="18"/>
      <c r="DB1099" s="18"/>
      <c r="DC1099" s="18"/>
      <c r="DD1099" s="18"/>
      <c r="DE1099" s="18"/>
      <c r="DF1099" s="18"/>
      <c r="DG1099" s="18"/>
      <c r="DH1099" s="18"/>
      <c r="DI1099" s="18"/>
    </row>
    <row r="1100" s="19" customFormat="1" spans="1:113">
      <c r="A1100" s="153" t="str">
        <f>+CONCATENATE(B1100,C1100,D1100,E1100,F1100)</f>
        <v>AFNS600.75</v>
      </c>
      <c r="B1100" s="158" t="s">
        <v>121</v>
      </c>
      <c r="C1100" s="154" t="s">
        <v>148</v>
      </c>
      <c r="D1100" s="158" t="s">
        <v>6</v>
      </c>
      <c r="E1100" s="158">
        <v>60</v>
      </c>
      <c r="F1100" s="159">
        <v>0.75</v>
      </c>
      <c r="G1100" s="156">
        <v>232.03</v>
      </c>
      <c r="H1100" s="156">
        <v>277.96</v>
      </c>
      <c r="I1100" s="156">
        <v>333.03</v>
      </c>
      <c r="J1100" s="156">
        <v>0</v>
      </c>
      <c r="K1100" s="156">
        <v>0</v>
      </c>
      <c r="L1100" s="156">
        <v>0</v>
      </c>
      <c r="M1100" s="157"/>
      <c r="N1100" s="18"/>
      <c r="W1100" s="18"/>
      <c r="X1100" s="18"/>
      <c r="Y1100" s="18"/>
      <c r="Z1100" s="18"/>
      <c r="AA1100" s="18"/>
      <c r="AB1100" s="18"/>
      <c r="AC1100" s="18"/>
      <c r="AD1100" s="18"/>
      <c r="AE1100" s="18"/>
      <c r="AF1100" s="18"/>
      <c r="AG1100" s="18"/>
      <c r="AH1100" s="18"/>
      <c r="AI1100" s="18"/>
      <c r="AJ1100" s="18"/>
      <c r="AK1100" s="18"/>
      <c r="AL1100" s="18"/>
      <c r="AM1100" s="18"/>
      <c r="AN1100" s="18"/>
      <c r="AO1100" s="18"/>
      <c r="AP1100" s="18"/>
      <c r="AQ1100" s="18"/>
      <c r="AR1100" s="18"/>
      <c r="AS1100" s="18"/>
      <c r="AT1100" s="18"/>
      <c r="AU1100" s="18"/>
      <c r="AV1100" s="18"/>
      <c r="AW1100" s="18"/>
      <c r="AX1100" s="18"/>
      <c r="AY1100" s="18"/>
      <c r="AZ1100" s="18"/>
      <c r="BA1100" s="18"/>
      <c r="BB1100" s="18"/>
      <c r="BD1100" s="18"/>
      <c r="BE1100" s="18"/>
      <c r="BF1100" s="18"/>
      <c r="BG1100" s="18"/>
      <c r="BH1100" s="18"/>
      <c r="BI1100" s="18"/>
      <c r="BJ1100" s="18"/>
      <c r="BK1100" s="18"/>
      <c r="BL1100" s="18"/>
      <c r="BM1100" s="18"/>
      <c r="BN1100" s="18"/>
      <c r="BO1100" s="18"/>
      <c r="BP1100" s="18"/>
      <c r="BQ1100" s="18"/>
      <c r="BR1100" s="18"/>
      <c r="BS1100" s="18"/>
      <c r="BT1100" s="18"/>
      <c r="BU1100" s="18"/>
      <c r="BV1100" s="18"/>
      <c r="BW1100" s="18"/>
      <c r="BX1100" s="18"/>
      <c r="BY1100" s="18"/>
      <c r="BZ1100" s="18"/>
      <c r="CA1100" s="18"/>
      <c r="CB1100" s="18"/>
      <c r="CC1100" s="18"/>
      <c r="CD1100" s="18"/>
      <c r="CE1100" s="18"/>
      <c r="CF1100" s="18"/>
      <c r="CG1100" s="18"/>
      <c r="CH1100" s="18"/>
      <c r="CI1100" s="18"/>
      <c r="CJ1100" s="18"/>
      <c r="CK1100" s="18"/>
      <c r="CL1100" s="18"/>
      <c r="CM1100" s="18"/>
      <c r="CN1100" s="18"/>
      <c r="CO1100" s="18"/>
      <c r="CP1100" s="18"/>
      <c r="CQ1100" s="18"/>
      <c r="CR1100" s="18"/>
      <c r="CS1100" s="18"/>
      <c r="CT1100" s="18"/>
      <c r="CU1100" s="18"/>
      <c r="CV1100" s="18"/>
      <c r="CW1100" s="18"/>
      <c r="CX1100" s="18"/>
      <c r="CY1100" s="18"/>
      <c r="CZ1100" s="18"/>
      <c r="DA1100" s="18"/>
      <c r="DB1100" s="18"/>
      <c r="DC1100" s="18"/>
      <c r="DD1100" s="18"/>
      <c r="DE1100" s="18"/>
      <c r="DF1100" s="18"/>
      <c r="DG1100" s="18"/>
      <c r="DH1100" s="18"/>
      <c r="DI1100" s="18"/>
    </row>
    <row r="1101" s="19" customFormat="1" spans="1:113">
      <c r="A1101" s="153" t="str">
        <f>+CONCATENATE(B1101,C1101,D1101,E1101,F1101)</f>
        <v>AFNS610.75</v>
      </c>
      <c r="B1101" s="158" t="s">
        <v>121</v>
      </c>
      <c r="C1101" s="154" t="s">
        <v>148</v>
      </c>
      <c r="D1101" s="158" t="s">
        <v>6</v>
      </c>
      <c r="E1101" s="158">
        <v>61</v>
      </c>
      <c r="F1101" s="159">
        <v>0.75</v>
      </c>
      <c r="G1101" s="156">
        <v>250.28</v>
      </c>
      <c r="H1101" s="156">
        <v>300.4</v>
      </c>
      <c r="I1101" s="156"/>
      <c r="J1101" s="156">
        <v>0</v>
      </c>
      <c r="K1101" s="156">
        <v>0</v>
      </c>
      <c r="L1101" s="156">
        <v>0</v>
      </c>
      <c r="M1101" s="157"/>
      <c r="N1101" s="18"/>
      <c r="W1101" s="18"/>
      <c r="X1101" s="18"/>
      <c r="Y1101" s="18"/>
      <c r="Z1101" s="18"/>
      <c r="AA1101" s="18"/>
      <c r="AB1101" s="18"/>
      <c r="AC1101" s="18"/>
      <c r="AD1101" s="18"/>
      <c r="AE1101" s="18"/>
      <c r="AF1101" s="18"/>
      <c r="AG1101" s="18"/>
      <c r="AH1101" s="18"/>
      <c r="AI1101" s="18"/>
      <c r="AJ1101" s="18"/>
      <c r="AK1101" s="18"/>
      <c r="AL1101" s="18"/>
      <c r="AM1101" s="18"/>
      <c r="AN1101" s="18"/>
      <c r="AO1101" s="18"/>
      <c r="AP1101" s="18"/>
      <c r="AQ1101" s="18"/>
      <c r="AR1101" s="18"/>
      <c r="AS1101" s="18"/>
      <c r="AT1101" s="18"/>
      <c r="AU1101" s="18"/>
      <c r="AV1101" s="18"/>
      <c r="AW1101" s="18"/>
      <c r="AX1101" s="18"/>
      <c r="AY1101" s="18"/>
      <c r="AZ1101" s="18"/>
      <c r="BA1101" s="18"/>
      <c r="BB1101" s="18"/>
      <c r="BD1101" s="18"/>
      <c r="BE1101" s="18"/>
      <c r="BF1101" s="18"/>
      <c r="BG1101" s="18"/>
      <c r="BH1101" s="18"/>
      <c r="BI1101" s="18"/>
      <c r="BJ1101" s="18"/>
      <c r="BK1101" s="18"/>
      <c r="BL1101" s="18"/>
      <c r="BM1101" s="18"/>
      <c r="BN1101" s="18"/>
      <c r="BO1101" s="18"/>
      <c r="BP1101" s="18"/>
      <c r="BQ1101" s="18"/>
      <c r="BR1101" s="18"/>
      <c r="BS1101" s="18"/>
      <c r="BT1101" s="18"/>
      <c r="BU1101" s="18"/>
      <c r="BV1101" s="18"/>
      <c r="BW1101" s="18"/>
      <c r="BX1101" s="18"/>
      <c r="BY1101" s="18"/>
      <c r="BZ1101" s="18"/>
      <c r="CA1101" s="18"/>
      <c r="CB1101" s="18"/>
      <c r="CC1101" s="18"/>
      <c r="CD1101" s="18"/>
      <c r="CE1101" s="18"/>
      <c r="CF1101" s="18"/>
      <c r="CG1101" s="18"/>
      <c r="CH1101" s="18"/>
      <c r="CI1101" s="18"/>
      <c r="CJ1101" s="18"/>
      <c r="CK1101" s="18"/>
      <c r="CL1101" s="18"/>
      <c r="CM1101" s="18"/>
      <c r="CN1101" s="18"/>
      <c r="CO1101" s="18"/>
      <c r="CP1101" s="18"/>
      <c r="CQ1101" s="18"/>
      <c r="CR1101" s="18"/>
      <c r="CS1101" s="18"/>
      <c r="CT1101" s="18"/>
      <c r="CU1101" s="18"/>
      <c r="CV1101" s="18"/>
      <c r="CW1101" s="18"/>
      <c r="CX1101" s="18"/>
      <c r="CY1101" s="18"/>
      <c r="CZ1101" s="18"/>
      <c r="DA1101" s="18"/>
      <c r="DB1101" s="18"/>
      <c r="DC1101" s="18"/>
      <c r="DD1101" s="18"/>
      <c r="DE1101" s="18"/>
      <c r="DF1101" s="18"/>
      <c r="DG1101" s="18"/>
      <c r="DH1101" s="18"/>
      <c r="DI1101" s="18"/>
    </row>
    <row r="1102" s="19" customFormat="1" spans="1:113">
      <c r="A1102" s="153" t="str">
        <f>+CONCATENATE(B1102,C1102,D1102,E1102,F1102)</f>
        <v>AFNS620.75</v>
      </c>
      <c r="B1102" s="158" t="s">
        <v>121</v>
      </c>
      <c r="C1102" s="154" t="s">
        <v>148</v>
      </c>
      <c r="D1102" s="158" t="s">
        <v>6</v>
      </c>
      <c r="E1102" s="158">
        <v>62</v>
      </c>
      <c r="F1102" s="159">
        <v>0.75</v>
      </c>
      <c r="G1102" s="156">
        <v>270.06</v>
      </c>
      <c r="H1102" s="156">
        <v>325.41</v>
      </c>
      <c r="I1102" s="156"/>
      <c r="J1102" s="156">
        <v>0</v>
      </c>
      <c r="K1102" s="156">
        <v>0</v>
      </c>
      <c r="L1102" s="156">
        <v>0</v>
      </c>
      <c r="M1102" s="157"/>
      <c r="N1102" s="18"/>
      <c r="W1102" s="18"/>
      <c r="X1102" s="18"/>
      <c r="Y1102" s="18"/>
      <c r="Z1102" s="18"/>
      <c r="AA1102" s="18"/>
      <c r="AB1102" s="18"/>
      <c r="AC1102" s="18"/>
      <c r="AD1102" s="18"/>
      <c r="AE1102" s="18"/>
      <c r="AF1102" s="18"/>
      <c r="AG1102" s="18"/>
      <c r="AH1102" s="18"/>
      <c r="AI1102" s="18"/>
      <c r="AJ1102" s="18"/>
      <c r="AK1102" s="18"/>
      <c r="AL1102" s="18"/>
      <c r="AM1102" s="18"/>
      <c r="AN1102" s="18"/>
      <c r="AO1102" s="18"/>
      <c r="AP1102" s="18"/>
      <c r="AQ1102" s="18"/>
      <c r="AR1102" s="18"/>
      <c r="AS1102" s="18"/>
      <c r="AT1102" s="18"/>
      <c r="AU1102" s="18"/>
      <c r="AV1102" s="18"/>
      <c r="AW1102" s="18"/>
      <c r="AX1102" s="18"/>
      <c r="AY1102" s="18"/>
      <c r="AZ1102" s="18"/>
      <c r="BA1102" s="18"/>
      <c r="BB1102" s="18"/>
      <c r="BD1102" s="18"/>
      <c r="BE1102" s="18"/>
      <c r="BF1102" s="18"/>
      <c r="BG1102" s="18"/>
      <c r="BH1102" s="18"/>
      <c r="BI1102" s="18"/>
      <c r="BJ1102" s="18"/>
      <c r="BK1102" s="18"/>
      <c r="BL1102" s="18"/>
      <c r="BM1102" s="18"/>
      <c r="BN1102" s="18"/>
      <c r="BO1102" s="18"/>
      <c r="BP1102" s="18"/>
      <c r="BQ1102" s="18"/>
      <c r="BR1102" s="18"/>
      <c r="BS1102" s="18"/>
      <c r="BT1102" s="18"/>
      <c r="BU1102" s="18"/>
      <c r="BV1102" s="18"/>
      <c r="BW1102" s="18"/>
      <c r="BX1102" s="18"/>
      <c r="BY1102" s="18"/>
      <c r="BZ1102" s="18"/>
      <c r="CA1102" s="18"/>
      <c r="CB1102" s="18"/>
      <c r="CC1102" s="18"/>
      <c r="CD1102" s="18"/>
      <c r="CE1102" s="18"/>
      <c r="CF1102" s="18"/>
      <c r="CG1102" s="18"/>
      <c r="CH1102" s="18"/>
      <c r="CI1102" s="18"/>
      <c r="CJ1102" s="18"/>
      <c r="CK1102" s="18"/>
      <c r="CL1102" s="18"/>
      <c r="CM1102" s="18"/>
      <c r="CN1102" s="18"/>
      <c r="CO1102" s="18"/>
      <c r="CP1102" s="18"/>
      <c r="CQ1102" s="18"/>
      <c r="CR1102" s="18"/>
      <c r="CS1102" s="18"/>
      <c r="CT1102" s="18"/>
      <c r="CU1102" s="18"/>
      <c r="CV1102" s="18"/>
      <c r="CW1102" s="18"/>
      <c r="CX1102" s="18"/>
      <c r="CY1102" s="18"/>
      <c r="CZ1102" s="18"/>
      <c r="DA1102" s="18"/>
      <c r="DB1102" s="18"/>
      <c r="DC1102" s="18"/>
      <c r="DD1102" s="18"/>
      <c r="DE1102" s="18"/>
      <c r="DF1102" s="18"/>
      <c r="DG1102" s="18"/>
      <c r="DH1102" s="18"/>
      <c r="DI1102" s="18"/>
    </row>
    <row r="1103" s="19" customFormat="1" spans="1:113">
      <c r="A1103" s="153" t="str">
        <f>+CONCATENATE(B1103,C1103,D1103,E1103,F1103)</f>
        <v>AFNS630.75</v>
      </c>
      <c r="B1103" s="158" t="s">
        <v>121</v>
      </c>
      <c r="C1103" s="154" t="s">
        <v>148</v>
      </c>
      <c r="D1103" s="158" t="s">
        <v>6</v>
      </c>
      <c r="E1103" s="158">
        <v>63</v>
      </c>
      <c r="F1103" s="159">
        <v>0.75</v>
      </c>
      <c r="G1103" s="156">
        <v>291.9</v>
      </c>
      <c r="H1103" s="156">
        <v>352.61</v>
      </c>
      <c r="I1103" s="156"/>
      <c r="J1103" s="156">
        <v>0</v>
      </c>
      <c r="K1103" s="156">
        <v>0</v>
      </c>
      <c r="L1103" s="156">
        <v>0</v>
      </c>
      <c r="M1103" s="157"/>
      <c r="N1103" s="18"/>
      <c r="W1103" s="18"/>
      <c r="X1103" s="18"/>
      <c r="Y1103" s="18"/>
      <c r="Z1103" s="18"/>
      <c r="AA1103" s="18"/>
      <c r="AB1103" s="18"/>
      <c r="AC1103" s="18"/>
      <c r="AD1103" s="18"/>
      <c r="AE1103" s="18"/>
      <c r="AF1103" s="18"/>
      <c r="AG1103" s="18"/>
      <c r="AH1103" s="18"/>
      <c r="AI1103" s="18"/>
      <c r="AJ1103" s="18"/>
      <c r="AK1103" s="18"/>
      <c r="AL1103" s="18"/>
      <c r="AM1103" s="18"/>
      <c r="AN1103" s="18"/>
      <c r="AO1103" s="18"/>
      <c r="AP1103" s="18"/>
      <c r="AQ1103" s="18"/>
      <c r="AR1103" s="18"/>
      <c r="AS1103" s="18"/>
      <c r="AT1103" s="18"/>
      <c r="AU1103" s="18"/>
      <c r="AV1103" s="18"/>
      <c r="AW1103" s="18"/>
      <c r="AX1103" s="18"/>
      <c r="AY1103" s="18"/>
      <c r="AZ1103" s="18"/>
      <c r="BA1103" s="18"/>
      <c r="BB1103" s="18"/>
      <c r="BD1103" s="18"/>
      <c r="BE1103" s="18"/>
      <c r="BF1103" s="18"/>
      <c r="BG1103" s="18"/>
      <c r="BH1103" s="18"/>
      <c r="BI1103" s="18"/>
      <c r="BJ1103" s="18"/>
      <c r="BK1103" s="18"/>
      <c r="BL1103" s="18"/>
      <c r="BM1103" s="18"/>
      <c r="BN1103" s="18"/>
      <c r="BO1103" s="18"/>
      <c r="BP1103" s="18"/>
      <c r="BQ1103" s="18"/>
      <c r="BR1103" s="18"/>
      <c r="BS1103" s="18"/>
      <c r="BT1103" s="18"/>
      <c r="BU1103" s="18"/>
      <c r="BV1103" s="18"/>
      <c r="BW1103" s="18"/>
      <c r="BX1103" s="18"/>
      <c r="BY1103" s="18"/>
      <c r="BZ1103" s="18"/>
      <c r="CA1103" s="18"/>
      <c r="CB1103" s="18"/>
      <c r="CC1103" s="18"/>
      <c r="CD1103" s="18"/>
      <c r="CE1103" s="18"/>
      <c r="CF1103" s="18"/>
      <c r="CG1103" s="18"/>
      <c r="CH1103" s="18"/>
      <c r="CI1103" s="18"/>
      <c r="CJ1103" s="18"/>
      <c r="CK1103" s="18"/>
      <c r="CL1103" s="18"/>
      <c r="CM1103" s="18"/>
      <c r="CN1103" s="18"/>
      <c r="CO1103" s="18"/>
      <c r="CP1103" s="18"/>
      <c r="CQ1103" s="18"/>
      <c r="CR1103" s="18"/>
      <c r="CS1103" s="18"/>
      <c r="CT1103" s="18"/>
      <c r="CU1103" s="18"/>
      <c r="CV1103" s="18"/>
      <c r="CW1103" s="18"/>
      <c r="CX1103" s="18"/>
      <c r="CY1103" s="18"/>
      <c r="CZ1103" s="18"/>
      <c r="DA1103" s="18"/>
      <c r="DB1103" s="18"/>
      <c r="DC1103" s="18"/>
      <c r="DD1103" s="18"/>
      <c r="DE1103" s="18"/>
      <c r="DF1103" s="18"/>
      <c r="DG1103" s="18"/>
      <c r="DH1103" s="18"/>
      <c r="DI1103" s="18"/>
    </row>
    <row r="1104" s="19" customFormat="1" spans="1:113">
      <c r="A1104" s="153" t="str">
        <f>+CONCATENATE(B1104,C1104,D1104,E1104,F1104)</f>
        <v>AFNS640.75</v>
      </c>
      <c r="B1104" s="158" t="s">
        <v>121</v>
      </c>
      <c r="C1104" s="154" t="s">
        <v>148</v>
      </c>
      <c r="D1104" s="158" t="s">
        <v>6</v>
      </c>
      <c r="E1104" s="158">
        <v>64</v>
      </c>
      <c r="F1104" s="159">
        <v>0.75</v>
      </c>
      <c r="G1104" s="156">
        <v>315.62</v>
      </c>
      <c r="H1104" s="156">
        <v>382.44</v>
      </c>
      <c r="I1104" s="156">
        <v>0</v>
      </c>
      <c r="J1104" s="156">
        <v>0</v>
      </c>
      <c r="K1104" s="156">
        <v>0</v>
      </c>
      <c r="L1104" s="156">
        <v>0</v>
      </c>
      <c r="M1104" s="157"/>
      <c r="N1104" s="18"/>
      <c r="W1104" s="18"/>
      <c r="X1104" s="18"/>
      <c r="Y1104" s="18"/>
      <c r="Z1104" s="18"/>
      <c r="AA1104" s="18"/>
      <c r="AB1104" s="18"/>
      <c r="AC1104" s="18"/>
      <c r="AD1104" s="18"/>
      <c r="AE1104" s="18"/>
      <c r="AF1104" s="18"/>
      <c r="AG1104" s="18"/>
      <c r="AH1104" s="18"/>
      <c r="AI1104" s="18"/>
      <c r="AJ1104" s="18"/>
      <c r="AK1104" s="18"/>
      <c r="AL1104" s="18"/>
      <c r="AM1104" s="18"/>
      <c r="AN1104" s="18"/>
      <c r="AO1104" s="18"/>
      <c r="AP1104" s="18"/>
      <c r="AQ1104" s="18"/>
      <c r="AR1104" s="18"/>
      <c r="AS1104" s="18"/>
      <c r="AT1104" s="18"/>
      <c r="AU1104" s="18"/>
      <c r="AV1104" s="18"/>
      <c r="AW1104" s="18"/>
      <c r="AX1104" s="18"/>
      <c r="AY1104" s="18"/>
      <c r="AZ1104" s="18"/>
      <c r="BA1104" s="18"/>
      <c r="BB1104" s="18"/>
      <c r="BD1104" s="18"/>
      <c r="BE1104" s="18"/>
      <c r="BF1104" s="18"/>
      <c r="BG1104" s="18"/>
      <c r="BH1104" s="18"/>
      <c r="BI1104" s="18"/>
      <c r="BJ1104" s="18"/>
      <c r="BK1104" s="18"/>
      <c r="BL1104" s="18"/>
      <c r="BM1104" s="18"/>
      <c r="BN1104" s="18"/>
      <c r="BO1104" s="18"/>
      <c r="BP1104" s="18"/>
      <c r="BQ1104" s="18"/>
      <c r="BR1104" s="18"/>
      <c r="BS1104" s="18"/>
      <c r="BT1104" s="18"/>
      <c r="BU1104" s="18"/>
      <c r="BV1104" s="18"/>
      <c r="BW1104" s="18"/>
      <c r="BX1104" s="18"/>
      <c r="BY1104" s="18"/>
      <c r="BZ1104" s="18"/>
      <c r="CA1104" s="18"/>
      <c r="CB1104" s="18"/>
      <c r="CC1104" s="18"/>
      <c r="CD1104" s="18"/>
      <c r="CE1104" s="18"/>
      <c r="CF1104" s="18"/>
      <c r="CG1104" s="18"/>
      <c r="CH1104" s="18"/>
      <c r="CI1104" s="18"/>
      <c r="CJ1104" s="18"/>
      <c r="CK1104" s="18"/>
      <c r="CL1104" s="18"/>
      <c r="CM1104" s="18"/>
      <c r="CN1104" s="18"/>
      <c r="CO1104" s="18"/>
      <c r="CP1104" s="18"/>
      <c r="CQ1104" s="18"/>
      <c r="CR1104" s="18"/>
      <c r="CS1104" s="18"/>
      <c r="CT1104" s="18"/>
      <c r="CU1104" s="18"/>
      <c r="CV1104" s="18"/>
      <c r="CW1104" s="18"/>
      <c r="CX1104" s="18"/>
      <c r="CY1104" s="18"/>
      <c r="CZ1104" s="18"/>
      <c r="DA1104" s="18"/>
      <c r="DB1104" s="18"/>
      <c r="DC1104" s="18"/>
      <c r="DD1104" s="18"/>
      <c r="DE1104" s="18"/>
      <c r="DF1104" s="18"/>
      <c r="DG1104" s="18"/>
      <c r="DH1104" s="18"/>
      <c r="DI1104" s="18"/>
    </row>
    <row r="1105" s="19" customFormat="1" spans="1:113">
      <c r="A1105" s="153" t="str">
        <f>+CONCATENATE(B1105,C1105,D1105,E1105,F1105)</f>
        <v>AFNS650.75</v>
      </c>
      <c r="B1105" s="158" t="s">
        <v>121</v>
      </c>
      <c r="C1105" s="154" t="s">
        <v>148</v>
      </c>
      <c r="D1105" s="158" t="s">
        <v>6</v>
      </c>
      <c r="E1105" s="158">
        <v>65</v>
      </c>
      <c r="F1105" s="159">
        <v>0.75</v>
      </c>
      <c r="G1105" s="156">
        <v>341.94</v>
      </c>
      <c r="H1105" s="156">
        <v>415.2</v>
      </c>
      <c r="I1105" s="156">
        <v>0</v>
      </c>
      <c r="J1105" s="156">
        <v>0</v>
      </c>
      <c r="K1105" s="156">
        <v>0</v>
      </c>
      <c r="L1105" s="156">
        <v>0</v>
      </c>
      <c r="M1105" s="157"/>
      <c r="N1105" s="18"/>
      <c r="W1105" s="18"/>
      <c r="X1105" s="18"/>
      <c r="Y1105" s="18"/>
      <c r="Z1105" s="18"/>
      <c r="AA1105" s="18"/>
      <c r="AB1105" s="18"/>
      <c r="AC1105" s="18"/>
      <c r="AD1105" s="18"/>
      <c r="AE1105" s="18"/>
      <c r="AF1105" s="18"/>
      <c r="AG1105" s="18"/>
      <c r="AH1105" s="18"/>
      <c r="AI1105" s="18"/>
      <c r="AJ1105" s="18"/>
      <c r="AK1105" s="18"/>
      <c r="AL1105" s="18"/>
      <c r="AM1105" s="18"/>
      <c r="AN1105" s="18"/>
      <c r="AO1105" s="18"/>
      <c r="AP1105" s="18"/>
      <c r="AQ1105" s="18"/>
      <c r="AR1105" s="18"/>
      <c r="AS1105" s="18"/>
      <c r="AT1105" s="18"/>
      <c r="AU1105" s="18"/>
      <c r="AV1105" s="18"/>
      <c r="AW1105" s="18"/>
      <c r="AX1105" s="18"/>
      <c r="AY1105" s="18"/>
      <c r="AZ1105" s="18"/>
      <c r="BA1105" s="18"/>
      <c r="BB1105" s="18"/>
      <c r="BD1105" s="18"/>
      <c r="BE1105" s="18"/>
      <c r="BF1105" s="18"/>
      <c r="BG1105" s="18"/>
      <c r="BH1105" s="18"/>
      <c r="BI1105" s="18"/>
      <c r="BJ1105" s="18"/>
      <c r="BK1105" s="18"/>
      <c r="BL1105" s="18"/>
      <c r="BM1105" s="18"/>
      <c r="BN1105" s="18"/>
      <c r="BO1105" s="18"/>
      <c r="BP1105" s="18"/>
      <c r="BQ1105" s="18"/>
      <c r="BR1105" s="18"/>
      <c r="BS1105" s="18"/>
      <c r="BT1105" s="18"/>
      <c r="BU1105" s="18"/>
      <c r="BV1105" s="18"/>
      <c r="BW1105" s="18"/>
      <c r="BX1105" s="18"/>
      <c r="BY1105" s="18"/>
      <c r="BZ1105" s="18"/>
      <c r="CA1105" s="18"/>
      <c r="CB1105" s="18"/>
      <c r="CC1105" s="18"/>
      <c r="CD1105" s="18"/>
      <c r="CE1105" s="18"/>
      <c r="CF1105" s="18"/>
      <c r="CG1105" s="18"/>
      <c r="CH1105" s="18"/>
      <c r="CI1105" s="18"/>
      <c r="CJ1105" s="18"/>
      <c r="CK1105" s="18"/>
      <c r="CL1105" s="18"/>
      <c r="CM1105" s="18"/>
      <c r="CN1105" s="18"/>
      <c r="CO1105" s="18"/>
      <c r="CP1105" s="18"/>
      <c r="CQ1105" s="18"/>
      <c r="CR1105" s="18"/>
      <c r="CS1105" s="18"/>
      <c r="CT1105" s="18"/>
      <c r="CU1105" s="18"/>
      <c r="CV1105" s="18"/>
      <c r="CW1105" s="18"/>
      <c r="CX1105" s="18"/>
      <c r="CY1105" s="18"/>
      <c r="CZ1105" s="18"/>
      <c r="DA1105" s="18"/>
      <c r="DB1105" s="18"/>
      <c r="DC1105" s="18"/>
      <c r="DD1105" s="18"/>
      <c r="DE1105" s="18"/>
      <c r="DF1105" s="18"/>
      <c r="DG1105" s="18"/>
      <c r="DH1105" s="18"/>
      <c r="DI1105" s="18"/>
    </row>
    <row r="1106" s="19" customFormat="1" spans="1:113">
      <c r="A1106" s="153" t="str">
        <f>+CONCATENATE(B1106,C1106,D1106,E1106,F1106)</f>
        <v>AFS180.75</v>
      </c>
      <c r="B1106" s="154" t="s">
        <v>121</v>
      </c>
      <c r="C1106" s="154" t="s">
        <v>148</v>
      </c>
      <c r="D1106" s="154" t="s">
        <v>90</v>
      </c>
      <c r="E1106" s="154">
        <v>18</v>
      </c>
      <c r="F1106" s="159">
        <v>0.75</v>
      </c>
      <c r="G1106" s="156">
        <v>0</v>
      </c>
      <c r="H1106" s="156">
        <v>35.91</v>
      </c>
      <c r="I1106" s="156">
        <v>36.08</v>
      </c>
      <c r="J1106" s="156">
        <v>36.61</v>
      </c>
      <c r="K1106" s="156">
        <v>39.33</v>
      </c>
      <c r="L1106" s="156">
        <v>46.56</v>
      </c>
      <c r="M1106" s="157"/>
      <c r="N1106" s="18"/>
      <c r="W1106" s="18"/>
      <c r="X1106" s="18"/>
      <c r="Y1106" s="18"/>
      <c r="Z1106" s="18"/>
      <c r="AA1106" s="18"/>
      <c r="AB1106" s="18"/>
      <c r="AC1106" s="18"/>
      <c r="AD1106" s="18"/>
      <c r="AE1106" s="18"/>
      <c r="AF1106" s="18"/>
      <c r="AG1106" s="18"/>
      <c r="AH1106" s="18"/>
      <c r="AI1106" s="18"/>
      <c r="AJ1106" s="18"/>
      <c r="AK1106" s="18"/>
      <c r="AL1106" s="18"/>
      <c r="AM1106" s="18"/>
      <c r="AN1106" s="18"/>
      <c r="AO1106" s="18"/>
      <c r="AP1106" s="18"/>
      <c r="AQ1106" s="18"/>
      <c r="AR1106" s="18"/>
      <c r="AS1106" s="18"/>
      <c r="AT1106" s="18"/>
      <c r="AU1106" s="18"/>
      <c r="AV1106" s="18"/>
      <c r="AW1106" s="18"/>
      <c r="AX1106" s="18"/>
      <c r="AY1106" s="18"/>
      <c r="AZ1106" s="18"/>
      <c r="BA1106" s="18"/>
      <c r="BB1106" s="18"/>
      <c r="BD1106" s="18"/>
      <c r="BE1106" s="18"/>
      <c r="BF1106" s="18"/>
      <c r="BG1106" s="18"/>
      <c r="BH1106" s="18"/>
      <c r="BI1106" s="18"/>
      <c r="BJ1106" s="18"/>
      <c r="BK1106" s="18"/>
      <c r="BL1106" s="18"/>
      <c r="BM1106" s="18"/>
      <c r="BN1106" s="18"/>
      <c r="BO1106" s="18"/>
      <c r="BP1106" s="18"/>
      <c r="BQ1106" s="18"/>
      <c r="BR1106" s="18"/>
      <c r="BS1106" s="18"/>
      <c r="BT1106" s="18"/>
      <c r="BU1106" s="18"/>
      <c r="BV1106" s="18"/>
      <c r="BW1106" s="18"/>
      <c r="BX1106" s="18"/>
      <c r="BY1106" s="18"/>
      <c r="BZ1106" s="18"/>
      <c r="CA1106" s="18"/>
      <c r="CB1106" s="18"/>
      <c r="CC1106" s="18"/>
      <c r="CD1106" s="18"/>
      <c r="CE1106" s="18"/>
      <c r="CF1106" s="18"/>
      <c r="CG1106" s="18"/>
      <c r="CH1106" s="18"/>
      <c r="CI1106" s="18"/>
      <c r="CJ1106" s="18"/>
      <c r="CK1106" s="18"/>
      <c r="CL1106" s="18"/>
      <c r="CM1106" s="18"/>
      <c r="CN1106" s="18"/>
      <c r="CO1106" s="18"/>
      <c r="CP1106" s="18"/>
      <c r="CQ1106" s="18"/>
      <c r="CR1106" s="18"/>
      <c r="CS1106" s="18"/>
      <c r="CT1106" s="18"/>
      <c r="CU1106" s="18"/>
      <c r="CV1106" s="18"/>
      <c r="CW1106" s="18"/>
      <c r="CX1106" s="18"/>
      <c r="CY1106" s="18"/>
      <c r="CZ1106" s="18"/>
      <c r="DA1106" s="18"/>
      <c r="DB1106" s="18"/>
      <c r="DC1106" s="18"/>
      <c r="DD1106" s="18"/>
      <c r="DE1106" s="18"/>
      <c r="DF1106" s="18"/>
      <c r="DG1106" s="18"/>
      <c r="DH1106" s="18"/>
      <c r="DI1106" s="18"/>
    </row>
    <row r="1107" s="19" customFormat="1" spans="1:113">
      <c r="A1107" s="153" t="str">
        <f>+CONCATENATE(B1107,C1107,D1107,E1107,F1107)</f>
        <v>AFS190.75</v>
      </c>
      <c r="B1107" s="154" t="s">
        <v>121</v>
      </c>
      <c r="C1107" s="154" t="s">
        <v>148</v>
      </c>
      <c r="D1107" s="154" t="s">
        <v>90</v>
      </c>
      <c r="E1107" s="154">
        <v>19</v>
      </c>
      <c r="F1107" s="159">
        <v>0.75</v>
      </c>
      <c r="G1107" s="156">
        <v>0</v>
      </c>
      <c r="H1107" s="156">
        <v>35.91</v>
      </c>
      <c r="I1107" s="156">
        <v>36.08</v>
      </c>
      <c r="J1107" s="156">
        <v>36.61</v>
      </c>
      <c r="K1107" s="156">
        <v>39.33</v>
      </c>
      <c r="L1107" s="156">
        <v>46.56</v>
      </c>
      <c r="M1107" s="157"/>
      <c r="N1107" s="18"/>
      <c r="W1107" s="18"/>
      <c r="X1107" s="18"/>
      <c r="Y1107" s="18"/>
      <c r="Z1107" s="18"/>
      <c r="AA1107" s="18"/>
      <c r="AB1107" s="18"/>
      <c r="AC1107" s="18"/>
      <c r="AD1107" s="18"/>
      <c r="AE1107" s="18"/>
      <c r="AF1107" s="18"/>
      <c r="AG1107" s="18"/>
      <c r="AH1107" s="18"/>
      <c r="AI1107" s="18"/>
      <c r="AJ1107" s="18"/>
      <c r="AK1107" s="18"/>
      <c r="AL1107" s="18"/>
      <c r="AM1107" s="18"/>
      <c r="AN1107" s="18"/>
      <c r="AO1107" s="18"/>
      <c r="AP1107" s="18"/>
      <c r="AQ1107" s="18"/>
      <c r="AR1107" s="18"/>
      <c r="AS1107" s="18"/>
      <c r="AT1107" s="18"/>
      <c r="AU1107" s="18"/>
      <c r="AV1107" s="18"/>
      <c r="AW1107" s="18"/>
      <c r="AX1107" s="18"/>
      <c r="AY1107" s="18"/>
      <c r="AZ1107" s="18"/>
      <c r="BA1107" s="18"/>
      <c r="BB1107" s="18"/>
      <c r="BD1107" s="18"/>
      <c r="BE1107" s="18"/>
      <c r="BF1107" s="18"/>
      <c r="BG1107" s="18"/>
      <c r="BH1107" s="18"/>
      <c r="BI1107" s="18"/>
      <c r="BJ1107" s="18"/>
      <c r="BK1107" s="18"/>
      <c r="BL1107" s="18"/>
      <c r="BM1107" s="18"/>
      <c r="BN1107" s="18"/>
      <c r="BO1107" s="18"/>
      <c r="BP1107" s="18"/>
      <c r="BQ1107" s="18"/>
      <c r="BR1107" s="18"/>
      <c r="BS1107" s="18"/>
      <c r="BT1107" s="18"/>
      <c r="BU1107" s="18"/>
      <c r="BV1107" s="18"/>
      <c r="BW1107" s="18"/>
      <c r="BX1107" s="18"/>
      <c r="BY1107" s="18"/>
      <c r="BZ1107" s="18"/>
      <c r="CA1107" s="18"/>
      <c r="CB1107" s="18"/>
      <c r="CC1107" s="18"/>
      <c r="CD1107" s="18"/>
      <c r="CE1107" s="18"/>
      <c r="CF1107" s="18"/>
      <c r="CG1107" s="18"/>
      <c r="CH1107" s="18"/>
      <c r="CI1107" s="18"/>
      <c r="CJ1107" s="18"/>
      <c r="CK1107" s="18"/>
      <c r="CL1107" s="18"/>
      <c r="CM1107" s="18"/>
      <c r="CN1107" s="18"/>
      <c r="CO1107" s="18"/>
      <c r="CP1107" s="18"/>
      <c r="CQ1107" s="18"/>
      <c r="CR1107" s="18"/>
      <c r="CS1107" s="18"/>
      <c r="CT1107" s="18"/>
      <c r="CU1107" s="18"/>
      <c r="CV1107" s="18"/>
      <c r="CW1107" s="18"/>
      <c r="CX1107" s="18"/>
      <c r="CY1107" s="18"/>
      <c r="CZ1107" s="18"/>
      <c r="DA1107" s="18"/>
      <c r="DB1107" s="18"/>
      <c r="DC1107" s="18"/>
      <c r="DD1107" s="18"/>
      <c r="DE1107" s="18"/>
      <c r="DF1107" s="18"/>
      <c r="DG1107" s="18"/>
      <c r="DH1107" s="18"/>
      <c r="DI1107" s="18"/>
    </row>
    <row r="1108" s="19" customFormat="1" spans="1:113">
      <c r="A1108" s="153" t="str">
        <f>+CONCATENATE(B1108,C1108,D1108,E1108,F1108)</f>
        <v>AFS200.75</v>
      </c>
      <c r="B1108" s="154" t="s">
        <v>121</v>
      </c>
      <c r="C1108" s="154" t="s">
        <v>148</v>
      </c>
      <c r="D1108" s="154" t="s">
        <v>90</v>
      </c>
      <c r="E1108" s="154">
        <v>20</v>
      </c>
      <c r="F1108" s="159">
        <v>0.75</v>
      </c>
      <c r="G1108" s="156">
        <v>0</v>
      </c>
      <c r="H1108" s="156">
        <v>35.91</v>
      </c>
      <c r="I1108" s="156">
        <v>36.08</v>
      </c>
      <c r="J1108" s="156">
        <v>36.61</v>
      </c>
      <c r="K1108" s="156">
        <v>39.33</v>
      </c>
      <c r="L1108" s="156">
        <v>46.56</v>
      </c>
      <c r="M1108" s="157"/>
      <c r="N1108" s="18"/>
      <c r="W1108" s="18"/>
      <c r="X1108" s="18"/>
      <c r="Y1108" s="18"/>
      <c r="Z1108" s="18"/>
      <c r="AA1108" s="18"/>
      <c r="AB1108" s="18"/>
      <c r="AC1108" s="18"/>
      <c r="AD1108" s="18"/>
      <c r="AE1108" s="18"/>
      <c r="AF1108" s="18"/>
      <c r="AG1108" s="18"/>
      <c r="AH1108" s="18"/>
      <c r="AI1108" s="18"/>
      <c r="AJ1108" s="18"/>
      <c r="AK1108" s="18"/>
      <c r="AL1108" s="18"/>
      <c r="AM1108" s="18"/>
      <c r="AN1108" s="18"/>
      <c r="AO1108" s="18"/>
      <c r="AP1108" s="18"/>
      <c r="AQ1108" s="18"/>
      <c r="AR1108" s="18"/>
      <c r="AS1108" s="18"/>
      <c r="AT1108" s="18"/>
      <c r="AU1108" s="18"/>
      <c r="AV1108" s="18"/>
      <c r="AW1108" s="18"/>
      <c r="AX1108" s="18"/>
      <c r="AY1108" s="18"/>
      <c r="AZ1108" s="18"/>
      <c r="BA1108" s="18"/>
      <c r="BB1108" s="18"/>
      <c r="BD1108" s="18"/>
      <c r="BE1108" s="18"/>
      <c r="BF1108" s="18"/>
      <c r="BG1108" s="18"/>
      <c r="BH1108" s="18"/>
      <c r="BI1108" s="18"/>
      <c r="BJ1108" s="18"/>
      <c r="BK1108" s="18"/>
      <c r="BL1108" s="18"/>
      <c r="BM1108" s="18"/>
      <c r="BN1108" s="18"/>
      <c r="BO1108" s="18"/>
      <c r="BP1108" s="18"/>
      <c r="BQ1108" s="18"/>
      <c r="BR1108" s="18"/>
      <c r="BS1108" s="18"/>
      <c r="BT1108" s="18"/>
      <c r="BU1108" s="18"/>
      <c r="BV1108" s="18"/>
      <c r="BW1108" s="18"/>
      <c r="BX1108" s="18"/>
      <c r="BY1108" s="18"/>
      <c r="BZ1108" s="18"/>
      <c r="CA1108" s="18"/>
      <c r="CB1108" s="18"/>
      <c r="CC1108" s="18"/>
      <c r="CD1108" s="18"/>
      <c r="CE1108" s="18"/>
      <c r="CF1108" s="18"/>
      <c r="CG1108" s="18"/>
      <c r="CH1108" s="18"/>
      <c r="CI1108" s="18"/>
      <c r="CJ1108" s="18"/>
      <c r="CK1108" s="18"/>
      <c r="CL1108" s="18"/>
      <c r="CM1108" s="18"/>
      <c r="CN1108" s="18"/>
      <c r="CO1108" s="18"/>
      <c r="CP1108" s="18"/>
      <c r="CQ1108" s="18"/>
      <c r="CR1108" s="18"/>
      <c r="CS1108" s="18"/>
      <c r="CT1108" s="18"/>
      <c r="CU1108" s="18"/>
      <c r="CV1108" s="18"/>
      <c r="CW1108" s="18"/>
      <c r="CX1108" s="18"/>
      <c r="CY1108" s="18"/>
      <c r="CZ1108" s="18"/>
      <c r="DA1108" s="18"/>
      <c r="DB1108" s="18"/>
      <c r="DC1108" s="18"/>
      <c r="DD1108" s="18"/>
      <c r="DE1108" s="18"/>
      <c r="DF1108" s="18"/>
      <c r="DG1108" s="18"/>
      <c r="DH1108" s="18"/>
      <c r="DI1108" s="18"/>
    </row>
    <row r="1109" s="19" customFormat="1" spans="1:113">
      <c r="A1109" s="153" t="str">
        <f>+CONCATENATE(B1109,C1109,D1109,E1109,F1109)</f>
        <v>AFS210.75</v>
      </c>
      <c r="B1109" s="154" t="s">
        <v>121</v>
      </c>
      <c r="C1109" s="154" t="s">
        <v>148</v>
      </c>
      <c r="D1109" s="154" t="s">
        <v>90</v>
      </c>
      <c r="E1109" s="154">
        <v>21</v>
      </c>
      <c r="F1109" s="159">
        <v>0.75</v>
      </c>
      <c r="G1109" s="156">
        <v>0</v>
      </c>
      <c r="H1109" s="156">
        <v>35.91</v>
      </c>
      <c r="I1109" s="156">
        <v>36.08</v>
      </c>
      <c r="J1109" s="156">
        <v>36.61</v>
      </c>
      <c r="K1109" s="156">
        <v>39.33</v>
      </c>
      <c r="L1109" s="156">
        <v>46.56</v>
      </c>
      <c r="M1109" s="157"/>
      <c r="N1109" s="18"/>
      <c r="W1109" s="18"/>
      <c r="X1109" s="18"/>
      <c r="Y1109" s="18"/>
      <c r="Z1109" s="18"/>
      <c r="AA1109" s="18"/>
      <c r="AB1109" s="18"/>
      <c r="AC1109" s="18"/>
      <c r="AD1109" s="18"/>
      <c r="AE1109" s="18"/>
      <c r="AF1109" s="18"/>
      <c r="AG1109" s="18"/>
      <c r="AH1109" s="18"/>
      <c r="AI1109" s="18"/>
      <c r="AJ1109" s="18"/>
      <c r="AK1109" s="18"/>
      <c r="AL1109" s="18"/>
      <c r="AM1109" s="18"/>
      <c r="AN1109" s="18"/>
      <c r="AO1109" s="18"/>
      <c r="AP1109" s="18"/>
      <c r="AQ1109" s="18"/>
      <c r="AR1109" s="18"/>
      <c r="AS1109" s="18"/>
      <c r="AT1109" s="18"/>
      <c r="AU1109" s="18"/>
      <c r="AV1109" s="18"/>
      <c r="AW1109" s="18"/>
      <c r="AX1109" s="18"/>
      <c r="AY1109" s="18"/>
      <c r="AZ1109" s="18"/>
      <c r="BA1109" s="18"/>
      <c r="BB1109" s="18"/>
      <c r="BD1109" s="18"/>
      <c r="BE1109" s="18"/>
      <c r="BF1109" s="18"/>
      <c r="BG1109" s="18"/>
      <c r="BH1109" s="18"/>
      <c r="BI1109" s="18"/>
      <c r="BJ1109" s="18"/>
      <c r="BK1109" s="18"/>
      <c r="BL1109" s="18"/>
      <c r="BM1109" s="18"/>
      <c r="BN1109" s="18"/>
      <c r="BO1109" s="18"/>
      <c r="BP1109" s="18"/>
      <c r="BQ1109" s="18"/>
      <c r="BR1109" s="18"/>
      <c r="BS1109" s="18"/>
      <c r="BT1109" s="18"/>
      <c r="BU1109" s="18"/>
      <c r="BV1109" s="18"/>
      <c r="BW1109" s="18"/>
      <c r="BX1109" s="18"/>
      <c r="BY1109" s="18"/>
      <c r="BZ1109" s="18"/>
      <c r="CA1109" s="18"/>
      <c r="CB1109" s="18"/>
      <c r="CC1109" s="18"/>
      <c r="CD1109" s="18"/>
      <c r="CE1109" s="18"/>
      <c r="CF1109" s="18"/>
      <c r="CG1109" s="18"/>
      <c r="CH1109" s="18"/>
      <c r="CI1109" s="18"/>
      <c r="CJ1109" s="18"/>
      <c r="CK1109" s="18"/>
      <c r="CL1109" s="18"/>
      <c r="CM1109" s="18"/>
      <c r="CN1109" s="18"/>
      <c r="CO1109" s="18"/>
      <c r="CP1109" s="18"/>
      <c r="CQ1109" s="18"/>
      <c r="CR1109" s="18"/>
      <c r="CS1109" s="18"/>
      <c r="CT1109" s="18"/>
      <c r="CU1109" s="18"/>
      <c r="CV1109" s="18"/>
      <c r="CW1109" s="18"/>
      <c r="CX1109" s="18"/>
      <c r="CY1109" s="18"/>
      <c r="CZ1109" s="18"/>
      <c r="DA1109" s="18"/>
      <c r="DB1109" s="18"/>
      <c r="DC1109" s="18"/>
      <c r="DD1109" s="18"/>
      <c r="DE1109" s="18"/>
      <c r="DF1109" s="18"/>
      <c r="DG1109" s="18"/>
      <c r="DH1109" s="18"/>
      <c r="DI1109" s="18"/>
    </row>
    <row r="1110" s="19" customFormat="1" spans="1:113">
      <c r="A1110" s="153" t="str">
        <f>+CONCATENATE(B1110,C1110,D1110,E1110,F1110)</f>
        <v>AFS220.75</v>
      </c>
      <c r="B1110" s="154" t="s">
        <v>121</v>
      </c>
      <c r="C1110" s="154" t="s">
        <v>148</v>
      </c>
      <c r="D1110" s="154" t="s">
        <v>90</v>
      </c>
      <c r="E1110" s="154">
        <v>22</v>
      </c>
      <c r="F1110" s="159">
        <v>0.75</v>
      </c>
      <c r="G1110" s="156">
        <v>0</v>
      </c>
      <c r="H1110" s="156">
        <v>37.05</v>
      </c>
      <c r="I1110" s="156">
        <v>37.18</v>
      </c>
      <c r="J1110" s="156">
        <v>37.89</v>
      </c>
      <c r="K1110" s="156">
        <v>41.39</v>
      </c>
      <c r="L1110" s="156">
        <v>49.73</v>
      </c>
      <c r="M1110" s="157"/>
      <c r="N1110" s="18"/>
      <c r="W1110" s="18"/>
      <c r="X1110" s="18"/>
      <c r="Y1110" s="18"/>
      <c r="Z1110" s="18"/>
      <c r="AA1110" s="18"/>
      <c r="AB1110" s="18"/>
      <c r="AC1110" s="18"/>
      <c r="AD1110" s="18"/>
      <c r="AE1110" s="18"/>
      <c r="AF1110" s="18"/>
      <c r="AG1110" s="18"/>
      <c r="AH1110" s="18"/>
      <c r="AI1110" s="18"/>
      <c r="AJ1110" s="18"/>
      <c r="AK1110" s="18"/>
      <c r="AL1110" s="18"/>
      <c r="AM1110" s="18"/>
      <c r="AN1110" s="18"/>
      <c r="AO1110" s="18"/>
      <c r="AP1110" s="18"/>
      <c r="AQ1110" s="18"/>
      <c r="AR1110" s="18"/>
      <c r="AS1110" s="18"/>
      <c r="AT1110" s="18"/>
      <c r="AU1110" s="18"/>
      <c r="AV1110" s="18"/>
      <c r="AW1110" s="18"/>
      <c r="AX1110" s="18"/>
      <c r="AY1110" s="18"/>
      <c r="AZ1110" s="18"/>
      <c r="BA1110" s="18"/>
      <c r="BB1110" s="18"/>
      <c r="BD1110" s="18"/>
      <c r="BE1110" s="18"/>
      <c r="BF1110" s="18"/>
      <c r="BG1110" s="18"/>
      <c r="BH1110" s="18"/>
      <c r="BI1110" s="18"/>
      <c r="BJ1110" s="18"/>
      <c r="BK1110" s="18"/>
      <c r="BL1110" s="18"/>
      <c r="BM1110" s="18"/>
      <c r="BN1110" s="18"/>
      <c r="BO1110" s="18"/>
      <c r="BP1110" s="18"/>
      <c r="BQ1110" s="18"/>
      <c r="BR1110" s="18"/>
      <c r="BS1110" s="18"/>
      <c r="BT1110" s="18"/>
      <c r="BU1110" s="18"/>
      <c r="BV1110" s="18"/>
      <c r="BW1110" s="18"/>
      <c r="BX1110" s="18"/>
      <c r="BY1110" s="18"/>
      <c r="BZ1110" s="18"/>
      <c r="CA1110" s="18"/>
      <c r="CB1110" s="18"/>
      <c r="CC1110" s="18"/>
      <c r="CD1110" s="18"/>
      <c r="CE1110" s="18"/>
      <c r="CF1110" s="18"/>
      <c r="CG1110" s="18"/>
      <c r="CH1110" s="18"/>
      <c r="CI1110" s="18"/>
      <c r="CJ1110" s="18"/>
      <c r="CK1110" s="18"/>
      <c r="CL1110" s="18"/>
      <c r="CM1110" s="18"/>
      <c r="CN1110" s="18"/>
      <c r="CO1110" s="18"/>
      <c r="CP1110" s="18"/>
      <c r="CQ1110" s="18"/>
      <c r="CR1110" s="18"/>
      <c r="CS1110" s="18"/>
      <c r="CT1110" s="18"/>
      <c r="CU1110" s="18"/>
      <c r="CV1110" s="18"/>
      <c r="CW1110" s="18"/>
      <c r="CX1110" s="18"/>
      <c r="CY1110" s="18"/>
      <c r="CZ1110" s="18"/>
      <c r="DA1110" s="18"/>
      <c r="DB1110" s="18"/>
      <c r="DC1110" s="18"/>
      <c r="DD1110" s="18"/>
      <c r="DE1110" s="18"/>
      <c r="DF1110" s="18"/>
      <c r="DG1110" s="18"/>
      <c r="DH1110" s="18"/>
      <c r="DI1110" s="18"/>
    </row>
    <row r="1111" s="19" customFormat="1" spans="1:113">
      <c r="A1111" s="153" t="str">
        <f>+CONCATENATE(B1111,C1111,D1111,E1111,F1111)</f>
        <v>AFS230.75</v>
      </c>
      <c r="B1111" s="154" t="s">
        <v>121</v>
      </c>
      <c r="C1111" s="154" t="s">
        <v>148</v>
      </c>
      <c r="D1111" s="154" t="s">
        <v>90</v>
      </c>
      <c r="E1111" s="154">
        <v>23</v>
      </c>
      <c r="F1111" s="159">
        <v>0.75</v>
      </c>
      <c r="G1111" s="156">
        <v>0</v>
      </c>
      <c r="H1111" s="156">
        <v>38.02</v>
      </c>
      <c r="I1111" s="156">
        <v>38.18</v>
      </c>
      <c r="J1111" s="156">
        <v>39.16</v>
      </c>
      <c r="K1111" s="156">
        <v>43.59</v>
      </c>
      <c r="L1111" s="156">
        <v>53.21</v>
      </c>
      <c r="M1111" s="157"/>
      <c r="N1111" s="18"/>
      <c r="W1111" s="18"/>
      <c r="X1111" s="18"/>
      <c r="Y1111" s="18"/>
      <c r="Z1111" s="18"/>
      <c r="AA1111" s="18"/>
      <c r="AB1111" s="18"/>
      <c r="AC1111" s="18"/>
      <c r="AD1111" s="18"/>
      <c r="AE1111" s="18"/>
      <c r="AF1111" s="18"/>
      <c r="AG1111" s="18"/>
      <c r="AH1111" s="18"/>
      <c r="AI1111" s="18"/>
      <c r="AJ1111" s="18"/>
      <c r="AK1111" s="18"/>
      <c r="AL1111" s="18"/>
      <c r="AM1111" s="18"/>
      <c r="AN1111" s="18"/>
      <c r="AO1111" s="18"/>
      <c r="AP1111" s="18"/>
      <c r="AQ1111" s="18"/>
      <c r="AR1111" s="18"/>
      <c r="AS1111" s="18"/>
      <c r="AT1111" s="18"/>
      <c r="AU1111" s="18"/>
      <c r="AV1111" s="18"/>
      <c r="AW1111" s="18"/>
      <c r="AX1111" s="18"/>
      <c r="AY1111" s="18"/>
      <c r="AZ1111" s="18"/>
      <c r="BA1111" s="18"/>
      <c r="BB1111" s="18"/>
      <c r="BD1111" s="18"/>
      <c r="BE1111" s="18"/>
      <c r="BF1111" s="18"/>
      <c r="BG1111" s="18"/>
      <c r="BH1111" s="18"/>
      <c r="BI1111" s="18"/>
      <c r="BJ1111" s="18"/>
      <c r="BK1111" s="18"/>
      <c r="BL1111" s="18"/>
      <c r="BM1111" s="18"/>
      <c r="BN1111" s="18"/>
      <c r="BO1111" s="18"/>
      <c r="BP1111" s="18"/>
      <c r="BQ1111" s="18"/>
      <c r="BR1111" s="18"/>
      <c r="BS1111" s="18"/>
      <c r="BT1111" s="18"/>
      <c r="BU1111" s="18"/>
      <c r="BV1111" s="18"/>
      <c r="BW1111" s="18"/>
      <c r="BX1111" s="18"/>
      <c r="BY1111" s="18"/>
      <c r="BZ1111" s="18"/>
      <c r="CA1111" s="18"/>
      <c r="CB1111" s="18"/>
      <c r="CC1111" s="18"/>
      <c r="CD1111" s="18"/>
      <c r="CE1111" s="18"/>
      <c r="CF1111" s="18"/>
      <c r="CG1111" s="18"/>
      <c r="CH1111" s="18"/>
      <c r="CI1111" s="18"/>
      <c r="CJ1111" s="18"/>
      <c r="CK1111" s="18"/>
      <c r="CL1111" s="18"/>
      <c r="CM1111" s="18"/>
      <c r="CN1111" s="18"/>
      <c r="CO1111" s="18"/>
      <c r="CP1111" s="18"/>
      <c r="CQ1111" s="18"/>
      <c r="CR1111" s="18"/>
      <c r="CS1111" s="18"/>
      <c r="CT1111" s="18"/>
      <c r="CU1111" s="18"/>
      <c r="CV1111" s="18"/>
      <c r="CW1111" s="18"/>
      <c r="CX1111" s="18"/>
      <c r="CY1111" s="18"/>
      <c r="CZ1111" s="18"/>
      <c r="DA1111" s="18"/>
      <c r="DB1111" s="18"/>
      <c r="DC1111" s="18"/>
      <c r="DD1111" s="18"/>
      <c r="DE1111" s="18"/>
      <c r="DF1111" s="18"/>
      <c r="DG1111" s="18"/>
      <c r="DH1111" s="18"/>
      <c r="DI1111" s="18"/>
    </row>
    <row r="1112" s="19" customFormat="1" spans="1:113">
      <c r="A1112" s="153" t="str">
        <f>+CONCATENATE(B1112,C1112,D1112,E1112,F1112)</f>
        <v>AFS240.75</v>
      </c>
      <c r="B1112" s="154" t="s">
        <v>121</v>
      </c>
      <c r="C1112" s="154" t="s">
        <v>148</v>
      </c>
      <c r="D1112" s="154" t="s">
        <v>90</v>
      </c>
      <c r="E1112" s="154">
        <v>24</v>
      </c>
      <c r="F1112" s="159">
        <v>0.75</v>
      </c>
      <c r="G1112" s="156">
        <v>0</v>
      </c>
      <c r="H1112" s="156">
        <v>38.82</v>
      </c>
      <c r="I1112" s="156">
        <v>39.05</v>
      </c>
      <c r="J1112" s="156">
        <v>40.45</v>
      </c>
      <c r="K1112" s="156">
        <v>46.1</v>
      </c>
      <c r="L1112" s="156">
        <v>57.04</v>
      </c>
      <c r="M1112" s="157"/>
      <c r="N1112" s="18"/>
      <c r="W1112" s="18"/>
      <c r="X1112" s="18"/>
      <c r="Y1112" s="18"/>
      <c r="Z1112" s="18"/>
      <c r="AA1112" s="18"/>
      <c r="AB1112" s="18"/>
      <c r="AC1112" s="18"/>
      <c r="AD1112" s="18"/>
      <c r="AE1112" s="18"/>
      <c r="AF1112" s="18"/>
      <c r="AG1112" s="18"/>
      <c r="AH1112" s="18"/>
      <c r="AI1112" s="18"/>
      <c r="AJ1112" s="18"/>
      <c r="AK1112" s="18"/>
      <c r="AL1112" s="18"/>
      <c r="AM1112" s="18"/>
      <c r="AN1112" s="18"/>
      <c r="AO1112" s="18"/>
      <c r="AP1112" s="18"/>
      <c r="AQ1112" s="18"/>
      <c r="AR1112" s="18"/>
      <c r="AS1112" s="18"/>
      <c r="AT1112" s="18"/>
      <c r="AU1112" s="18"/>
      <c r="AV1112" s="18"/>
      <c r="AW1112" s="18"/>
      <c r="AX1112" s="18"/>
      <c r="AY1112" s="18"/>
      <c r="AZ1112" s="18"/>
      <c r="BA1112" s="18"/>
      <c r="BB1112" s="18"/>
      <c r="BD1112" s="18"/>
      <c r="BE1112" s="18"/>
      <c r="BF1112" s="18"/>
      <c r="BG1112" s="18"/>
      <c r="BH1112" s="18"/>
      <c r="BI1112" s="18"/>
      <c r="BJ1112" s="18"/>
      <c r="BK1112" s="18"/>
      <c r="BL1112" s="18"/>
      <c r="BM1112" s="18"/>
      <c r="BN1112" s="18"/>
      <c r="BO1112" s="18"/>
      <c r="BP1112" s="18"/>
      <c r="BQ1112" s="18"/>
      <c r="BR1112" s="18"/>
      <c r="BS1112" s="18"/>
      <c r="BT1112" s="18"/>
      <c r="BU1112" s="18"/>
      <c r="BV1112" s="18"/>
      <c r="BW1112" s="18"/>
      <c r="BX1112" s="18"/>
      <c r="BY1112" s="18"/>
      <c r="BZ1112" s="18"/>
      <c r="CA1112" s="18"/>
      <c r="CB1112" s="18"/>
      <c r="CC1112" s="18"/>
      <c r="CD1112" s="18"/>
      <c r="CE1112" s="18"/>
      <c r="CF1112" s="18"/>
      <c r="CG1112" s="18"/>
      <c r="CH1112" s="18"/>
      <c r="CI1112" s="18"/>
      <c r="CJ1112" s="18"/>
      <c r="CK1112" s="18"/>
      <c r="CL1112" s="18"/>
      <c r="CM1112" s="18"/>
      <c r="CN1112" s="18"/>
      <c r="CO1112" s="18"/>
      <c r="CP1112" s="18"/>
      <c r="CQ1112" s="18"/>
      <c r="CR1112" s="18"/>
      <c r="CS1112" s="18"/>
      <c r="CT1112" s="18"/>
      <c r="CU1112" s="18"/>
      <c r="CV1112" s="18"/>
      <c r="CW1112" s="18"/>
      <c r="CX1112" s="18"/>
      <c r="CY1112" s="18"/>
      <c r="CZ1112" s="18"/>
      <c r="DA1112" s="18"/>
      <c r="DB1112" s="18"/>
      <c r="DC1112" s="18"/>
      <c r="DD1112" s="18"/>
      <c r="DE1112" s="18"/>
      <c r="DF1112" s="18"/>
      <c r="DG1112" s="18"/>
      <c r="DH1112" s="18"/>
      <c r="DI1112" s="18"/>
    </row>
    <row r="1113" s="19" customFormat="1" spans="1:113">
      <c r="A1113" s="153" t="str">
        <f>+CONCATENATE(B1113,C1113,D1113,E1113,F1113)</f>
        <v>AFS250.75</v>
      </c>
      <c r="B1113" s="154" t="s">
        <v>121</v>
      </c>
      <c r="C1113" s="154" t="s">
        <v>148</v>
      </c>
      <c r="D1113" s="154" t="s">
        <v>90</v>
      </c>
      <c r="E1113" s="154">
        <v>25</v>
      </c>
      <c r="F1113" s="159">
        <v>0.75</v>
      </c>
      <c r="G1113" s="156">
        <v>0</v>
      </c>
      <c r="H1113" s="156">
        <v>39.49</v>
      </c>
      <c r="I1113" s="156">
        <v>39.85</v>
      </c>
      <c r="J1113" s="156">
        <v>41.94</v>
      </c>
      <c r="K1113" s="156">
        <v>48.89</v>
      </c>
      <c r="L1113" s="156">
        <v>61.27</v>
      </c>
      <c r="M1113" s="157"/>
      <c r="N1113" s="18"/>
      <c r="W1113" s="18"/>
      <c r="X1113" s="18"/>
      <c r="Y1113" s="18"/>
      <c r="Z1113" s="18"/>
      <c r="AA1113" s="18"/>
      <c r="AB1113" s="18"/>
      <c r="AC1113" s="18"/>
      <c r="AD1113" s="18"/>
      <c r="AE1113" s="18"/>
      <c r="AF1113" s="18"/>
      <c r="AG1113" s="18"/>
      <c r="AH1113" s="18"/>
      <c r="AI1113" s="18"/>
      <c r="AJ1113" s="18"/>
      <c r="AK1113" s="18"/>
      <c r="AL1113" s="18"/>
      <c r="AM1113" s="18"/>
      <c r="AN1113" s="18"/>
      <c r="AO1113" s="18"/>
      <c r="AP1113" s="18"/>
      <c r="AQ1113" s="18"/>
      <c r="AR1113" s="18"/>
      <c r="AS1113" s="18"/>
      <c r="AT1113" s="18"/>
      <c r="AU1113" s="18"/>
      <c r="AV1113" s="18"/>
      <c r="AW1113" s="18"/>
      <c r="AX1113" s="18"/>
      <c r="AY1113" s="18"/>
      <c r="AZ1113" s="18"/>
      <c r="BA1113" s="18"/>
      <c r="BB1113" s="18"/>
      <c r="BD1113" s="18"/>
      <c r="BE1113" s="18"/>
      <c r="BF1113" s="18"/>
      <c r="BG1113" s="18"/>
      <c r="BH1113" s="18"/>
      <c r="BI1113" s="18"/>
      <c r="BJ1113" s="18"/>
      <c r="BK1113" s="18"/>
      <c r="BL1113" s="18"/>
      <c r="BM1113" s="18"/>
      <c r="BN1113" s="18"/>
      <c r="BO1113" s="18"/>
      <c r="BP1113" s="18"/>
      <c r="BQ1113" s="18"/>
      <c r="BR1113" s="18"/>
      <c r="BS1113" s="18"/>
      <c r="BT1113" s="18"/>
      <c r="BU1113" s="18"/>
      <c r="BV1113" s="18"/>
      <c r="BW1113" s="18"/>
      <c r="BX1113" s="18"/>
      <c r="BY1113" s="18"/>
      <c r="BZ1113" s="18"/>
      <c r="CA1113" s="18"/>
      <c r="CB1113" s="18"/>
      <c r="CC1113" s="18"/>
      <c r="CD1113" s="18"/>
      <c r="CE1113" s="18"/>
      <c r="CF1113" s="18"/>
      <c r="CG1113" s="18"/>
      <c r="CH1113" s="18"/>
      <c r="CI1113" s="18"/>
      <c r="CJ1113" s="18"/>
      <c r="CK1113" s="18"/>
      <c r="CL1113" s="18"/>
      <c r="CM1113" s="18"/>
      <c r="CN1113" s="18"/>
      <c r="CO1113" s="18"/>
      <c r="CP1113" s="18"/>
      <c r="CQ1113" s="18"/>
      <c r="CR1113" s="18"/>
      <c r="CS1113" s="18"/>
      <c r="CT1113" s="18"/>
      <c r="CU1113" s="18"/>
      <c r="CV1113" s="18"/>
      <c r="CW1113" s="18"/>
      <c r="CX1113" s="18"/>
      <c r="CY1113" s="18"/>
      <c r="CZ1113" s="18"/>
      <c r="DA1113" s="18"/>
      <c r="DB1113" s="18"/>
      <c r="DC1113" s="18"/>
      <c r="DD1113" s="18"/>
      <c r="DE1113" s="18"/>
      <c r="DF1113" s="18"/>
      <c r="DG1113" s="18"/>
      <c r="DH1113" s="18"/>
      <c r="DI1113" s="18"/>
    </row>
    <row r="1114" s="19" customFormat="1" spans="1:113">
      <c r="A1114" s="153" t="str">
        <f>+CONCATENATE(B1114,C1114,D1114,E1114,F1114)</f>
        <v>AFS260.75</v>
      </c>
      <c r="B1114" s="154" t="s">
        <v>121</v>
      </c>
      <c r="C1114" s="154" t="s">
        <v>148</v>
      </c>
      <c r="D1114" s="154" t="s">
        <v>90</v>
      </c>
      <c r="E1114" s="154">
        <v>26</v>
      </c>
      <c r="F1114" s="159">
        <v>0.75</v>
      </c>
      <c r="G1114" s="156">
        <v>0</v>
      </c>
      <c r="H1114" s="156">
        <v>40.11</v>
      </c>
      <c r="I1114" s="156">
        <v>40.7</v>
      </c>
      <c r="J1114" s="156">
        <v>43.61</v>
      </c>
      <c r="K1114" s="156">
        <v>52.14</v>
      </c>
      <c r="L1114" s="156">
        <v>65.97</v>
      </c>
      <c r="M1114" s="157"/>
      <c r="N1114" s="18"/>
      <c r="W1114" s="18"/>
      <c r="X1114" s="18"/>
      <c r="Y1114" s="18"/>
      <c r="Z1114" s="18"/>
      <c r="AA1114" s="18"/>
      <c r="AB1114" s="18"/>
      <c r="AC1114" s="18"/>
      <c r="AD1114" s="18"/>
      <c r="AE1114" s="18"/>
      <c r="AF1114" s="18"/>
      <c r="AG1114" s="18"/>
      <c r="AH1114" s="18"/>
      <c r="AI1114" s="18"/>
      <c r="AJ1114" s="18"/>
      <c r="AK1114" s="18"/>
      <c r="AL1114" s="18"/>
      <c r="AM1114" s="18"/>
      <c r="AN1114" s="18"/>
      <c r="AO1114" s="18"/>
      <c r="AP1114" s="18"/>
      <c r="AQ1114" s="18"/>
      <c r="AR1114" s="18"/>
      <c r="AS1114" s="18"/>
      <c r="AT1114" s="18"/>
      <c r="AU1114" s="18"/>
      <c r="AV1114" s="18"/>
      <c r="AW1114" s="18"/>
      <c r="AX1114" s="18"/>
      <c r="AY1114" s="18"/>
      <c r="AZ1114" s="18"/>
      <c r="BA1114" s="18"/>
      <c r="BB1114" s="18"/>
      <c r="BD1114" s="18"/>
      <c r="BE1114" s="18"/>
      <c r="BF1114" s="18"/>
      <c r="BG1114" s="18"/>
      <c r="BH1114" s="18"/>
      <c r="BI1114" s="18"/>
      <c r="BJ1114" s="18"/>
      <c r="BK1114" s="18"/>
      <c r="BL1114" s="18"/>
      <c r="BM1114" s="18"/>
      <c r="BN1114" s="18"/>
      <c r="BO1114" s="18"/>
      <c r="BP1114" s="18"/>
      <c r="BQ1114" s="18"/>
      <c r="BR1114" s="18"/>
      <c r="BS1114" s="18"/>
      <c r="BT1114" s="18"/>
      <c r="BU1114" s="18"/>
      <c r="BV1114" s="18"/>
      <c r="BW1114" s="18"/>
      <c r="BX1114" s="18"/>
      <c r="BY1114" s="18"/>
      <c r="BZ1114" s="18"/>
      <c r="CA1114" s="18"/>
      <c r="CB1114" s="18"/>
      <c r="CC1114" s="18"/>
      <c r="CD1114" s="18"/>
      <c r="CE1114" s="18"/>
      <c r="CF1114" s="18"/>
      <c r="CG1114" s="18"/>
      <c r="CH1114" s="18"/>
      <c r="CI1114" s="18"/>
      <c r="CJ1114" s="18"/>
      <c r="CK1114" s="18"/>
      <c r="CL1114" s="18"/>
      <c r="CM1114" s="18"/>
      <c r="CN1114" s="18"/>
      <c r="CO1114" s="18"/>
      <c r="CP1114" s="18"/>
      <c r="CQ1114" s="18"/>
      <c r="CR1114" s="18"/>
      <c r="CS1114" s="18"/>
      <c r="CT1114" s="18"/>
      <c r="CU1114" s="18"/>
      <c r="CV1114" s="18"/>
      <c r="CW1114" s="18"/>
      <c r="CX1114" s="18"/>
      <c r="CY1114" s="18"/>
      <c r="CZ1114" s="18"/>
      <c r="DA1114" s="18"/>
      <c r="DB1114" s="18"/>
      <c r="DC1114" s="18"/>
      <c r="DD1114" s="18"/>
      <c r="DE1114" s="18"/>
      <c r="DF1114" s="18"/>
      <c r="DG1114" s="18"/>
      <c r="DH1114" s="18"/>
      <c r="DI1114" s="18"/>
    </row>
    <row r="1115" s="19" customFormat="1" spans="1:113">
      <c r="A1115" s="153" t="str">
        <f>+CONCATENATE(B1115,C1115,D1115,E1115,F1115)</f>
        <v>AFS270.75</v>
      </c>
      <c r="B1115" s="154" t="s">
        <v>121</v>
      </c>
      <c r="C1115" s="154" t="s">
        <v>148</v>
      </c>
      <c r="D1115" s="154" t="s">
        <v>90</v>
      </c>
      <c r="E1115" s="154">
        <v>27</v>
      </c>
      <c r="F1115" s="159">
        <v>0.75</v>
      </c>
      <c r="G1115" s="156">
        <v>0</v>
      </c>
      <c r="H1115" s="156">
        <v>40.75</v>
      </c>
      <c r="I1115" s="156">
        <v>41.57</v>
      </c>
      <c r="J1115" s="156">
        <v>45.75</v>
      </c>
      <c r="K1115" s="156">
        <v>55.86</v>
      </c>
      <c r="L1115" s="156">
        <v>71.14</v>
      </c>
      <c r="M1115" s="157"/>
      <c r="N1115" s="18"/>
      <c r="W1115" s="18"/>
      <c r="X1115" s="18"/>
      <c r="Y1115" s="18"/>
      <c r="Z1115" s="18"/>
      <c r="AA1115" s="18"/>
      <c r="AB1115" s="18"/>
      <c r="AC1115" s="18"/>
      <c r="AD1115" s="18"/>
      <c r="AE1115" s="18"/>
      <c r="AF1115" s="18"/>
      <c r="AG1115" s="18"/>
      <c r="AH1115" s="18"/>
      <c r="AI1115" s="18"/>
      <c r="AJ1115" s="18"/>
      <c r="AK1115" s="18"/>
      <c r="AL1115" s="18"/>
      <c r="AM1115" s="18"/>
      <c r="AN1115" s="18"/>
      <c r="AO1115" s="18"/>
      <c r="AP1115" s="18"/>
      <c r="AQ1115" s="18"/>
      <c r="AR1115" s="18"/>
      <c r="AS1115" s="18"/>
      <c r="AT1115" s="18"/>
      <c r="AU1115" s="18"/>
      <c r="AV1115" s="18"/>
      <c r="AW1115" s="18"/>
      <c r="AX1115" s="18"/>
      <c r="AY1115" s="18"/>
      <c r="AZ1115" s="18"/>
      <c r="BA1115" s="18"/>
      <c r="BB1115" s="18"/>
      <c r="BD1115" s="18"/>
      <c r="BE1115" s="18"/>
      <c r="BF1115" s="18"/>
      <c r="BG1115" s="18"/>
      <c r="BH1115" s="18"/>
      <c r="BI1115" s="18"/>
      <c r="BJ1115" s="18"/>
      <c r="BK1115" s="18"/>
      <c r="BL1115" s="18"/>
      <c r="BM1115" s="18"/>
      <c r="BN1115" s="18"/>
      <c r="BO1115" s="18"/>
      <c r="BP1115" s="18"/>
      <c r="BQ1115" s="18"/>
      <c r="BR1115" s="18"/>
      <c r="BS1115" s="18"/>
      <c r="BT1115" s="18"/>
      <c r="BU1115" s="18"/>
      <c r="BV1115" s="18"/>
      <c r="BW1115" s="18"/>
      <c r="BX1115" s="18"/>
      <c r="BY1115" s="18"/>
      <c r="BZ1115" s="18"/>
      <c r="CA1115" s="18"/>
      <c r="CB1115" s="18"/>
      <c r="CC1115" s="18"/>
      <c r="CD1115" s="18"/>
      <c r="CE1115" s="18"/>
      <c r="CF1115" s="18"/>
      <c r="CG1115" s="18"/>
      <c r="CH1115" s="18"/>
      <c r="CI1115" s="18"/>
      <c r="CJ1115" s="18"/>
      <c r="CK1115" s="18"/>
      <c r="CL1115" s="18"/>
      <c r="CM1115" s="18"/>
      <c r="CN1115" s="18"/>
      <c r="CO1115" s="18"/>
      <c r="CP1115" s="18"/>
      <c r="CQ1115" s="18"/>
      <c r="CR1115" s="18"/>
      <c r="CS1115" s="18"/>
      <c r="CT1115" s="18"/>
      <c r="CU1115" s="18"/>
      <c r="CV1115" s="18"/>
      <c r="CW1115" s="18"/>
      <c r="CX1115" s="18"/>
      <c r="CY1115" s="18"/>
      <c r="CZ1115" s="18"/>
      <c r="DA1115" s="18"/>
      <c r="DB1115" s="18"/>
      <c r="DC1115" s="18"/>
      <c r="DD1115" s="18"/>
      <c r="DE1115" s="18"/>
      <c r="DF1115" s="18"/>
      <c r="DG1115" s="18"/>
      <c r="DH1115" s="18"/>
      <c r="DI1115" s="18"/>
    </row>
    <row r="1116" s="19" customFormat="1" spans="1:113">
      <c r="A1116" s="153" t="str">
        <f>+CONCATENATE(B1116,C1116,D1116,E1116,F1116)</f>
        <v>AFS280.75</v>
      </c>
      <c r="B1116" s="154" t="s">
        <v>121</v>
      </c>
      <c r="C1116" s="154" t="s">
        <v>148</v>
      </c>
      <c r="D1116" s="154" t="s">
        <v>90</v>
      </c>
      <c r="E1116" s="154">
        <v>28</v>
      </c>
      <c r="F1116" s="159">
        <v>0.75</v>
      </c>
      <c r="G1116" s="156">
        <v>0</v>
      </c>
      <c r="H1116" s="156">
        <v>41.43</v>
      </c>
      <c r="I1116" s="156">
        <v>42.67</v>
      </c>
      <c r="J1116" s="156">
        <v>48.31</v>
      </c>
      <c r="K1116" s="156">
        <v>60.08</v>
      </c>
      <c r="L1116" s="156">
        <v>76.75</v>
      </c>
      <c r="M1116" s="157"/>
      <c r="N1116" s="18"/>
      <c r="W1116" s="18"/>
      <c r="X1116" s="18"/>
      <c r="Y1116" s="18"/>
      <c r="Z1116" s="18"/>
      <c r="AA1116" s="18"/>
      <c r="AB1116" s="18"/>
      <c r="AC1116" s="18"/>
      <c r="AD1116" s="18"/>
      <c r="AE1116" s="18"/>
      <c r="AF1116" s="18"/>
      <c r="AG1116" s="18"/>
      <c r="AH1116" s="18"/>
      <c r="AI1116" s="18"/>
      <c r="AJ1116" s="18"/>
      <c r="AK1116" s="18"/>
      <c r="AL1116" s="18"/>
      <c r="AM1116" s="18"/>
      <c r="AN1116" s="18"/>
      <c r="AO1116" s="18"/>
      <c r="AP1116" s="18"/>
      <c r="AQ1116" s="18"/>
      <c r="AR1116" s="18"/>
      <c r="AS1116" s="18"/>
      <c r="AT1116" s="18"/>
      <c r="AU1116" s="18"/>
      <c r="AV1116" s="18"/>
      <c r="AW1116" s="18"/>
      <c r="AX1116" s="18"/>
      <c r="AY1116" s="18"/>
      <c r="AZ1116" s="18"/>
      <c r="BA1116" s="18"/>
      <c r="BB1116" s="18"/>
      <c r="BD1116" s="18"/>
      <c r="BE1116" s="18"/>
      <c r="BF1116" s="18"/>
      <c r="BG1116" s="18"/>
      <c r="BH1116" s="18"/>
      <c r="BI1116" s="18"/>
      <c r="BJ1116" s="18"/>
      <c r="BK1116" s="18"/>
      <c r="BL1116" s="18"/>
      <c r="BM1116" s="18"/>
      <c r="BN1116" s="18"/>
      <c r="BO1116" s="18"/>
      <c r="BP1116" s="18"/>
      <c r="BQ1116" s="18"/>
      <c r="BR1116" s="18"/>
      <c r="BS1116" s="18"/>
      <c r="BT1116" s="18"/>
      <c r="BU1116" s="18"/>
      <c r="BV1116" s="18"/>
      <c r="BW1116" s="18"/>
      <c r="BX1116" s="18"/>
      <c r="BY1116" s="18"/>
      <c r="BZ1116" s="18"/>
      <c r="CA1116" s="18"/>
      <c r="CB1116" s="18"/>
      <c r="CC1116" s="18"/>
      <c r="CD1116" s="18"/>
      <c r="CE1116" s="18"/>
      <c r="CF1116" s="18"/>
      <c r="CG1116" s="18"/>
      <c r="CH1116" s="18"/>
      <c r="CI1116" s="18"/>
      <c r="CJ1116" s="18"/>
      <c r="CK1116" s="18"/>
      <c r="CL1116" s="18"/>
      <c r="CM1116" s="18"/>
      <c r="CN1116" s="18"/>
      <c r="CO1116" s="18"/>
      <c r="CP1116" s="18"/>
      <c r="CQ1116" s="18"/>
      <c r="CR1116" s="18"/>
      <c r="CS1116" s="18"/>
      <c r="CT1116" s="18"/>
      <c r="CU1116" s="18"/>
      <c r="CV1116" s="18"/>
      <c r="CW1116" s="18"/>
      <c r="CX1116" s="18"/>
      <c r="CY1116" s="18"/>
      <c r="CZ1116" s="18"/>
      <c r="DA1116" s="18"/>
      <c r="DB1116" s="18"/>
      <c r="DC1116" s="18"/>
      <c r="DD1116" s="18"/>
      <c r="DE1116" s="18"/>
      <c r="DF1116" s="18"/>
      <c r="DG1116" s="18"/>
      <c r="DH1116" s="18"/>
      <c r="DI1116" s="18"/>
    </row>
    <row r="1117" s="19" customFormat="1" spans="1:113">
      <c r="A1117" s="153" t="str">
        <f>+CONCATENATE(B1117,C1117,D1117,E1117,F1117)</f>
        <v>AFS290.75</v>
      </c>
      <c r="B1117" s="154" t="s">
        <v>121</v>
      </c>
      <c r="C1117" s="154" t="s">
        <v>148</v>
      </c>
      <c r="D1117" s="154" t="s">
        <v>90</v>
      </c>
      <c r="E1117" s="154">
        <v>29</v>
      </c>
      <c r="F1117" s="159">
        <v>0.75</v>
      </c>
      <c r="G1117" s="156">
        <v>0</v>
      </c>
      <c r="H1117" s="156">
        <v>42.32</v>
      </c>
      <c r="I1117" s="156">
        <v>44.11</v>
      </c>
      <c r="J1117" s="156">
        <v>51.32</v>
      </c>
      <c r="K1117" s="156">
        <v>64.81</v>
      </c>
      <c r="L1117" s="156">
        <v>83.13</v>
      </c>
      <c r="M1117" s="157"/>
      <c r="N1117" s="18"/>
      <c r="W1117" s="18"/>
      <c r="X1117" s="18"/>
      <c r="Y1117" s="18"/>
      <c r="Z1117" s="18"/>
      <c r="AA1117" s="18"/>
      <c r="AB1117" s="18"/>
      <c r="AC1117" s="18"/>
      <c r="AD1117" s="18"/>
      <c r="AE1117" s="18"/>
      <c r="AF1117" s="18"/>
      <c r="AG1117" s="18"/>
      <c r="AH1117" s="18"/>
      <c r="AI1117" s="18"/>
      <c r="AJ1117" s="18"/>
      <c r="AK1117" s="18"/>
      <c r="AL1117" s="18"/>
      <c r="AM1117" s="18"/>
      <c r="AN1117" s="18"/>
      <c r="AO1117" s="18"/>
      <c r="AP1117" s="18"/>
      <c r="AQ1117" s="18"/>
      <c r="AR1117" s="18"/>
      <c r="AS1117" s="18"/>
      <c r="AT1117" s="18"/>
      <c r="AU1117" s="18"/>
      <c r="AV1117" s="18"/>
      <c r="AW1117" s="18"/>
      <c r="AX1117" s="18"/>
      <c r="AY1117" s="18"/>
      <c r="AZ1117" s="18"/>
      <c r="BA1117" s="18"/>
      <c r="BB1117" s="18"/>
      <c r="BD1117" s="18"/>
      <c r="BE1117" s="18"/>
      <c r="BF1117" s="18"/>
      <c r="BG1117" s="18"/>
      <c r="BH1117" s="18"/>
      <c r="BI1117" s="18"/>
      <c r="BJ1117" s="18"/>
      <c r="BK1117" s="18"/>
      <c r="BL1117" s="18"/>
      <c r="BM1117" s="18"/>
      <c r="BN1117" s="18"/>
      <c r="BO1117" s="18"/>
      <c r="BP1117" s="18"/>
      <c r="BQ1117" s="18"/>
      <c r="BR1117" s="18"/>
      <c r="BS1117" s="18"/>
      <c r="BT1117" s="18"/>
      <c r="BU1117" s="18"/>
      <c r="BV1117" s="18"/>
      <c r="BW1117" s="18"/>
      <c r="BX1117" s="18"/>
      <c r="BY1117" s="18"/>
      <c r="BZ1117" s="18"/>
      <c r="CA1117" s="18"/>
      <c r="CB1117" s="18"/>
      <c r="CC1117" s="18"/>
      <c r="CD1117" s="18"/>
      <c r="CE1117" s="18"/>
      <c r="CF1117" s="18"/>
      <c r="CG1117" s="18"/>
      <c r="CH1117" s="18"/>
      <c r="CI1117" s="18"/>
      <c r="CJ1117" s="18"/>
      <c r="CK1117" s="18"/>
      <c r="CL1117" s="18"/>
      <c r="CM1117" s="18"/>
      <c r="CN1117" s="18"/>
      <c r="CO1117" s="18"/>
      <c r="CP1117" s="18"/>
      <c r="CQ1117" s="18"/>
      <c r="CR1117" s="18"/>
      <c r="CS1117" s="18"/>
      <c r="CT1117" s="18"/>
      <c r="CU1117" s="18"/>
      <c r="CV1117" s="18"/>
      <c r="CW1117" s="18"/>
      <c r="CX1117" s="18"/>
      <c r="CY1117" s="18"/>
      <c r="CZ1117" s="18"/>
      <c r="DA1117" s="18"/>
      <c r="DB1117" s="18"/>
      <c r="DC1117" s="18"/>
      <c r="DD1117" s="18"/>
      <c r="DE1117" s="18"/>
      <c r="DF1117" s="18"/>
      <c r="DG1117" s="18"/>
      <c r="DH1117" s="18"/>
      <c r="DI1117" s="18"/>
    </row>
    <row r="1118" s="19" customFormat="1" spans="1:113">
      <c r="A1118" s="153" t="str">
        <f>+CONCATENATE(B1118,C1118,D1118,E1118,F1118)</f>
        <v>AFS300.75</v>
      </c>
      <c r="B1118" s="154" t="s">
        <v>121</v>
      </c>
      <c r="C1118" s="154" t="s">
        <v>148</v>
      </c>
      <c r="D1118" s="154" t="s">
        <v>90</v>
      </c>
      <c r="E1118" s="154">
        <v>30</v>
      </c>
      <c r="F1118" s="159">
        <v>0.75</v>
      </c>
      <c r="G1118" s="156">
        <v>0</v>
      </c>
      <c r="H1118" s="156">
        <v>43.3</v>
      </c>
      <c r="I1118" s="156">
        <v>46</v>
      </c>
      <c r="J1118" s="156">
        <v>54.91</v>
      </c>
      <c r="K1118" s="156">
        <v>70.24</v>
      </c>
      <c r="L1118" s="156">
        <v>89.99</v>
      </c>
      <c r="M1118" s="157">
        <v>89.99</v>
      </c>
      <c r="N1118" s="18"/>
      <c r="W1118" s="18"/>
      <c r="X1118" s="18"/>
      <c r="Y1118" s="18"/>
      <c r="Z1118" s="18"/>
      <c r="AA1118" s="18"/>
      <c r="AB1118" s="18"/>
      <c r="AC1118" s="18"/>
      <c r="AD1118" s="18"/>
      <c r="AE1118" s="18"/>
      <c r="AF1118" s="18"/>
      <c r="AG1118" s="18"/>
      <c r="AH1118" s="18"/>
      <c r="AI1118" s="18"/>
      <c r="AJ1118" s="18"/>
      <c r="AK1118" s="18"/>
      <c r="AL1118" s="18"/>
      <c r="AM1118" s="18"/>
      <c r="AN1118" s="18"/>
      <c r="AO1118" s="18"/>
      <c r="AP1118" s="18"/>
      <c r="AQ1118" s="18"/>
      <c r="AR1118" s="18"/>
      <c r="AS1118" s="18"/>
      <c r="AT1118" s="18"/>
      <c r="AU1118" s="18"/>
      <c r="AV1118" s="18"/>
      <c r="AW1118" s="18"/>
      <c r="AX1118" s="18"/>
      <c r="AY1118" s="18"/>
      <c r="AZ1118" s="18"/>
      <c r="BA1118" s="18"/>
      <c r="BB1118" s="18"/>
      <c r="BD1118" s="18"/>
      <c r="BE1118" s="18"/>
      <c r="BF1118" s="18"/>
      <c r="BG1118" s="18"/>
      <c r="BH1118" s="18"/>
      <c r="BI1118" s="18"/>
      <c r="BJ1118" s="18"/>
      <c r="BK1118" s="18"/>
      <c r="BL1118" s="18"/>
      <c r="BM1118" s="18"/>
      <c r="BN1118" s="18"/>
      <c r="BO1118" s="18"/>
      <c r="BP1118" s="18"/>
      <c r="BQ1118" s="18"/>
      <c r="BR1118" s="18"/>
      <c r="BS1118" s="18"/>
      <c r="BT1118" s="18"/>
      <c r="BU1118" s="18"/>
      <c r="BV1118" s="18"/>
      <c r="BW1118" s="18"/>
      <c r="BX1118" s="18"/>
      <c r="BY1118" s="18"/>
      <c r="BZ1118" s="18"/>
      <c r="CA1118" s="18"/>
      <c r="CB1118" s="18"/>
      <c r="CC1118" s="18"/>
      <c r="CD1118" s="18"/>
      <c r="CE1118" s="18"/>
      <c r="CF1118" s="18"/>
      <c r="CG1118" s="18"/>
      <c r="CH1118" s="18"/>
      <c r="CI1118" s="18"/>
      <c r="CJ1118" s="18"/>
      <c r="CK1118" s="18"/>
      <c r="CL1118" s="18"/>
      <c r="CM1118" s="18"/>
      <c r="CN1118" s="18"/>
      <c r="CO1118" s="18"/>
      <c r="CP1118" s="18"/>
      <c r="CQ1118" s="18"/>
      <c r="CR1118" s="18"/>
      <c r="CS1118" s="18"/>
      <c r="CT1118" s="18"/>
      <c r="CU1118" s="18"/>
      <c r="CV1118" s="18"/>
      <c r="CW1118" s="18"/>
      <c r="CX1118" s="18"/>
      <c r="CY1118" s="18"/>
      <c r="CZ1118" s="18"/>
      <c r="DA1118" s="18"/>
      <c r="DB1118" s="18"/>
      <c r="DC1118" s="18"/>
      <c r="DD1118" s="18"/>
      <c r="DE1118" s="18"/>
      <c r="DF1118" s="18"/>
      <c r="DG1118" s="18"/>
      <c r="DH1118" s="18"/>
      <c r="DI1118" s="18"/>
    </row>
    <row r="1119" s="19" customFormat="1" spans="1:113">
      <c r="A1119" s="153" t="str">
        <f>+CONCATENATE(B1119,C1119,D1119,E1119,F1119)</f>
        <v>AFS310.75</v>
      </c>
      <c r="B1119" s="154" t="s">
        <v>121</v>
      </c>
      <c r="C1119" s="154" t="s">
        <v>148</v>
      </c>
      <c r="D1119" s="154" t="s">
        <v>90</v>
      </c>
      <c r="E1119" s="154">
        <v>31</v>
      </c>
      <c r="F1119" s="159">
        <v>0.75</v>
      </c>
      <c r="G1119" s="156">
        <v>0</v>
      </c>
      <c r="H1119" s="156">
        <v>44.56</v>
      </c>
      <c r="I1119" s="156">
        <v>48.34</v>
      </c>
      <c r="J1119" s="156">
        <v>59.17</v>
      </c>
      <c r="K1119" s="156">
        <v>76.3</v>
      </c>
      <c r="L1119" s="156">
        <v>97.44</v>
      </c>
      <c r="M1119" s="157">
        <v>93.02</v>
      </c>
      <c r="N1119" s="18"/>
      <c r="W1119" s="18"/>
      <c r="X1119" s="18"/>
      <c r="Y1119" s="18"/>
      <c r="Z1119" s="18"/>
      <c r="AA1119" s="18"/>
      <c r="AB1119" s="18"/>
      <c r="AC1119" s="18"/>
      <c r="AD1119" s="18"/>
      <c r="AE1119" s="18"/>
      <c r="AF1119" s="18"/>
      <c r="AG1119" s="18"/>
      <c r="AH1119" s="18"/>
      <c r="AI1119" s="18"/>
      <c r="AJ1119" s="18"/>
      <c r="AK1119" s="18"/>
      <c r="AL1119" s="18"/>
      <c r="AM1119" s="18"/>
      <c r="AN1119" s="18"/>
      <c r="AO1119" s="18"/>
      <c r="AP1119" s="18"/>
      <c r="AQ1119" s="18"/>
      <c r="AR1119" s="18"/>
      <c r="AS1119" s="18"/>
      <c r="AT1119" s="18"/>
      <c r="AU1119" s="18"/>
      <c r="AV1119" s="18"/>
      <c r="AW1119" s="18"/>
      <c r="AX1119" s="18"/>
      <c r="AY1119" s="18"/>
      <c r="AZ1119" s="18"/>
      <c r="BA1119" s="18"/>
      <c r="BB1119" s="18"/>
      <c r="BD1119" s="18"/>
      <c r="BE1119" s="18"/>
      <c r="BF1119" s="18"/>
      <c r="BG1119" s="18"/>
      <c r="BH1119" s="18"/>
      <c r="BI1119" s="18"/>
      <c r="BJ1119" s="18"/>
      <c r="BK1119" s="18"/>
      <c r="BL1119" s="18"/>
      <c r="BM1119" s="18"/>
      <c r="BN1119" s="18"/>
      <c r="BO1119" s="18"/>
      <c r="BP1119" s="18"/>
      <c r="BQ1119" s="18"/>
      <c r="BR1119" s="18"/>
      <c r="BS1119" s="18"/>
      <c r="BT1119" s="18"/>
      <c r="BU1119" s="18"/>
      <c r="BV1119" s="18"/>
      <c r="BW1119" s="18"/>
      <c r="BX1119" s="18"/>
      <c r="BY1119" s="18"/>
      <c r="BZ1119" s="18"/>
      <c r="CA1119" s="18"/>
      <c r="CB1119" s="18"/>
      <c r="CC1119" s="18"/>
      <c r="CD1119" s="18"/>
      <c r="CE1119" s="18"/>
      <c r="CF1119" s="18"/>
      <c r="CG1119" s="18"/>
      <c r="CH1119" s="18"/>
      <c r="CI1119" s="18"/>
      <c r="CJ1119" s="18"/>
      <c r="CK1119" s="18"/>
      <c r="CL1119" s="18"/>
      <c r="CM1119" s="18"/>
      <c r="CN1119" s="18"/>
      <c r="CO1119" s="18"/>
      <c r="CP1119" s="18"/>
      <c r="CQ1119" s="18"/>
      <c r="CR1119" s="18"/>
      <c r="CS1119" s="18"/>
      <c r="CT1119" s="18"/>
      <c r="CU1119" s="18"/>
      <c r="CV1119" s="18"/>
      <c r="CW1119" s="18"/>
      <c r="CX1119" s="18"/>
      <c r="CY1119" s="18"/>
      <c r="CZ1119" s="18"/>
      <c r="DA1119" s="18"/>
      <c r="DB1119" s="18"/>
      <c r="DC1119" s="18"/>
      <c r="DD1119" s="18"/>
      <c r="DE1119" s="18"/>
      <c r="DF1119" s="18"/>
      <c r="DG1119" s="18"/>
      <c r="DH1119" s="18"/>
      <c r="DI1119" s="18"/>
    </row>
    <row r="1120" s="19" customFormat="1" spans="1:113">
      <c r="A1120" s="153" t="str">
        <f>+CONCATENATE(B1120,C1120,D1120,E1120,F1120)</f>
        <v>AFS320.75</v>
      </c>
      <c r="B1120" s="154" t="s">
        <v>121</v>
      </c>
      <c r="C1120" s="154" t="s">
        <v>148</v>
      </c>
      <c r="D1120" s="154" t="s">
        <v>90</v>
      </c>
      <c r="E1120" s="154">
        <v>32</v>
      </c>
      <c r="F1120" s="159">
        <v>0.75</v>
      </c>
      <c r="G1120" s="156">
        <v>0</v>
      </c>
      <c r="H1120" s="156">
        <v>46.11</v>
      </c>
      <c r="I1120" s="156">
        <v>51.27</v>
      </c>
      <c r="J1120" s="156">
        <v>64.09</v>
      </c>
      <c r="K1120" s="156">
        <v>82.91</v>
      </c>
      <c r="L1120" s="156">
        <v>105.6</v>
      </c>
      <c r="M1120" s="157">
        <v>96.28</v>
      </c>
      <c r="N1120" s="18"/>
      <c r="W1120" s="18"/>
      <c r="X1120" s="18"/>
      <c r="Y1120" s="18"/>
      <c r="Z1120" s="18"/>
      <c r="AA1120" s="18"/>
      <c r="AB1120" s="18"/>
      <c r="AC1120" s="18"/>
      <c r="AD1120" s="18"/>
      <c r="AE1120" s="18"/>
      <c r="AF1120" s="18"/>
      <c r="AG1120" s="18"/>
      <c r="AH1120" s="18"/>
      <c r="AI1120" s="18"/>
      <c r="AJ1120" s="18"/>
      <c r="AK1120" s="18"/>
      <c r="AL1120" s="18"/>
      <c r="AM1120" s="18"/>
      <c r="AN1120" s="18"/>
      <c r="AO1120" s="18"/>
      <c r="AP1120" s="18"/>
      <c r="AQ1120" s="18"/>
      <c r="AR1120" s="18"/>
      <c r="AS1120" s="18"/>
      <c r="AT1120" s="18"/>
      <c r="AU1120" s="18"/>
      <c r="AV1120" s="18"/>
      <c r="AW1120" s="18"/>
      <c r="AX1120" s="18"/>
      <c r="AY1120" s="18"/>
      <c r="AZ1120" s="18"/>
      <c r="BA1120" s="18"/>
      <c r="BB1120" s="18"/>
      <c r="BD1120" s="18"/>
      <c r="BE1120" s="18"/>
      <c r="BF1120" s="18"/>
      <c r="BG1120" s="18"/>
      <c r="BH1120" s="18"/>
      <c r="BI1120" s="18"/>
      <c r="BJ1120" s="18"/>
      <c r="BK1120" s="18"/>
      <c r="BL1120" s="18"/>
      <c r="BM1120" s="18"/>
      <c r="BN1120" s="18"/>
      <c r="BO1120" s="18"/>
      <c r="BP1120" s="18"/>
      <c r="BQ1120" s="18"/>
      <c r="BR1120" s="18"/>
      <c r="BS1120" s="18"/>
      <c r="BT1120" s="18"/>
      <c r="BU1120" s="18"/>
      <c r="BV1120" s="18"/>
      <c r="BW1120" s="18"/>
      <c r="BX1120" s="18"/>
      <c r="BY1120" s="18"/>
      <c r="BZ1120" s="18"/>
      <c r="CA1120" s="18"/>
      <c r="CB1120" s="18"/>
      <c r="CC1120" s="18"/>
      <c r="CD1120" s="18"/>
      <c r="CE1120" s="18"/>
      <c r="CF1120" s="18"/>
      <c r="CG1120" s="18"/>
      <c r="CH1120" s="18"/>
      <c r="CI1120" s="18"/>
      <c r="CJ1120" s="18"/>
      <c r="CK1120" s="18"/>
      <c r="CL1120" s="18"/>
      <c r="CM1120" s="18"/>
      <c r="CN1120" s="18"/>
      <c r="CO1120" s="18"/>
      <c r="CP1120" s="18"/>
      <c r="CQ1120" s="18"/>
      <c r="CR1120" s="18"/>
      <c r="CS1120" s="18"/>
      <c r="CT1120" s="18"/>
      <c r="CU1120" s="18"/>
      <c r="CV1120" s="18"/>
      <c r="CW1120" s="18"/>
      <c r="CX1120" s="18"/>
      <c r="CY1120" s="18"/>
      <c r="CZ1120" s="18"/>
      <c r="DA1120" s="18"/>
      <c r="DB1120" s="18"/>
      <c r="DC1120" s="18"/>
      <c r="DD1120" s="18"/>
      <c r="DE1120" s="18"/>
      <c r="DF1120" s="18"/>
      <c r="DG1120" s="18"/>
      <c r="DH1120" s="18"/>
      <c r="DI1120" s="18"/>
    </row>
    <row r="1121" s="19" customFormat="1" spans="1:113">
      <c r="A1121" s="153" t="str">
        <f>+CONCATENATE(B1121,C1121,D1121,E1121,F1121)</f>
        <v>AFS330.75</v>
      </c>
      <c r="B1121" s="154" t="s">
        <v>121</v>
      </c>
      <c r="C1121" s="154" t="s">
        <v>148</v>
      </c>
      <c r="D1121" s="154" t="s">
        <v>90</v>
      </c>
      <c r="E1121" s="154">
        <v>33</v>
      </c>
      <c r="F1121" s="159">
        <v>0.75</v>
      </c>
      <c r="G1121" s="156">
        <v>0</v>
      </c>
      <c r="H1121" s="156">
        <v>48.08</v>
      </c>
      <c r="I1121" s="156">
        <v>54.82</v>
      </c>
      <c r="J1121" s="156">
        <v>69.55</v>
      </c>
      <c r="K1121" s="156">
        <v>90.49</v>
      </c>
      <c r="L1121" s="156">
        <v>114.37</v>
      </c>
      <c r="M1121" s="157">
        <v>99.78</v>
      </c>
      <c r="N1121" s="18"/>
      <c r="W1121" s="18"/>
      <c r="X1121" s="18"/>
      <c r="Y1121" s="18"/>
      <c r="Z1121" s="18"/>
      <c r="AA1121" s="18"/>
      <c r="AB1121" s="18"/>
      <c r="AC1121" s="18"/>
      <c r="AD1121" s="18"/>
      <c r="AE1121" s="18"/>
      <c r="AF1121" s="18"/>
      <c r="AG1121" s="18"/>
      <c r="AH1121" s="18"/>
      <c r="AI1121" s="18"/>
      <c r="AJ1121" s="18"/>
      <c r="AK1121" s="18"/>
      <c r="AL1121" s="18"/>
      <c r="AM1121" s="18"/>
      <c r="AN1121" s="18"/>
      <c r="AO1121" s="18"/>
      <c r="AP1121" s="18"/>
      <c r="AQ1121" s="18"/>
      <c r="AR1121" s="18"/>
      <c r="AS1121" s="18"/>
      <c r="AT1121" s="18"/>
      <c r="AU1121" s="18"/>
      <c r="AV1121" s="18"/>
      <c r="AW1121" s="18"/>
      <c r="AX1121" s="18"/>
      <c r="AY1121" s="18"/>
      <c r="AZ1121" s="18"/>
      <c r="BA1121" s="18"/>
      <c r="BB1121" s="18"/>
      <c r="BD1121" s="18"/>
      <c r="BE1121" s="18"/>
      <c r="BF1121" s="18"/>
      <c r="BG1121" s="18"/>
      <c r="BH1121" s="18"/>
      <c r="BI1121" s="18"/>
      <c r="BJ1121" s="18"/>
      <c r="BK1121" s="18"/>
      <c r="BL1121" s="18"/>
      <c r="BM1121" s="18"/>
      <c r="BN1121" s="18"/>
      <c r="BO1121" s="18"/>
      <c r="BP1121" s="18"/>
      <c r="BQ1121" s="18"/>
      <c r="BR1121" s="18"/>
      <c r="BS1121" s="18"/>
      <c r="BT1121" s="18"/>
      <c r="BU1121" s="18"/>
      <c r="BV1121" s="18"/>
      <c r="BW1121" s="18"/>
      <c r="BX1121" s="18"/>
      <c r="BY1121" s="18"/>
      <c r="BZ1121" s="18"/>
      <c r="CA1121" s="18"/>
      <c r="CB1121" s="18"/>
      <c r="CC1121" s="18"/>
      <c r="CD1121" s="18"/>
      <c r="CE1121" s="18"/>
      <c r="CF1121" s="18"/>
      <c r="CG1121" s="18"/>
      <c r="CH1121" s="18"/>
      <c r="CI1121" s="18"/>
      <c r="CJ1121" s="18"/>
      <c r="CK1121" s="18"/>
      <c r="CL1121" s="18"/>
      <c r="CM1121" s="18"/>
      <c r="CN1121" s="18"/>
      <c r="CO1121" s="18"/>
      <c r="CP1121" s="18"/>
      <c r="CQ1121" s="18"/>
      <c r="CR1121" s="18"/>
      <c r="CS1121" s="18"/>
      <c r="CT1121" s="18"/>
      <c r="CU1121" s="18"/>
      <c r="CV1121" s="18"/>
      <c r="CW1121" s="18"/>
      <c r="CX1121" s="18"/>
      <c r="CY1121" s="18"/>
      <c r="CZ1121" s="18"/>
      <c r="DA1121" s="18"/>
      <c r="DB1121" s="18"/>
      <c r="DC1121" s="18"/>
      <c r="DD1121" s="18"/>
      <c r="DE1121" s="18"/>
      <c r="DF1121" s="18"/>
      <c r="DG1121" s="18"/>
      <c r="DH1121" s="18"/>
      <c r="DI1121" s="18"/>
    </row>
    <row r="1122" s="19" customFormat="1" spans="1:113">
      <c r="A1122" s="153" t="str">
        <f>+CONCATENATE(B1122,C1122,D1122,E1122,F1122)</f>
        <v>AFS340.75</v>
      </c>
      <c r="B1122" s="154" t="s">
        <v>121</v>
      </c>
      <c r="C1122" s="154" t="s">
        <v>148</v>
      </c>
      <c r="D1122" s="154" t="s">
        <v>90</v>
      </c>
      <c r="E1122" s="154">
        <v>34</v>
      </c>
      <c r="F1122" s="159">
        <v>0.75</v>
      </c>
      <c r="G1122" s="156">
        <v>0</v>
      </c>
      <c r="H1122" s="156">
        <v>50.43</v>
      </c>
      <c r="I1122" s="156">
        <v>59</v>
      </c>
      <c r="J1122" s="156">
        <v>75.99</v>
      </c>
      <c r="K1122" s="156">
        <v>98.61</v>
      </c>
      <c r="L1122" s="156">
        <v>123.85</v>
      </c>
      <c r="M1122" s="157">
        <v>103.55</v>
      </c>
      <c r="N1122" s="18"/>
      <c r="W1122" s="18"/>
      <c r="X1122" s="18"/>
      <c r="Y1122" s="18"/>
      <c r="Z1122" s="18"/>
      <c r="AA1122" s="18"/>
      <c r="AB1122" s="18"/>
      <c r="AC1122" s="18"/>
      <c r="AD1122" s="18"/>
      <c r="AE1122" s="18"/>
      <c r="AF1122" s="18"/>
      <c r="AG1122" s="18"/>
      <c r="AH1122" s="18"/>
      <c r="AI1122" s="18"/>
      <c r="AJ1122" s="18"/>
      <c r="AK1122" s="18"/>
      <c r="AL1122" s="18"/>
      <c r="AM1122" s="18"/>
      <c r="AN1122" s="18"/>
      <c r="AO1122" s="18"/>
      <c r="AP1122" s="18"/>
      <c r="AQ1122" s="18"/>
      <c r="AR1122" s="18"/>
      <c r="AS1122" s="18"/>
      <c r="AT1122" s="18"/>
      <c r="AU1122" s="18"/>
      <c r="AV1122" s="18"/>
      <c r="AW1122" s="18"/>
      <c r="AX1122" s="18"/>
      <c r="AY1122" s="18"/>
      <c r="AZ1122" s="18"/>
      <c r="BA1122" s="18"/>
      <c r="BB1122" s="18"/>
      <c r="BD1122" s="18"/>
      <c r="BE1122" s="18"/>
      <c r="BF1122" s="18"/>
      <c r="BG1122" s="18"/>
      <c r="BH1122" s="18"/>
      <c r="BI1122" s="18"/>
      <c r="BJ1122" s="18"/>
      <c r="BK1122" s="18"/>
      <c r="BL1122" s="18"/>
      <c r="BM1122" s="18"/>
      <c r="BN1122" s="18"/>
      <c r="BO1122" s="18"/>
      <c r="BP1122" s="18"/>
      <c r="BQ1122" s="18"/>
      <c r="BR1122" s="18"/>
      <c r="BS1122" s="18"/>
      <c r="BT1122" s="18"/>
      <c r="BU1122" s="18"/>
      <c r="BV1122" s="18"/>
      <c r="BW1122" s="18"/>
      <c r="BX1122" s="18"/>
      <c r="BY1122" s="18"/>
      <c r="BZ1122" s="18"/>
      <c r="CA1122" s="18"/>
      <c r="CB1122" s="18"/>
      <c r="CC1122" s="18"/>
      <c r="CD1122" s="18"/>
      <c r="CE1122" s="18"/>
      <c r="CF1122" s="18"/>
      <c r="CG1122" s="18"/>
      <c r="CH1122" s="18"/>
      <c r="CI1122" s="18"/>
      <c r="CJ1122" s="18"/>
      <c r="CK1122" s="18"/>
      <c r="CL1122" s="18"/>
      <c r="CM1122" s="18"/>
      <c r="CN1122" s="18"/>
      <c r="CO1122" s="18"/>
      <c r="CP1122" s="18"/>
      <c r="CQ1122" s="18"/>
      <c r="CR1122" s="18"/>
      <c r="CS1122" s="18"/>
      <c r="CT1122" s="18"/>
      <c r="CU1122" s="18"/>
      <c r="CV1122" s="18"/>
      <c r="CW1122" s="18"/>
      <c r="CX1122" s="18"/>
      <c r="CY1122" s="18"/>
      <c r="CZ1122" s="18"/>
      <c r="DA1122" s="18"/>
      <c r="DB1122" s="18"/>
      <c r="DC1122" s="18"/>
      <c r="DD1122" s="18"/>
      <c r="DE1122" s="18"/>
      <c r="DF1122" s="18"/>
      <c r="DG1122" s="18"/>
      <c r="DH1122" s="18"/>
      <c r="DI1122" s="18"/>
    </row>
    <row r="1123" s="19" customFormat="1" spans="1:113">
      <c r="A1123" s="153" t="str">
        <f>+CONCATENATE(B1123,C1123,D1123,E1123,F1123)</f>
        <v>AFS350.75</v>
      </c>
      <c r="B1123" s="154" t="s">
        <v>121</v>
      </c>
      <c r="C1123" s="154" t="s">
        <v>148</v>
      </c>
      <c r="D1123" s="154" t="s">
        <v>90</v>
      </c>
      <c r="E1123" s="154">
        <v>35</v>
      </c>
      <c r="F1123" s="159">
        <v>0.75</v>
      </c>
      <c r="G1123" s="156">
        <v>0</v>
      </c>
      <c r="H1123" s="156">
        <v>53.22</v>
      </c>
      <c r="I1123" s="156">
        <v>64.04</v>
      </c>
      <c r="J1123" s="156">
        <v>83.19</v>
      </c>
      <c r="K1123" s="156">
        <v>107.55</v>
      </c>
      <c r="L1123" s="156">
        <v>134.17</v>
      </c>
      <c r="M1123" s="157">
        <v>107.55</v>
      </c>
      <c r="N1123" s="18"/>
      <c r="W1123" s="18"/>
      <c r="X1123" s="18"/>
      <c r="Y1123" s="18"/>
      <c r="Z1123" s="18"/>
      <c r="AA1123" s="18"/>
      <c r="AB1123" s="18"/>
      <c r="AC1123" s="18"/>
      <c r="AD1123" s="18"/>
      <c r="AE1123" s="18"/>
      <c r="AF1123" s="18"/>
      <c r="AG1123" s="18"/>
      <c r="AH1123" s="18"/>
      <c r="AI1123" s="18"/>
      <c r="AJ1123" s="18"/>
      <c r="AK1123" s="18"/>
      <c r="AL1123" s="18"/>
      <c r="AM1123" s="18"/>
      <c r="AN1123" s="18"/>
      <c r="AO1123" s="18"/>
      <c r="AP1123" s="18"/>
      <c r="AQ1123" s="18"/>
      <c r="AR1123" s="18"/>
      <c r="AS1123" s="18"/>
      <c r="AT1123" s="18"/>
      <c r="AU1123" s="18"/>
      <c r="AV1123" s="18"/>
      <c r="AW1123" s="18"/>
      <c r="AX1123" s="18"/>
      <c r="AY1123" s="18"/>
      <c r="AZ1123" s="18"/>
      <c r="BA1123" s="18"/>
      <c r="BB1123" s="18"/>
      <c r="BD1123" s="18"/>
      <c r="BE1123" s="18"/>
      <c r="BF1123" s="18"/>
      <c r="BG1123" s="18"/>
      <c r="BH1123" s="18"/>
      <c r="BI1123" s="18"/>
      <c r="BJ1123" s="18"/>
      <c r="BK1123" s="18"/>
      <c r="BL1123" s="18"/>
      <c r="BM1123" s="18"/>
      <c r="BN1123" s="18"/>
      <c r="BO1123" s="18"/>
      <c r="BP1123" s="18"/>
      <c r="BQ1123" s="18"/>
      <c r="BR1123" s="18"/>
      <c r="BS1123" s="18"/>
      <c r="BT1123" s="18"/>
      <c r="BU1123" s="18"/>
      <c r="BV1123" s="18"/>
      <c r="BW1123" s="18"/>
      <c r="BX1123" s="18"/>
      <c r="BY1123" s="18"/>
      <c r="BZ1123" s="18"/>
      <c r="CA1123" s="18"/>
      <c r="CB1123" s="18"/>
      <c r="CC1123" s="18"/>
      <c r="CD1123" s="18"/>
      <c r="CE1123" s="18"/>
      <c r="CF1123" s="18"/>
      <c r="CG1123" s="18"/>
      <c r="CH1123" s="18"/>
      <c r="CI1123" s="18"/>
      <c r="CJ1123" s="18"/>
      <c r="CK1123" s="18"/>
      <c r="CL1123" s="18"/>
      <c r="CM1123" s="18"/>
      <c r="CN1123" s="18"/>
      <c r="CO1123" s="18"/>
      <c r="CP1123" s="18"/>
      <c r="CQ1123" s="18"/>
      <c r="CR1123" s="18"/>
      <c r="CS1123" s="18"/>
      <c r="CT1123" s="18"/>
      <c r="CU1123" s="18"/>
      <c r="CV1123" s="18"/>
      <c r="CW1123" s="18"/>
      <c r="CX1123" s="18"/>
      <c r="CY1123" s="18"/>
      <c r="CZ1123" s="18"/>
      <c r="DA1123" s="18"/>
      <c r="DB1123" s="18"/>
      <c r="DC1123" s="18"/>
      <c r="DD1123" s="18"/>
      <c r="DE1123" s="18"/>
      <c r="DF1123" s="18"/>
      <c r="DG1123" s="18"/>
      <c r="DH1123" s="18"/>
      <c r="DI1123" s="18"/>
    </row>
    <row r="1124" s="19" customFormat="1" spans="1:113">
      <c r="A1124" s="153" t="str">
        <f>+CONCATENATE(B1124,C1124,D1124,E1124,F1124)</f>
        <v>AFS360.75</v>
      </c>
      <c r="B1124" s="154" t="s">
        <v>121</v>
      </c>
      <c r="C1124" s="154" t="s">
        <v>148</v>
      </c>
      <c r="D1124" s="154" t="s">
        <v>90</v>
      </c>
      <c r="E1124" s="154">
        <v>36</v>
      </c>
      <c r="F1124" s="159">
        <v>0.75</v>
      </c>
      <c r="G1124" s="156">
        <v>0</v>
      </c>
      <c r="H1124" s="156">
        <v>56.68</v>
      </c>
      <c r="I1124" s="156">
        <v>69.84</v>
      </c>
      <c r="J1124" s="156">
        <v>91.07</v>
      </c>
      <c r="K1124" s="156">
        <v>117.36</v>
      </c>
      <c r="L1124" s="156">
        <v>145.4</v>
      </c>
      <c r="M1124" s="157">
        <v>111.88</v>
      </c>
      <c r="N1124" s="18"/>
      <c r="W1124" s="18"/>
      <c r="X1124" s="18"/>
      <c r="Y1124" s="18"/>
      <c r="Z1124" s="18"/>
      <c r="AA1124" s="18"/>
      <c r="AB1124" s="18"/>
      <c r="AC1124" s="18"/>
      <c r="AD1124" s="18"/>
      <c r="AE1124" s="18"/>
      <c r="AF1124" s="18"/>
      <c r="AG1124" s="18"/>
      <c r="AH1124" s="18"/>
      <c r="AI1124" s="18"/>
      <c r="AJ1124" s="18"/>
      <c r="AK1124" s="18"/>
      <c r="AL1124" s="18"/>
      <c r="AM1124" s="18"/>
      <c r="AN1124" s="18"/>
      <c r="AO1124" s="18"/>
      <c r="AP1124" s="18"/>
      <c r="AQ1124" s="18"/>
      <c r="AR1124" s="18"/>
      <c r="AS1124" s="18"/>
      <c r="AT1124" s="18"/>
      <c r="AU1124" s="18"/>
      <c r="AV1124" s="18"/>
      <c r="AW1124" s="18"/>
      <c r="AX1124" s="18"/>
      <c r="AY1124" s="18"/>
      <c r="AZ1124" s="18"/>
      <c r="BA1124" s="18"/>
      <c r="BB1124" s="18"/>
      <c r="BD1124" s="18"/>
      <c r="BE1124" s="18"/>
      <c r="BF1124" s="18"/>
      <c r="BG1124" s="18"/>
      <c r="BH1124" s="18"/>
      <c r="BI1124" s="18"/>
      <c r="BJ1124" s="18"/>
      <c r="BK1124" s="18"/>
      <c r="BL1124" s="18"/>
      <c r="BM1124" s="18"/>
      <c r="BN1124" s="18"/>
      <c r="BO1124" s="18"/>
      <c r="BP1124" s="18"/>
      <c r="BQ1124" s="18"/>
      <c r="BR1124" s="18"/>
      <c r="BS1124" s="18"/>
      <c r="BT1124" s="18"/>
      <c r="BU1124" s="18"/>
      <c r="BV1124" s="18"/>
      <c r="BW1124" s="18"/>
      <c r="BX1124" s="18"/>
      <c r="BY1124" s="18"/>
      <c r="BZ1124" s="18"/>
      <c r="CA1124" s="18"/>
      <c r="CB1124" s="18"/>
      <c r="CC1124" s="18"/>
      <c r="CD1124" s="18"/>
      <c r="CE1124" s="18"/>
      <c r="CF1124" s="18"/>
      <c r="CG1124" s="18"/>
      <c r="CH1124" s="18"/>
      <c r="CI1124" s="18"/>
      <c r="CJ1124" s="18"/>
      <c r="CK1124" s="18"/>
      <c r="CL1124" s="18"/>
      <c r="CM1124" s="18"/>
      <c r="CN1124" s="18"/>
      <c r="CO1124" s="18"/>
      <c r="CP1124" s="18"/>
      <c r="CQ1124" s="18"/>
      <c r="CR1124" s="18"/>
      <c r="CS1124" s="18"/>
      <c r="CT1124" s="18"/>
      <c r="CU1124" s="18"/>
      <c r="CV1124" s="18"/>
      <c r="CW1124" s="18"/>
      <c r="CX1124" s="18"/>
      <c r="CY1124" s="18"/>
      <c r="CZ1124" s="18"/>
      <c r="DA1124" s="18"/>
      <c r="DB1124" s="18"/>
      <c r="DC1124" s="18"/>
      <c r="DD1124" s="18"/>
      <c r="DE1124" s="18"/>
      <c r="DF1124" s="18"/>
      <c r="DG1124" s="18"/>
      <c r="DH1124" s="18"/>
      <c r="DI1124" s="18"/>
    </row>
    <row r="1125" s="19" customFormat="1" spans="1:113">
      <c r="A1125" s="153" t="str">
        <f>+CONCATENATE(B1125,C1125,D1125,E1125,F1125)</f>
        <v>AFS370.75</v>
      </c>
      <c r="B1125" s="154" t="s">
        <v>121</v>
      </c>
      <c r="C1125" s="154" t="s">
        <v>148</v>
      </c>
      <c r="D1125" s="154" t="s">
        <v>90</v>
      </c>
      <c r="E1125" s="154">
        <v>37</v>
      </c>
      <c r="F1125" s="159">
        <v>0.75</v>
      </c>
      <c r="G1125" s="156">
        <v>0</v>
      </c>
      <c r="H1125" s="156">
        <v>60.83</v>
      </c>
      <c r="I1125" s="156">
        <v>76.39</v>
      </c>
      <c r="J1125" s="156">
        <v>100.17</v>
      </c>
      <c r="K1125" s="156">
        <v>127.84</v>
      </c>
      <c r="L1125" s="156">
        <v>157.61</v>
      </c>
      <c r="M1125" s="157">
        <v>116.52</v>
      </c>
      <c r="N1125" s="18"/>
      <c r="W1125" s="18"/>
      <c r="X1125" s="18"/>
      <c r="Y1125" s="18"/>
      <c r="Z1125" s="18"/>
      <c r="AA1125" s="18"/>
      <c r="AB1125" s="18"/>
      <c r="AC1125" s="18"/>
      <c r="AD1125" s="18"/>
      <c r="AE1125" s="18"/>
      <c r="AF1125" s="18"/>
      <c r="AG1125" s="18"/>
      <c r="AH1125" s="18"/>
      <c r="AI1125" s="18"/>
      <c r="AJ1125" s="18"/>
      <c r="AK1125" s="18"/>
      <c r="AL1125" s="18"/>
      <c r="AM1125" s="18"/>
      <c r="AN1125" s="18"/>
      <c r="AO1125" s="18"/>
      <c r="AP1125" s="18"/>
      <c r="AQ1125" s="18"/>
      <c r="AR1125" s="18"/>
      <c r="AS1125" s="18"/>
      <c r="AT1125" s="18"/>
      <c r="AU1125" s="18"/>
      <c r="AV1125" s="18"/>
      <c r="AW1125" s="18"/>
      <c r="AX1125" s="18"/>
      <c r="AY1125" s="18"/>
      <c r="AZ1125" s="18"/>
      <c r="BA1125" s="18"/>
      <c r="BB1125" s="18"/>
      <c r="BD1125" s="18"/>
      <c r="BE1125" s="18"/>
      <c r="BF1125" s="18"/>
      <c r="BG1125" s="18"/>
      <c r="BH1125" s="18"/>
      <c r="BI1125" s="18"/>
      <c r="BJ1125" s="18"/>
      <c r="BK1125" s="18"/>
      <c r="BL1125" s="18"/>
      <c r="BM1125" s="18"/>
      <c r="BN1125" s="18"/>
      <c r="BO1125" s="18"/>
      <c r="BP1125" s="18"/>
      <c r="BQ1125" s="18"/>
      <c r="BR1125" s="18"/>
      <c r="BS1125" s="18"/>
      <c r="BT1125" s="18"/>
      <c r="BU1125" s="18"/>
      <c r="BV1125" s="18"/>
      <c r="BW1125" s="18"/>
      <c r="BX1125" s="18"/>
      <c r="BY1125" s="18"/>
      <c r="BZ1125" s="18"/>
      <c r="CA1125" s="18"/>
      <c r="CB1125" s="18"/>
      <c r="CC1125" s="18"/>
      <c r="CD1125" s="18"/>
      <c r="CE1125" s="18"/>
      <c r="CF1125" s="18"/>
      <c r="CG1125" s="18"/>
      <c r="CH1125" s="18"/>
      <c r="CI1125" s="18"/>
      <c r="CJ1125" s="18"/>
      <c r="CK1125" s="18"/>
      <c r="CL1125" s="18"/>
      <c r="CM1125" s="18"/>
      <c r="CN1125" s="18"/>
      <c r="CO1125" s="18"/>
      <c r="CP1125" s="18"/>
      <c r="CQ1125" s="18"/>
      <c r="CR1125" s="18"/>
      <c r="CS1125" s="18"/>
      <c r="CT1125" s="18"/>
      <c r="CU1125" s="18"/>
      <c r="CV1125" s="18"/>
      <c r="CW1125" s="18"/>
      <c r="CX1125" s="18"/>
      <c r="CY1125" s="18"/>
      <c r="CZ1125" s="18"/>
      <c r="DA1125" s="18"/>
      <c r="DB1125" s="18"/>
      <c r="DC1125" s="18"/>
      <c r="DD1125" s="18"/>
      <c r="DE1125" s="18"/>
      <c r="DF1125" s="18"/>
      <c r="DG1125" s="18"/>
      <c r="DH1125" s="18"/>
      <c r="DI1125" s="18"/>
    </row>
    <row r="1126" s="19" customFormat="1" spans="1:113">
      <c r="A1126" s="153" t="str">
        <f>+CONCATENATE(B1126,C1126,D1126,E1126,F1126)</f>
        <v>AFS380.75</v>
      </c>
      <c r="B1126" s="154" t="s">
        <v>121</v>
      </c>
      <c r="C1126" s="154" t="s">
        <v>148</v>
      </c>
      <c r="D1126" s="154" t="s">
        <v>90</v>
      </c>
      <c r="E1126" s="154">
        <v>38</v>
      </c>
      <c r="F1126" s="159">
        <v>0.75</v>
      </c>
      <c r="G1126" s="156">
        <v>0</v>
      </c>
      <c r="H1126" s="156">
        <v>65.8</v>
      </c>
      <c r="I1126" s="156">
        <v>83.97</v>
      </c>
      <c r="J1126" s="156">
        <v>109.96</v>
      </c>
      <c r="K1126" s="156">
        <v>139.22</v>
      </c>
      <c r="L1126" s="156">
        <v>170.88</v>
      </c>
      <c r="M1126" s="157">
        <v>121.49</v>
      </c>
      <c r="N1126" s="18"/>
      <c r="W1126" s="18"/>
      <c r="X1126" s="18"/>
      <c r="Y1126" s="18"/>
      <c r="Z1126" s="18"/>
      <c r="AA1126" s="18"/>
      <c r="AB1126" s="18"/>
      <c r="AC1126" s="18"/>
      <c r="AD1126" s="18"/>
      <c r="AE1126" s="18"/>
      <c r="AF1126" s="18"/>
      <c r="AG1126" s="18"/>
      <c r="AH1126" s="18"/>
      <c r="AI1126" s="18"/>
      <c r="AJ1126" s="18"/>
      <c r="AK1126" s="18"/>
      <c r="AL1126" s="18"/>
      <c r="AM1126" s="18"/>
      <c r="AN1126" s="18"/>
      <c r="AO1126" s="18"/>
      <c r="AP1126" s="18"/>
      <c r="AQ1126" s="18"/>
      <c r="AR1126" s="18"/>
      <c r="AS1126" s="18"/>
      <c r="AT1126" s="18"/>
      <c r="AU1126" s="18"/>
      <c r="AV1126" s="18"/>
      <c r="AW1126" s="18"/>
      <c r="AX1126" s="18"/>
      <c r="AY1126" s="18"/>
      <c r="AZ1126" s="18"/>
      <c r="BA1126" s="18"/>
      <c r="BB1126" s="18"/>
      <c r="BD1126" s="18"/>
      <c r="BE1126" s="18"/>
      <c r="BF1126" s="18"/>
      <c r="BG1126" s="18"/>
      <c r="BH1126" s="18"/>
      <c r="BI1126" s="18"/>
      <c r="BJ1126" s="18"/>
      <c r="BK1126" s="18"/>
      <c r="BL1126" s="18"/>
      <c r="BM1126" s="18"/>
      <c r="BN1126" s="18"/>
      <c r="BO1126" s="18"/>
      <c r="BP1126" s="18"/>
      <c r="BQ1126" s="18"/>
      <c r="BR1126" s="18"/>
      <c r="BS1126" s="18"/>
      <c r="BT1126" s="18"/>
      <c r="BU1126" s="18"/>
      <c r="BV1126" s="18"/>
      <c r="BW1126" s="18"/>
      <c r="BX1126" s="18"/>
      <c r="BY1126" s="18"/>
      <c r="BZ1126" s="18"/>
      <c r="CA1126" s="18"/>
      <c r="CB1126" s="18"/>
      <c r="CC1126" s="18"/>
      <c r="CD1126" s="18"/>
      <c r="CE1126" s="18"/>
      <c r="CF1126" s="18"/>
      <c r="CG1126" s="18"/>
      <c r="CH1126" s="18"/>
      <c r="CI1126" s="18"/>
      <c r="CJ1126" s="18"/>
      <c r="CK1126" s="18"/>
      <c r="CL1126" s="18"/>
      <c r="CM1126" s="18"/>
      <c r="CN1126" s="18"/>
      <c r="CO1126" s="18"/>
      <c r="CP1126" s="18"/>
      <c r="CQ1126" s="18"/>
      <c r="CR1126" s="18"/>
      <c r="CS1126" s="18"/>
      <c r="CT1126" s="18"/>
      <c r="CU1126" s="18"/>
      <c r="CV1126" s="18"/>
      <c r="CW1126" s="18"/>
      <c r="CX1126" s="18"/>
      <c r="CY1126" s="18"/>
      <c r="CZ1126" s="18"/>
      <c r="DA1126" s="18"/>
      <c r="DB1126" s="18"/>
      <c r="DC1126" s="18"/>
      <c r="DD1126" s="18"/>
      <c r="DE1126" s="18"/>
      <c r="DF1126" s="18"/>
      <c r="DG1126" s="18"/>
      <c r="DH1126" s="18"/>
      <c r="DI1126" s="18"/>
    </row>
    <row r="1127" s="19" customFormat="1" spans="1:113">
      <c r="A1127" s="153" t="str">
        <f>+CONCATENATE(B1127,C1127,D1127,E1127,F1127)</f>
        <v>AFS390.75</v>
      </c>
      <c r="B1127" s="154" t="s">
        <v>121</v>
      </c>
      <c r="C1127" s="154" t="s">
        <v>148</v>
      </c>
      <c r="D1127" s="154" t="s">
        <v>90</v>
      </c>
      <c r="E1127" s="154">
        <v>39</v>
      </c>
      <c r="F1127" s="159">
        <v>0.75</v>
      </c>
      <c r="G1127" s="156">
        <v>0</v>
      </c>
      <c r="H1127" s="156">
        <v>71.6</v>
      </c>
      <c r="I1127" s="156">
        <v>92.63</v>
      </c>
      <c r="J1127" s="156">
        <v>120.74</v>
      </c>
      <c r="K1127" s="156">
        <v>151.59</v>
      </c>
      <c r="L1127" s="156">
        <v>185.27</v>
      </c>
      <c r="M1127" s="157">
        <v>126.83</v>
      </c>
      <c r="N1127" s="18"/>
      <c r="W1127" s="18"/>
      <c r="X1127" s="18"/>
      <c r="Y1127" s="18"/>
      <c r="Z1127" s="18"/>
      <c r="AA1127" s="18"/>
      <c r="AB1127" s="18"/>
      <c r="AC1127" s="18"/>
      <c r="AD1127" s="18"/>
      <c r="AE1127" s="18"/>
      <c r="AF1127" s="18"/>
      <c r="AG1127" s="18"/>
      <c r="AH1127" s="18"/>
      <c r="AI1127" s="18"/>
      <c r="AJ1127" s="18"/>
      <c r="AK1127" s="18"/>
      <c r="AL1127" s="18"/>
      <c r="AM1127" s="18"/>
      <c r="AN1127" s="18"/>
      <c r="AO1127" s="18"/>
      <c r="AP1127" s="18"/>
      <c r="AQ1127" s="18"/>
      <c r="AR1127" s="18"/>
      <c r="AS1127" s="18"/>
      <c r="AT1127" s="18"/>
      <c r="AU1127" s="18"/>
      <c r="AV1127" s="18"/>
      <c r="AW1127" s="18"/>
      <c r="AX1127" s="18"/>
      <c r="AY1127" s="18"/>
      <c r="AZ1127" s="18"/>
      <c r="BA1127" s="18"/>
      <c r="BB1127" s="18"/>
      <c r="BD1127" s="18"/>
      <c r="BE1127" s="18"/>
      <c r="BF1127" s="18"/>
      <c r="BG1127" s="18"/>
      <c r="BH1127" s="18"/>
      <c r="BI1127" s="18"/>
      <c r="BJ1127" s="18"/>
      <c r="BK1127" s="18"/>
      <c r="BL1127" s="18"/>
      <c r="BM1127" s="18"/>
      <c r="BN1127" s="18"/>
      <c r="BO1127" s="18"/>
      <c r="BP1127" s="18"/>
      <c r="BQ1127" s="18"/>
      <c r="BR1127" s="18"/>
      <c r="BS1127" s="18"/>
      <c r="BT1127" s="18"/>
      <c r="BU1127" s="18"/>
      <c r="BV1127" s="18"/>
      <c r="BW1127" s="18"/>
      <c r="BX1127" s="18"/>
      <c r="BY1127" s="18"/>
      <c r="BZ1127" s="18"/>
      <c r="CA1127" s="18"/>
      <c r="CB1127" s="18"/>
      <c r="CC1127" s="18"/>
      <c r="CD1127" s="18"/>
      <c r="CE1127" s="18"/>
      <c r="CF1127" s="18"/>
      <c r="CG1127" s="18"/>
      <c r="CH1127" s="18"/>
      <c r="CI1127" s="18"/>
      <c r="CJ1127" s="18"/>
      <c r="CK1127" s="18"/>
      <c r="CL1127" s="18"/>
      <c r="CM1127" s="18"/>
      <c r="CN1127" s="18"/>
      <c r="CO1127" s="18"/>
      <c r="CP1127" s="18"/>
      <c r="CQ1127" s="18"/>
      <c r="CR1127" s="18"/>
      <c r="CS1127" s="18"/>
      <c r="CT1127" s="18"/>
      <c r="CU1127" s="18"/>
      <c r="CV1127" s="18"/>
      <c r="CW1127" s="18"/>
      <c r="CX1127" s="18"/>
      <c r="CY1127" s="18"/>
      <c r="CZ1127" s="18"/>
      <c r="DA1127" s="18"/>
      <c r="DB1127" s="18"/>
      <c r="DC1127" s="18"/>
      <c r="DD1127" s="18"/>
      <c r="DE1127" s="18"/>
      <c r="DF1127" s="18"/>
      <c r="DG1127" s="18"/>
      <c r="DH1127" s="18"/>
      <c r="DI1127" s="18"/>
    </row>
    <row r="1128" s="19" customFormat="1" spans="1:113">
      <c r="A1128" s="153" t="str">
        <f>+CONCATENATE(B1128,C1128,D1128,E1128,F1128)</f>
        <v>AFS400.75</v>
      </c>
      <c r="B1128" s="154" t="s">
        <v>121</v>
      </c>
      <c r="C1128" s="154" t="s">
        <v>148</v>
      </c>
      <c r="D1128" s="154" t="s">
        <v>90</v>
      </c>
      <c r="E1128" s="154">
        <v>40</v>
      </c>
      <c r="F1128" s="159">
        <v>0.75</v>
      </c>
      <c r="G1128" s="156">
        <v>83.13</v>
      </c>
      <c r="H1128" s="156">
        <v>78.51</v>
      </c>
      <c r="I1128" s="156">
        <v>102.17</v>
      </c>
      <c r="J1128" s="156">
        <v>132.57</v>
      </c>
      <c r="K1128" s="156">
        <v>165.01</v>
      </c>
      <c r="L1128" s="156">
        <v>200.9</v>
      </c>
      <c r="M1128" s="157">
        <v>132.57</v>
      </c>
      <c r="N1128" s="18"/>
      <c r="W1128" s="18"/>
      <c r="X1128" s="18"/>
      <c r="Y1128" s="18"/>
      <c r="Z1128" s="18"/>
      <c r="AA1128" s="18"/>
      <c r="AB1128" s="18"/>
      <c r="AC1128" s="18"/>
      <c r="AD1128" s="18"/>
      <c r="AE1128" s="18"/>
      <c r="AF1128" s="18"/>
      <c r="AG1128" s="18"/>
      <c r="AH1128" s="18"/>
      <c r="AI1128" s="18"/>
      <c r="AJ1128" s="18"/>
      <c r="AK1128" s="18"/>
      <c r="AL1128" s="18"/>
      <c r="AM1128" s="18"/>
      <c r="AN1128" s="18"/>
      <c r="AO1128" s="18"/>
      <c r="AP1128" s="18"/>
      <c r="AQ1128" s="18"/>
      <c r="AR1128" s="18"/>
      <c r="AS1128" s="18"/>
      <c r="AT1128" s="18"/>
      <c r="AU1128" s="18"/>
      <c r="AV1128" s="18"/>
      <c r="AW1128" s="18"/>
      <c r="AX1128" s="18"/>
      <c r="AY1128" s="18"/>
      <c r="AZ1128" s="18"/>
      <c r="BA1128" s="18"/>
      <c r="BB1128" s="18"/>
      <c r="BD1128" s="18"/>
      <c r="BE1128" s="18"/>
      <c r="BF1128" s="18"/>
      <c r="BG1128" s="18"/>
      <c r="BH1128" s="18"/>
      <c r="BI1128" s="18"/>
      <c r="BJ1128" s="18"/>
      <c r="BK1128" s="18"/>
      <c r="BL1128" s="18"/>
      <c r="BM1128" s="18"/>
      <c r="BN1128" s="18"/>
      <c r="BO1128" s="18"/>
      <c r="BP1128" s="18"/>
      <c r="BQ1128" s="18"/>
      <c r="BR1128" s="18"/>
      <c r="BS1128" s="18"/>
      <c r="BT1128" s="18"/>
      <c r="BU1128" s="18"/>
      <c r="BV1128" s="18"/>
      <c r="BW1128" s="18"/>
      <c r="BX1128" s="18"/>
      <c r="BY1128" s="18"/>
      <c r="BZ1128" s="18"/>
      <c r="CA1128" s="18"/>
      <c r="CB1128" s="18"/>
      <c r="CC1128" s="18"/>
      <c r="CD1128" s="18"/>
      <c r="CE1128" s="18"/>
      <c r="CF1128" s="18"/>
      <c r="CG1128" s="18"/>
      <c r="CH1128" s="18"/>
      <c r="CI1128" s="18"/>
      <c r="CJ1128" s="18"/>
      <c r="CK1128" s="18"/>
      <c r="CL1128" s="18"/>
      <c r="CM1128" s="18"/>
      <c r="CN1128" s="18"/>
      <c r="CO1128" s="18"/>
      <c r="CP1128" s="18"/>
      <c r="CQ1128" s="18"/>
      <c r="CR1128" s="18"/>
      <c r="CS1128" s="18"/>
      <c r="CT1128" s="18"/>
      <c r="CU1128" s="18"/>
      <c r="CV1128" s="18"/>
      <c r="CW1128" s="18"/>
      <c r="CX1128" s="18"/>
      <c r="CY1128" s="18"/>
      <c r="CZ1128" s="18"/>
      <c r="DA1128" s="18"/>
      <c r="DB1128" s="18"/>
      <c r="DC1128" s="18"/>
      <c r="DD1128" s="18"/>
      <c r="DE1128" s="18"/>
      <c r="DF1128" s="18"/>
      <c r="DG1128" s="18"/>
      <c r="DH1128" s="18"/>
      <c r="DI1128" s="18"/>
    </row>
    <row r="1129" s="19" customFormat="1" spans="1:113">
      <c r="A1129" s="153" t="str">
        <f>+CONCATENATE(B1129,C1129,D1129,E1129,F1129)</f>
        <v>AFS410.75</v>
      </c>
      <c r="B1129" s="154" t="s">
        <v>121</v>
      </c>
      <c r="C1129" s="154" t="s">
        <v>148</v>
      </c>
      <c r="D1129" s="154" t="s">
        <v>90</v>
      </c>
      <c r="E1129" s="154">
        <v>41</v>
      </c>
      <c r="F1129" s="159">
        <v>0.75</v>
      </c>
      <c r="G1129" s="156">
        <v>83.13</v>
      </c>
      <c r="H1129" s="156">
        <v>86.41</v>
      </c>
      <c r="I1129" s="156">
        <v>112.89</v>
      </c>
      <c r="J1129" s="156">
        <v>145.3</v>
      </c>
      <c r="K1129" s="156">
        <v>179.58</v>
      </c>
      <c r="L1129" s="156">
        <v>217.83</v>
      </c>
      <c r="M1129" s="157">
        <v>138.67</v>
      </c>
      <c r="N1129" s="18"/>
      <c r="W1129" s="18"/>
      <c r="X1129" s="18"/>
      <c r="Y1129" s="18"/>
      <c r="Z1129" s="18"/>
      <c r="AA1129" s="18"/>
      <c r="AB1129" s="18"/>
      <c r="AC1129" s="18"/>
      <c r="AD1129" s="18"/>
      <c r="AE1129" s="18"/>
      <c r="AF1129" s="18"/>
      <c r="AG1129" s="18"/>
      <c r="AH1129" s="18"/>
      <c r="AI1129" s="18"/>
      <c r="AJ1129" s="18"/>
      <c r="AK1129" s="18"/>
      <c r="AL1129" s="18"/>
      <c r="AM1129" s="18"/>
      <c r="AN1129" s="18"/>
      <c r="AO1129" s="18"/>
      <c r="AP1129" s="18"/>
      <c r="AQ1129" s="18"/>
      <c r="AR1129" s="18"/>
      <c r="AS1129" s="18"/>
      <c r="AT1129" s="18"/>
      <c r="AU1129" s="18"/>
      <c r="AV1129" s="18"/>
      <c r="AW1129" s="18"/>
      <c r="AX1129" s="18"/>
      <c r="AY1129" s="18"/>
      <c r="AZ1129" s="18"/>
      <c r="BA1129" s="18"/>
      <c r="BB1129" s="18"/>
      <c r="BD1129" s="18"/>
      <c r="BE1129" s="18"/>
      <c r="BF1129" s="18"/>
      <c r="BG1129" s="18"/>
      <c r="BH1129" s="18"/>
      <c r="BI1129" s="18"/>
      <c r="BJ1129" s="18"/>
      <c r="BK1129" s="18"/>
      <c r="BL1129" s="18"/>
      <c r="BM1129" s="18"/>
      <c r="BN1129" s="18"/>
      <c r="BO1129" s="18"/>
      <c r="BP1129" s="18"/>
      <c r="BQ1129" s="18"/>
      <c r="BR1129" s="18"/>
      <c r="BS1129" s="18"/>
      <c r="BT1129" s="18"/>
      <c r="BU1129" s="18"/>
      <c r="BV1129" s="18"/>
      <c r="BW1129" s="18"/>
      <c r="BX1129" s="18"/>
      <c r="BY1129" s="18"/>
      <c r="BZ1129" s="18"/>
      <c r="CA1129" s="18"/>
      <c r="CB1129" s="18"/>
      <c r="CC1129" s="18"/>
      <c r="CD1129" s="18"/>
      <c r="CE1129" s="18"/>
      <c r="CF1129" s="18"/>
      <c r="CG1129" s="18"/>
      <c r="CH1129" s="18"/>
      <c r="CI1129" s="18"/>
      <c r="CJ1129" s="18"/>
      <c r="CK1129" s="18"/>
      <c r="CL1129" s="18"/>
      <c r="CM1129" s="18"/>
      <c r="CN1129" s="18"/>
      <c r="CO1129" s="18"/>
      <c r="CP1129" s="18"/>
      <c r="CQ1129" s="18"/>
      <c r="CR1129" s="18"/>
      <c r="CS1129" s="18"/>
      <c r="CT1129" s="18"/>
      <c r="CU1129" s="18"/>
      <c r="CV1129" s="18"/>
      <c r="CW1129" s="18"/>
      <c r="CX1129" s="18"/>
      <c r="CY1129" s="18"/>
      <c r="CZ1129" s="18"/>
      <c r="DA1129" s="18"/>
      <c r="DB1129" s="18"/>
      <c r="DC1129" s="18"/>
      <c r="DD1129" s="18"/>
      <c r="DE1129" s="18"/>
      <c r="DF1129" s="18"/>
      <c r="DG1129" s="18"/>
      <c r="DH1129" s="18"/>
      <c r="DI1129" s="18"/>
    </row>
    <row r="1130" s="19" customFormat="1" spans="1:113">
      <c r="A1130" s="153" t="str">
        <f>+CONCATENATE(B1130,C1130,D1130,E1130,F1130)</f>
        <v>AFS420.75</v>
      </c>
      <c r="B1130" s="154" t="s">
        <v>121</v>
      </c>
      <c r="C1130" s="154" t="s">
        <v>148</v>
      </c>
      <c r="D1130" s="154" t="s">
        <v>90</v>
      </c>
      <c r="E1130" s="154">
        <v>42</v>
      </c>
      <c r="F1130" s="159">
        <v>0.75</v>
      </c>
      <c r="G1130" s="156">
        <v>83.13</v>
      </c>
      <c r="H1130" s="156">
        <v>95.47</v>
      </c>
      <c r="I1130" s="156">
        <v>124.92</v>
      </c>
      <c r="J1130" s="156">
        <v>159.03</v>
      </c>
      <c r="K1130" s="156">
        <v>195.37</v>
      </c>
      <c r="L1130" s="156">
        <v>236.16</v>
      </c>
      <c r="M1130" s="157">
        <v>145.25</v>
      </c>
      <c r="N1130" s="18"/>
      <c r="W1130" s="18"/>
      <c r="X1130" s="18"/>
      <c r="Y1130" s="18"/>
      <c r="Z1130" s="18"/>
      <c r="AA1130" s="18"/>
      <c r="AB1130" s="18"/>
      <c r="AC1130" s="18"/>
      <c r="AD1130" s="18"/>
      <c r="AE1130" s="18"/>
      <c r="AF1130" s="18"/>
      <c r="AG1130" s="18"/>
      <c r="AH1130" s="18"/>
      <c r="AI1130" s="18"/>
      <c r="AJ1130" s="18"/>
      <c r="AK1130" s="18"/>
      <c r="AL1130" s="18"/>
      <c r="AM1130" s="18"/>
      <c r="AN1130" s="18"/>
      <c r="AO1130" s="18"/>
      <c r="AP1130" s="18"/>
      <c r="AQ1130" s="18"/>
      <c r="AR1130" s="18"/>
      <c r="AS1130" s="18"/>
      <c r="AT1130" s="18"/>
      <c r="AU1130" s="18"/>
      <c r="AV1130" s="18"/>
      <c r="AW1130" s="18"/>
      <c r="AX1130" s="18"/>
      <c r="AY1130" s="18"/>
      <c r="AZ1130" s="18"/>
      <c r="BA1130" s="18"/>
      <c r="BB1130" s="18"/>
      <c r="BD1130" s="18"/>
      <c r="BE1130" s="18"/>
      <c r="BF1130" s="18"/>
      <c r="BG1130" s="18"/>
      <c r="BH1130" s="18"/>
      <c r="BI1130" s="18"/>
      <c r="BJ1130" s="18"/>
      <c r="BK1130" s="18"/>
      <c r="BL1130" s="18"/>
      <c r="BM1130" s="18"/>
      <c r="BN1130" s="18"/>
      <c r="BO1130" s="18"/>
      <c r="BP1130" s="18"/>
      <c r="BQ1130" s="18"/>
      <c r="BR1130" s="18"/>
      <c r="BS1130" s="18"/>
      <c r="BT1130" s="18"/>
      <c r="BU1130" s="18"/>
      <c r="BV1130" s="18"/>
      <c r="BW1130" s="18"/>
      <c r="BX1130" s="18"/>
      <c r="BY1130" s="18"/>
      <c r="BZ1130" s="18"/>
      <c r="CA1130" s="18"/>
      <c r="CB1130" s="18"/>
      <c r="CC1130" s="18"/>
      <c r="CD1130" s="18"/>
      <c r="CE1130" s="18"/>
      <c r="CF1130" s="18"/>
      <c r="CG1130" s="18"/>
      <c r="CH1130" s="18"/>
      <c r="CI1130" s="18"/>
      <c r="CJ1130" s="18"/>
      <c r="CK1130" s="18"/>
      <c r="CL1130" s="18"/>
      <c r="CM1130" s="18"/>
      <c r="CN1130" s="18"/>
      <c r="CO1130" s="18"/>
      <c r="CP1130" s="18"/>
      <c r="CQ1130" s="18"/>
      <c r="CR1130" s="18"/>
      <c r="CS1130" s="18"/>
      <c r="CT1130" s="18"/>
      <c r="CU1130" s="18"/>
      <c r="CV1130" s="18"/>
      <c r="CW1130" s="18"/>
      <c r="CX1130" s="18"/>
      <c r="CY1130" s="18"/>
      <c r="CZ1130" s="18"/>
      <c r="DA1130" s="18"/>
      <c r="DB1130" s="18"/>
      <c r="DC1130" s="18"/>
      <c r="DD1130" s="18"/>
      <c r="DE1130" s="18"/>
      <c r="DF1130" s="18"/>
      <c r="DG1130" s="18"/>
      <c r="DH1130" s="18"/>
      <c r="DI1130" s="18"/>
    </row>
    <row r="1131" s="19" customFormat="1" spans="1:113">
      <c r="A1131" s="153" t="str">
        <f>+CONCATENATE(B1131,C1131,D1131,E1131,F1131)</f>
        <v>AFS430.75</v>
      </c>
      <c r="B1131" s="154" t="s">
        <v>121</v>
      </c>
      <c r="C1131" s="154" t="s">
        <v>148</v>
      </c>
      <c r="D1131" s="154" t="s">
        <v>90</v>
      </c>
      <c r="E1131" s="154">
        <v>43</v>
      </c>
      <c r="F1131" s="159">
        <v>0.75</v>
      </c>
      <c r="G1131" s="156">
        <v>83.13</v>
      </c>
      <c r="H1131" s="156">
        <v>105.73</v>
      </c>
      <c r="I1131" s="156">
        <v>138.04</v>
      </c>
      <c r="J1131" s="156">
        <v>173.93</v>
      </c>
      <c r="K1131" s="156">
        <v>212.5</v>
      </c>
      <c r="L1131" s="156">
        <v>256.01</v>
      </c>
      <c r="M1131" s="157">
        <v>152.3</v>
      </c>
      <c r="N1131" s="18"/>
      <c r="W1131" s="18"/>
      <c r="X1131" s="18"/>
      <c r="Y1131" s="18"/>
      <c r="Z1131" s="18"/>
      <c r="AA1131" s="18"/>
      <c r="AB1131" s="18"/>
      <c r="AC1131" s="18"/>
      <c r="AD1131" s="18"/>
      <c r="AE1131" s="18"/>
      <c r="AF1131" s="18"/>
      <c r="AG1131" s="18"/>
      <c r="AH1131" s="18"/>
      <c r="AI1131" s="18"/>
      <c r="AJ1131" s="18"/>
      <c r="AK1131" s="18"/>
      <c r="AL1131" s="18"/>
      <c r="AM1131" s="18"/>
      <c r="AN1131" s="18"/>
      <c r="AO1131" s="18"/>
      <c r="AP1131" s="18"/>
      <c r="AQ1131" s="18"/>
      <c r="AR1131" s="18"/>
      <c r="AS1131" s="18"/>
      <c r="AT1131" s="18"/>
      <c r="AU1131" s="18"/>
      <c r="AV1131" s="18"/>
      <c r="AW1131" s="18"/>
      <c r="AX1131" s="18"/>
      <c r="AY1131" s="18"/>
      <c r="AZ1131" s="18"/>
      <c r="BA1131" s="18"/>
      <c r="BB1131" s="18"/>
      <c r="BD1131" s="18"/>
      <c r="BE1131" s="18"/>
      <c r="BF1131" s="18"/>
      <c r="BG1131" s="18"/>
      <c r="BH1131" s="18"/>
      <c r="BI1131" s="18"/>
      <c r="BJ1131" s="18"/>
      <c r="BK1131" s="18"/>
      <c r="BL1131" s="18"/>
      <c r="BM1131" s="18"/>
      <c r="BN1131" s="18"/>
      <c r="BO1131" s="18"/>
      <c r="BP1131" s="18"/>
      <c r="BQ1131" s="18"/>
      <c r="BR1131" s="18"/>
      <c r="BS1131" s="18"/>
      <c r="BT1131" s="18"/>
      <c r="BU1131" s="18"/>
      <c r="BV1131" s="18"/>
      <c r="BW1131" s="18"/>
      <c r="BX1131" s="18"/>
      <c r="BY1131" s="18"/>
      <c r="BZ1131" s="18"/>
      <c r="CA1131" s="18"/>
      <c r="CB1131" s="18"/>
      <c r="CC1131" s="18"/>
      <c r="CD1131" s="18"/>
      <c r="CE1131" s="18"/>
      <c r="CF1131" s="18"/>
      <c r="CG1131" s="18"/>
      <c r="CH1131" s="18"/>
      <c r="CI1131" s="18"/>
      <c r="CJ1131" s="18"/>
      <c r="CK1131" s="18"/>
      <c r="CL1131" s="18"/>
      <c r="CM1131" s="18"/>
      <c r="CN1131" s="18"/>
      <c r="CO1131" s="18"/>
      <c r="CP1131" s="18"/>
      <c r="CQ1131" s="18"/>
      <c r="CR1131" s="18"/>
      <c r="CS1131" s="18"/>
      <c r="CT1131" s="18"/>
      <c r="CU1131" s="18"/>
      <c r="CV1131" s="18"/>
      <c r="CW1131" s="18"/>
      <c r="CX1131" s="18"/>
      <c r="CY1131" s="18"/>
      <c r="CZ1131" s="18"/>
      <c r="DA1131" s="18"/>
      <c r="DB1131" s="18"/>
      <c r="DC1131" s="18"/>
      <c r="DD1131" s="18"/>
      <c r="DE1131" s="18"/>
      <c r="DF1131" s="18"/>
      <c r="DG1131" s="18"/>
      <c r="DH1131" s="18"/>
      <c r="DI1131" s="18"/>
    </row>
    <row r="1132" s="19" customFormat="1" spans="1:113">
      <c r="A1132" s="153" t="str">
        <f>+CONCATENATE(B1132,C1132,D1132,E1132,F1132)</f>
        <v>AFS440.75</v>
      </c>
      <c r="B1132" s="154" t="s">
        <v>121</v>
      </c>
      <c r="C1132" s="154" t="s">
        <v>148</v>
      </c>
      <c r="D1132" s="154" t="s">
        <v>90</v>
      </c>
      <c r="E1132" s="154">
        <v>44</v>
      </c>
      <c r="F1132" s="159">
        <v>0.75</v>
      </c>
      <c r="G1132" s="156">
        <v>91.07</v>
      </c>
      <c r="H1132" s="156">
        <v>117.66</v>
      </c>
      <c r="I1132" s="156">
        <v>152.41</v>
      </c>
      <c r="J1132" s="156">
        <v>190.07</v>
      </c>
      <c r="K1132" s="156">
        <v>231.06</v>
      </c>
      <c r="L1132" s="156">
        <v>277.45</v>
      </c>
      <c r="M1132" s="157">
        <v>159.89</v>
      </c>
      <c r="N1132" s="18"/>
      <c r="W1132" s="18"/>
      <c r="X1132" s="18"/>
      <c r="Y1132" s="18"/>
      <c r="Z1132" s="18"/>
      <c r="AA1132" s="18"/>
      <c r="AB1132" s="18"/>
      <c r="AC1132" s="18"/>
      <c r="AD1132" s="18"/>
      <c r="AE1132" s="18"/>
      <c r="AF1132" s="18"/>
      <c r="AG1132" s="18"/>
      <c r="AH1132" s="18"/>
      <c r="AI1132" s="18"/>
      <c r="AJ1132" s="18"/>
      <c r="AK1132" s="18"/>
      <c r="AL1132" s="18"/>
      <c r="AM1132" s="18"/>
      <c r="AN1132" s="18"/>
      <c r="AO1132" s="18"/>
      <c r="AP1132" s="18"/>
      <c r="AQ1132" s="18"/>
      <c r="AR1132" s="18"/>
      <c r="AS1132" s="18"/>
      <c r="AT1132" s="18"/>
      <c r="AU1132" s="18"/>
      <c r="AV1132" s="18"/>
      <c r="AW1132" s="18"/>
      <c r="AX1132" s="18"/>
      <c r="AY1132" s="18"/>
      <c r="AZ1132" s="18"/>
      <c r="BA1132" s="18"/>
      <c r="BB1132" s="18"/>
      <c r="BD1132" s="18"/>
      <c r="BE1132" s="18"/>
      <c r="BF1132" s="18"/>
      <c r="BG1132" s="18"/>
      <c r="BH1132" s="18"/>
      <c r="BI1132" s="18"/>
      <c r="BJ1132" s="18"/>
      <c r="BK1132" s="18"/>
      <c r="BL1132" s="18"/>
      <c r="BM1132" s="18"/>
      <c r="BN1132" s="18"/>
      <c r="BO1132" s="18"/>
      <c r="BP1132" s="18"/>
      <c r="BQ1132" s="18"/>
      <c r="BR1132" s="18"/>
      <c r="BS1132" s="18"/>
      <c r="BT1132" s="18"/>
      <c r="BU1132" s="18"/>
      <c r="BV1132" s="18"/>
      <c r="BW1132" s="18"/>
      <c r="BX1132" s="18"/>
      <c r="BY1132" s="18"/>
      <c r="BZ1132" s="18"/>
      <c r="CA1132" s="18"/>
      <c r="CB1132" s="18"/>
      <c r="CC1132" s="18"/>
      <c r="CD1132" s="18"/>
      <c r="CE1132" s="18"/>
      <c r="CF1132" s="18"/>
      <c r="CG1132" s="18"/>
      <c r="CH1132" s="18"/>
      <c r="CI1132" s="18"/>
      <c r="CJ1132" s="18"/>
      <c r="CK1132" s="18"/>
      <c r="CL1132" s="18"/>
      <c r="CM1132" s="18"/>
      <c r="CN1132" s="18"/>
      <c r="CO1132" s="18"/>
      <c r="CP1132" s="18"/>
      <c r="CQ1132" s="18"/>
      <c r="CR1132" s="18"/>
      <c r="CS1132" s="18"/>
      <c r="CT1132" s="18"/>
      <c r="CU1132" s="18"/>
      <c r="CV1132" s="18"/>
      <c r="CW1132" s="18"/>
      <c r="CX1132" s="18"/>
      <c r="CY1132" s="18"/>
      <c r="CZ1132" s="18"/>
      <c r="DA1132" s="18"/>
      <c r="DB1132" s="18"/>
      <c r="DC1132" s="18"/>
      <c r="DD1132" s="18"/>
      <c r="DE1132" s="18"/>
      <c r="DF1132" s="18"/>
      <c r="DG1132" s="18"/>
      <c r="DH1132" s="18"/>
      <c r="DI1132" s="18"/>
    </row>
    <row r="1133" s="19" customFormat="1" spans="1:113">
      <c r="A1133" s="153" t="str">
        <f>+CONCATENATE(B1133,C1133,D1133,E1133,F1133)</f>
        <v>AFS450.75</v>
      </c>
      <c r="B1133" s="154" t="s">
        <v>121</v>
      </c>
      <c r="C1133" s="154" t="s">
        <v>148</v>
      </c>
      <c r="D1133" s="154" t="s">
        <v>90</v>
      </c>
      <c r="E1133" s="154">
        <v>45</v>
      </c>
      <c r="F1133" s="159">
        <v>0.75</v>
      </c>
      <c r="G1133" s="156">
        <v>100.35</v>
      </c>
      <c r="H1133" s="156">
        <v>130.91</v>
      </c>
      <c r="I1133" s="156">
        <v>168.07</v>
      </c>
      <c r="J1133" s="156">
        <v>207.53</v>
      </c>
      <c r="K1133" s="156">
        <v>251.17</v>
      </c>
      <c r="L1133" s="156">
        <v>300.59</v>
      </c>
      <c r="M1133" s="157">
        <v>168.07</v>
      </c>
      <c r="N1133" s="18"/>
      <c r="W1133" s="18"/>
      <c r="X1133" s="18"/>
      <c r="Y1133" s="18"/>
      <c r="Z1133" s="18"/>
      <c r="AA1133" s="18"/>
      <c r="AB1133" s="18"/>
      <c r="AC1133" s="18"/>
      <c r="AD1133" s="18"/>
      <c r="AE1133" s="18"/>
      <c r="AF1133" s="18"/>
      <c r="AG1133" s="18"/>
      <c r="AH1133" s="18"/>
      <c r="AI1133" s="18"/>
      <c r="AJ1133" s="18"/>
      <c r="AK1133" s="18"/>
      <c r="AL1133" s="18"/>
      <c r="AM1133" s="18"/>
      <c r="AN1133" s="18"/>
      <c r="AO1133" s="18"/>
      <c r="AP1133" s="18"/>
      <c r="AQ1133" s="18"/>
      <c r="AR1133" s="18"/>
      <c r="AS1133" s="18"/>
      <c r="AT1133" s="18"/>
      <c r="AU1133" s="18"/>
      <c r="AV1133" s="18"/>
      <c r="AW1133" s="18"/>
      <c r="AX1133" s="18"/>
      <c r="AY1133" s="18"/>
      <c r="AZ1133" s="18"/>
      <c r="BA1133" s="18"/>
      <c r="BB1133" s="18"/>
      <c r="BD1133" s="18"/>
      <c r="BE1133" s="18"/>
      <c r="BF1133" s="18"/>
      <c r="BG1133" s="18"/>
      <c r="BH1133" s="18"/>
      <c r="BI1133" s="18"/>
      <c r="BJ1133" s="18"/>
      <c r="BK1133" s="18"/>
      <c r="BL1133" s="18"/>
      <c r="BM1133" s="18"/>
      <c r="BN1133" s="18"/>
      <c r="BO1133" s="18"/>
      <c r="BP1133" s="18"/>
      <c r="BQ1133" s="18"/>
      <c r="BR1133" s="18"/>
      <c r="BS1133" s="18"/>
      <c r="BT1133" s="18"/>
      <c r="BU1133" s="18"/>
      <c r="BV1133" s="18"/>
      <c r="BW1133" s="18"/>
      <c r="BX1133" s="18"/>
      <c r="BY1133" s="18"/>
      <c r="BZ1133" s="18"/>
      <c r="CA1133" s="18"/>
      <c r="CB1133" s="18"/>
      <c r="CC1133" s="18"/>
      <c r="CD1133" s="18"/>
      <c r="CE1133" s="18"/>
      <c r="CF1133" s="18"/>
      <c r="CG1133" s="18"/>
      <c r="CH1133" s="18"/>
      <c r="CI1133" s="18"/>
      <c r="CJ1133" s="18"/>
      <c r="CK1133" s="18"/>
      <c r="CL1133" s="18"/>
      <c r="CM1133" s="18"/>
      <c r="CN1133" s="18"/>
      <c r="CO1133" s="18"/>
      <c r="CP1133" s="18"/>
      <c r="CQ1133" s="18"/>
      <c r="CR1133" s="18"/>
      <c r="CS1133" s="18"/>
      <c r="CT1133" s="18"/>
      <c r="CU1133" s="18"/>
      <c r="CV1133" s="18"/>
      <c r="CW1133" s="18"/>
      <c r="CX1133" s="18"/>
      <c r="CY1133" s="18"/>
      <c r="CZ1133" s="18"/>
      <c r="DA1133" s="18"/>
      <c r="DB1133" s="18"/>
      <c r="DC1133" s="18"/>
      <c r="DD1133" s="18"/>
      <c r="DE1133" s="18"/>
      <c r="DF1133" s="18"/>
      <c r="DG1133" s="18"/>
      <c r="DH1133" s="18"/>
      <c r="DI1133" s="18"/>
    </row>
    <row r="1134" s="19" customFormat="1" spans="1:113">
      <c r="A1134" s="153" t="str">
        <f>+CONCATENATE(B1134,C1134,D1134,E1134,F1134)</f>
        <v>AFS460.75</v>
      </c>
      <c r="B1134" s="154" t="s">
        <v>121</v>
      </c>
      <c r="C1134" s="154" t="s">
        <v>148</v>
      </c>
      <c r="D1134" s="154" t="s">
        <v>90</v>
      </c>
      <c r="E1134" s="154">
        <v>46</v>
      </c>
      <c r="F1134" s="159">
        <v>0.75</v>
      </c>
      <c r="G1134" s="156">
        <v>111.34</v>
      </c>
      <c r="H1134" s="156">
        <v>145.53</v>
      </c>
      <c r="I1134" s="156">
        <v>184.97</v>
      </c>
      <c r="J1134" s="156">
        <v>226.41</v>
      </c>
      <c r="K1134" s="156">
        <v>272.92</v>
      </c>
      <c r="L1134" s="156"/>
      <c r="M1134" s="157">
        <v>176.81</v>
      </c>
      <c r="N1134" s="18"/>
      <c r="W1134" s="18"/>
      <c r="X1134" s="18"/>
      <c r="Y1134" s="18"/>
      <c r="Z1134" s="18"/>
      <c r="AA1134" s="18"/>
      <c r="AB1134" s="18"/>
      <c r="AC1134" s="18"/>
      <c r="AD1134" s="18"/>
      <c r="AE1134" s="18"/>
      <c r="AF1134" s="18"/>
      <c r="AG1134" s="18"/>
      <c r="AH1134" s="18"/>
      <c r="AI1134" s="18"/>
      <c r="AJ1134" s="18"/>
      <c r="AK1134" s="18"/>
      <c r="AL1134" s="18"/>
      <c r="AM1134" s="18"/>
      <c r="AN1134" s="18"/>
      <c r="AO1134" s="18"/>
      <c r="AP1134" s="18"/>
      <c r="AQ1134" s="18"/>
      <c r="AR1134" s="18"/>
      <c r="AS1134" s="18"/>
      <c r="AT1134" s="18"/>
      <c r="AU1134" s="18"/>
      <c r="AV1134" s="18"/>
      <c r="AW1134" s="18"/>
      <c r="AX1134" s="18"/>
      <c r="AY1134" s="18"/>
      <c r="AZ1134" s="18"/>
      <c r="BA1134" s="18"/>
      <c r="BB1134" s="18"/>
      <c r="BD1134" s="18"/>
      <c r="BE1134" s="18"/>
      <c r="BF1134" s="18"/>
      <c r="BG1134" s="18"/>
      <c r="BH1134" s="18"/>
      <c r="BI1134" s="18"/>
      <c r="BJ1134" s="18"/>
      <c r="BK1134" s="18"/>
      <c r="BL1134" s="18"/>
      <c r="BM1134" s="18"/>
      <c r="BN1134" s="18"/>
      <c r="BO1134" s="18"/>
      <c r="BP1134" s="18"/>
      <c r="BQ1134" s="18"/>
      <c r="BR1134" s="18"/>
      <c r="BS1134" s="18"/>
      <c r="BT1134" s="18"/>
      <c r="BU1134" s="18"/>
      <c r="BV1134" s="18"/>
      <c r="BW1134" s="18"/>
      <c r="BX1134" s="18"/>
      <c r="BY1134" s="18"/>
      <c r="BZ1134" s="18"/>
      <c r="CA1134" s="18"/>
      <c r="CB1134" s="18"/>
      <c r="CC1134" s="18"/>
      <c r="CD1134" s="18"/>
      <c r="CE1134" s="18"/>
      <c r="CF1134" s="18"/>
      <c r="CG1134" s="18"/>
      <c r="CH1134" s="18"/>
      <c r="CI1134" s="18"/>
      <c r="CJ1134" s="18"/>
      <c r="CK1134" s="18"/>
      <c r="CL1134" s="18"/>
      <c r="CM1134" s="18"/>
      <c r="CN1134" s="18"/>
      <c r="CO1134" s="18"/>
      <c r="CP1134" s="18"/>
      <c r="CQ1134" s="18"/>
      <c r="CR1134" s="18"/>
      <c r="CS1134" s="18"/>
      <c r="CT1134" s="18"/>
      <c r="CU1134" s="18"/>
      <c r="CV1134" s="18"/>
      <c r="CW1134" s="18"/>
      <c r="CX1134" s="18"/>
      <c r="CY1134" s="18"/>
      <c r="CZ1134" s="18"/>
      <c r="DA1134" s="18"/>
      <c r="DB1134" s="18"/>
      <c r="DC1134" s="18"/>
      <c r="DD1134" s="18"/>
      <c r="DE1134" s="18"/>
      <c r="DF1134" s="18"/>
      <c r="DG1134" s="18"/>
      <c r="DH1134" s="18"/>
      <c r="DI1134" s="18"/>
    </row>
    <row r="1135" s="19" customFormat="1" spans="1:113">
      <c r="A1135" s="153" t="str">
        <f>+CONCATENATE(B1135,C1135,D1135,E1135,F1135)</f>
        <v>AFS470.75</v>
      </c>
      <c r="B1135" s="154" t="s">
        <v>121</v>
      </c>
      <c r="C1135" s="154" t="s">
        <v>148</v>
      </c>
      <c r="D1135" s="154" t="s">
        <v>90</v>
      </c>
      <c r="E1135" s="154">
        <v>47</v>
      </c>
      <c r="F1135" s="159">
        <v>0.75</v>
      </c>
      <c r="G1135" s="156">
        <v>123.86</v>
      </c>
      <c r="H1135" s="156">
        <v>161.64</v>
      </c>
      <c r="I1135" s="156">
        <v>203.03</v>
      </c>
      <c r="J1135" s="156">
        <v>246.78</v>
      </c>
      <c r="K1135" s="156">
        <v>296.43</v>
      </c>
      <c r="L1135" s="156"/>
      <c r="M1135" s="157">
        <v>186.22</v>
      </c>
      <c r="N1135" s="18"/>
      <c r="W1135" s="18"/>
      <c r="X1135" s="18"/>
      <c r="Y1135" s="18"/>
      <c r="Z1135" s="18"/>
      <c r="AA1135" s="18"/>
      <c r="AB1135" s="18"/>
      <c r="AC1135" s="18"/>
      <c r="AD1135" s="18"/>
      <c r="AE1135" s="18"/>
      <c r="AF1135" s="18"/>
      <c r="AG1135" s="18"/>
      <c r="AH1135" s="18"/>
      <c r="AI1135" s="18"/>
      <c r="AJ1135" s="18"/>
      <c r="AK1135" s="18"/>
      <c r="AL1135" s="18"/>
      <c r="AM1135" s="18"/>
      <c r="AN1135" s="18"/>
      <c r="AO1135" s="18"/>
      <c r="AP1135" s="18"/>
      <c r="AQ1135" s="18"/>
      <c r="AR1135" s="18"/>
      <c r="AS1135" s="18"/>
      <c r="AT1135" s="18"/>
      <c r="AU1135" s="18"/>
      <c r="AV1135" s="18"/>
      <c r="AW1135" s="18"/>
      <c r="AX1135" s="18"/>
      <c r="AY1135" s="18"/>
      <c r="AZ1135" s="18"/>
      <c r="BA1135" s="18"/>
      <c r="BB1135" s="18"/>
      <c r="BD1135" s="18"/>
      <c r="BE1135" s="18"/>
      <c r="BF1135" s="18"/>
      <c r="BG1135" s="18"/>
      <c r="BH1135" s="18"/>
      <c r="BI1135" s="18"/>
      <c r="BJ1135" s="18"/>
      <c r="BK1135" s="18"/>
      <c r="BL1135" s="18"/>
      <c r="BM1135" s="18"/>
      <c r="BN1135" s="18"/>
      <c r="BO1135" s="18"/>
      <c r="BP1135" s="18"/>
      <c r="BQ1135" s="18"/>
      <c r="BR1135" s="18"/>
      <c r="BS1135" s="18"/>
      <c r="BT1135" s="18"/>
      <c r="BU1135" s="18"/>
      <c r="BV1135" s="18"/>
      <c r="BW1135" s="18"/>
      <c r="BX1135" s="18"/>
      <c r="BY1135" s="18"/>
      <c r="BZ1135" s="18"/>
      <c r="CA1135" s="18"/>
      <c r="CB1135" s="18"/>
      <c r="CC1135" s="18"/>
      <c r="CD1135" s="18"/>
      <c r="CE1135" s="18"/>
      <c r="CF1135" s="18"/>
      <c r="CG1135" s="18"/>
      <c r="CH1135" s="18"/>
      <c r="CI1135" s="18"/>
      <c r="CJ1135" s="18"/>
      <c r="CK1135" s="18"/>
      <c r="CL1135" s="18"/>
      <c r="CM1135" s="18"/>
      <c r="CN1135" s="18"/>
      <c r="CO1135" s="18"/>
      <c r="CP1135" s="18"/>
      <c r="CQ1135" s="18"/>
      <c r="CR1135" s="18"/>
      <c r="CS1135" s="18"/>
      <c r="CT1135" s="18"/>
      <c r="CU1135" s="18"/>
      <c r="CV1135" s="18"/>
      <c r="CW1135" s="18"/>
      <c r="CX1135" s="18"/>
      <c r="CY1135" s="18"/>
      <c r="CZ1135" s="18"/>
      <c r="DA1135" s="18"/>
      <c r="DB1135" s="18"/>
      <c r="DC1135" s="18"/>
      <c r="DD1135" s="18"/>
      <c r="DE1135" s="18"/>
      <c r="DF1135" s="18"/>
      <c r="DG1135" s="18"/>
      <c r="DH1135" s="18"/>
      <c r="DI1135" s="18"/>
    </row>
    <row r="1136" s="19" customFormat="1" spans="1:113">
      <c r="A1136" s="153" t="str">
        <f>+CONCATENATE(B1136,C1136,D1136,E1136,F1136)</f>
        <v>AFS480.75</v>
      </c>
      <c r="B1136" s="154" t="s">
        <v>121</v>
      </c>
      <c r="C1136" s="154" t="s">
        <v>148</v>
      </c>
      <c r="D1136" s="154" t="s">
        <v>90</v>
      </c>
      <c r="E1136" s="154">
        <v>48</v>
      </c>
      <c r="F1136" s="159">
        <v>0.75</v>
      </c>
      <c r="G1136" s="156">
        <v>138.11</v>
      </c>
      <c r="H1136" s="156">
        <v>179.28</v>
      </c>
      <c r="I1136" s="156">
        <v>222.47</v>
      </c>
      <c r="J1136" s="156">
        <v>268.77</v>
      </c>
      <c r="K1136" s="156">
        <v>321.81</v>
      </c>
      <c r="L1136" s="156"/>
      <c r="M1136" s="157">
        <v>196.34</v>
      </c>
      <c r="N1136" s="18"/>
      <c r="W1136" s="18"/>
      <c r="X1136" s="18"/>
      <c r="Y1136" s="18"/>
      <c r="Z1136" s="18"/>
      <c r="AA1136" s="18"/>
      <c r="AB1136" s="18"/>
      <c r="AC1136" s="18"/>
      <c r="AD1136" s="18"/>
      <c r="AE1136" s="18"/>
      <c r="AF1136" s="18"/>
      <c r="AG1136" s="18"/>
      <c r="AH1136" s="18"/>
      <c r="AI1136" s="18"/>
      <c r="AJ1136" s="18"/>
      <c r="AK1136" s="18"/>
      <c r="AL1136" s="18"/>
      <c r="AM1136" s="18"/>
      <c r="AN1136" s="18"/>
      <c r="AO1136" s="18"/>
      <c r="AP1136" s="18"/>
      <c r="AQ1136" s="18"/>
      <c r="AR1136" s="18"/>
      <c r="AS1136" s="18"/>
      <c r="AT1136" s="18"/>
      <c r="AU1136" s="18"/>
      <c r="AV1136" s="18"/>
      <c r="AW1136" s="18"/>
      <c r="AX1136" s="18"/>
      <c r="AY1136" s="18"/>
      <c r="AZ1136" s="18"/>
      <c r="BA1136" s="18"/>
      <c r="BB1136" s="18"/>
      <c r="BD1136" s="18"/>
      <c r="BE1136" s="18"/>
      <c r="BF1136" s="18"/>
      <c r="BG1136" s="18"/>
      <c r="BH1136" s="18"/>
      <c r="BI1136" s="18"/>
      <c r="BJ1136" s="18"/>
      <c r="BK1136" s="18"/>
      <c r="BL1136" s="18"/>
      <c r="BM1136" s="18"/>
      <c r="BN1136" s="18"/>
      <c r="BO1136" s="18"/>
      <c r="BP1136" s="18"/>
      <c r="BQ1136" s="18"/>
      <c r="BR1136" s="18"/>
      <c r="BS1136" s="18"/>
      <c r="BT1136" s="18"/>
      <c r="BU1136" s="18"/>
      <c r="BV1136" s="18"/>
      <c r="BW1136" s="18"/>
      <c r="BX1136" s="18"/>
      <c r="BY1136" s="18"/>
      <c r="BZ1136" s="18"/>
      <c r="CA1136" s="18"/>
      <c r="CB1136" s="18"/>
      <c r="CC1136" s="18"/>
      <c r="CD1136" s="18"/>
      <c r="CE1136" s="18"/>
      <c r="CF1136" s="18"/>
      <c r="CG1136" s="18"/>
      <c r="CH1136" s="18"/>
      <c r="CI1136" s="18"/>
      <c r="CJ1136" s="18"/>
      <c r="CK1136" s="18"/>
      <c r="CL1136" s="18"/>
      <c r="CM1136" s="18"/>
      <c r="CN1136" s="18"/>
      <c r="CO1136" s="18"/>
      <c r="CP1136" s="18"/>
      <c r="CQ1136" s="18"/>
      <c r="CR1136" s="18"/>
      <c r="CS1136" s="18"/>
      <c r="CT1136" s="18"/>
      <c r="CU1136" s="18"/>
      <c r="CV1136" s="18"/>
      <c r="CW1136" s="18"/>
      <c r="CX1136" s="18"/>
      <c r="CY1136" s="18"/>
      <c r="CZ1136" s="18"/>
      <c r="DA1136" s="18"/>
      <c r="DB1136" s="18"/>
      <c r="DC1136" s="18"/>
      <c r="DD1136" s="18"/>
      <c r="DE1136" s="18"/>
      <c r="DF1136" s="18"/>
      <c r="DG1136" s="18"/>
      <c r="DH1136" s="18"/>
      <c r="DI1136" s="18"/>
    </row>
    <row r="1137" s="19" customFormat="1" spans="1:113">
      <c r="A1137" s="153" t="str">
        <f>+CONCATENATE(B1137,C1137,D1137,E1137,F1137)</f>
        <v>AFS490.75</v>
      </c>
      <c r="B1137" s="154" t="s">
        <v>121</v>
      </c>
      <c r="C1137" s="154" t="s">
        <v>148</v>
      </c>
      <c r="D1137" s="154" t="s">
        <v>90</v>
      </c>
      <c r="E1137" s="154">
        <v>49</v>
      </c>
      <c r="F1137" s="159">
        <v>0.75</v>
      </c>
      <c r="G1137" s="156">
        <v>154.28</v>
      </c>
      <c r="H1137" s="156">
        <v>198.39</v>
      </c>
      <c r="I1137" s="156">
        <v>243.33</v>
      </c>
      <c r="J1137" s="156">
        <v>292.46</v>
      </c>
      <c r="K1137" s="156">
        <v>349.14</v>
      </c>
      <c r="L1137" s="156">
        <v>0</v>
      </c>
      <c r="M1137" s="157">
        <v>207.19</v>
      </c>
      <c r="N1137" s="18"/>
      <c r="W1137" s="18"/>
      <c r="X1137" s="18"/>
      <c r="Y1137" s="18"/>
      <c r="Z1137" s="18"/>
      <c r="AA1137" s="18"/>
      <c r="AB1137" s="18"/>
      <c r="AC1137" s="18"/>
      <c r="AD1137" s="18"/>
      <c r="AE1137" s="18"/>
      <c r="AF1137" s="18"/>
      <c r="AG1137" s="18"/>
      <c r="AH1137" s="18"/>
      <c r="AI1137" s="18"/>
      <c r="AJ1137" s="18"/>
      <c r="AK1137" s="18"/>
      <c r="AL1137" s="18"/>
      <c r="AM1137" s="18"/>
      <c r="AN1137" s="18"/>
      <c r="AO1137" s="18"/>
      <c r="AP1137" s="18"/>
      <c r="AQ1137" s="18"/>
      <c r="AR1137" s="18"/>
      <c r="AS1137" s="18"/>
      <c r="AT1137" s="18"/>
      <c r="AU1137" s="18"/>
      <c r="AV1137" s="18"/>
      <c r="AW1137" s="18"/>
      <c r="AX1137" s="18"/>
      <c r="AY1137" s="18"/>
      <c r="AZ1137" s="18"/>
      <c r="BA1137" s="18"/>
      <c r="BB1137" s="18"/>
      <c r="BD1137" s="18"/>
      <c r="BE1137" s="18"/>
      <c r="BF1137" s="18"/>
      <c r="BG1137" s="18"/>
      <c r="BH1137" s="18"/>
      <c r="BI1137" s="18"/>
      <c r="BJ1137" s="18"/>
      <c r="BK1137" s="18"/>
      <c r="BL1137" s="18"/>
      <c r="BM1137" s="18"/>
      <c r="BN1137" s="18"/>
      <c r="BO1137" s="18"/>
      <c r="BP1137" s="18"/>
      <c r="BQ1137" s="18"/>
      <c r="BR1137" s="18"/>
      <c r="BS1137" s="18"/>
      <c r="BT1137" s="18"/>
      <c r="BU1137" s="18"/>
      <c r="BV1137" s="18"/>
      <c r="BW1137" s="18"/>
      <c r="BX1137" s="18"/>
      <c r="BY1137" s="18"/>
      <c r="BZ1137" s="18"/>
      <c r="CA1137" s="18"/>
      <c r="CB1137" s="18"/>
      <c r="CC1137" s="18"/>
      <c r="CD1137" s="18"/>
      <c r="CE1137" s="18"/>
      <c r="CF1137" s="18"/>
      <c r="CG1137" s="18"/>
      <c r="CH1137" s="18"/>
      <c r="CI1137" s="18"/>
      <c r="CJ1137" s="18"/>
      <c r="CK1137" s="18"/>
      <c r="CL1137" s="18"/>
      <c r="CM1137" s="18"/>
      <c r="CN1137" s="18"/>
      <c r="CO1137" s="18"/>
      <c r="CP1137" s="18"/>
      <c r="CQ1137" s="18"/>
      <c r="CR1137" s="18"/>
      <c r="CS1137" s="18"/>
      <c r="CT1137" s="18"/>
      <c r="CU1137" s="18"/>
      <c r="CV1137" s="18"/>
      <c r="CW1137" s="18"/>
      <c r="CX1137" s="18"/>
      <c r="CY1137" s="18"/>
      <c r="CZ1137" s="18"/>
      <c r="DA1137" s="18"/>
      <c r="DB1137" s="18"/>
      <c r="DC1137" s="18"/>
      <c r="DD1137" s="18"/>
      <c r="DE1137" s="18"/>
      <c r="DF1137" s="18"/>
      <c r="DG1137" s="18"/>
      <c r="DH1137" s="18"/>
      <c r="DI1137" s="18"/>
    </row>
    <row r="1138" s="19" customFormat="1" spans="1:113">
      <c r="A1138" s="153" t="str">
        <f>+CONCATENATE(B1138,C1138,D1138,E1138,F1138)</f>
        <v>AFS500.75</v>
      </c>
      <c r="B1138" s="154" t="s">
        <v>121</v>
      </c>
      <c r="C1138" s="154" t="s">
        <v>148</v>
      </c>
      <c r="D1138" s="154" t="s">
        <v>90</v>
      </c>
      <c r="E1138" s="154">
        <v>50</v>
      </c>
      <c r="F1138" s="159">
        <v>0.75</v>
      </c>
      <c r="G1138" s="156">
        <v>172.05</v>
      </c>
      <c r="H1138" s="156">
        <v>218.87</v>
      </c>
      <c r="I1138" s="156">
        <v>265.64</v>
      </c>
      <c r="J1138" s="156">
        <v>317.94</v>
      </c>
      <c r="K1138" s="156">
        <v>378.5</v>
      </c>
      <c r="L1138" s="156">
        <v>0</v>
      </c>
      <c r="M1138" s="157">
        <v>218.87</v>
      </c>
      <c r="N1138" s="18"/>
      <c r="W1138" s="18"/>
      <c r="X1138" s="18"/>
      <c r="Y1138" s="18"/>
      <c r="Z1138" s="18"/>
      <c r="AA1138" s="18"/>
      <c r="AB1138" s="18"/>
      <c r="AC1138" s="18"/>
      <c r="AD1138" s="18"/>
      <c r="AE1138" s="18"/>
      <c r="AF1138" s="18"/>
      <c r="AG1138" s="18"/>
      <c r="AH1138" s="18"/>
      <c r="AI1138" s="18"/>
      <c r="AJ1138" s="18"/>
      <c r="AK1138" s="18"/>
      <c r="AL1138" s="18"/>
      <c r="AM1138" s="18"/>
      <c r="AN1138" s="18"/>
      <c r="AO1138" s="18"/>
      <c r="AP1138" s="18"/>
      <c r="AQ1138" s="18"/>
      <c r="AR1138" s="18"/>
      <c r="AS1138" s="18"/>
      <c r="AT1138" s="18"/>
      <c r="AU1138" s="18"/>
      <c r="AV1138" s="18"/>
      <c r="AW1138" s="18"/>
      <c r="AX1138" s="18"/>
      <c r="AY1138" s="18"/>
      <c r="AZ1138" s="18"/>
      <c r="BA1138" s="18"/>
      <c r="BB1138" s="18"/>
      <c r="BD1138" s="18"/>
      <c r="BE1138" s="18"/>
      <c r="BF1138" s="18"/>
      <c r="BG1138" s="18"/>
      <c r="BH1138" s="18"/>
      <c r="BI1138" s="18"/>
      <c r="BJ1138" s="18"/>
      <c r="BK1138" s="18"/>
      <c r="BL1138" s="18"/>
      <c r="BM1138" s="18"/>
      <c r="BN1138" s="18"/>
      <c r="BO1138" s="18"/>
      <c r="BP1138" s="18"/>
      <c r="BQ1138" s="18"/>
      <c r="BR1138" s="18"/>
      <c r="BS1138" s="18"/>
      <c r="BT1138" s="18"/>
      <c r="BU1138" s="18"/>
      <c r="BV1138" s="18"/>
      <c r="BW1138" s="18"/>
      <c r="BX1138" s="18"/>
      <c r="BY1138" s="18"/>
      <c r="BZ1138" s="18"/>
      <c r="CA1138" s="18"/>
      <c r="CB1138" s="18"/>
      <c r="CC1138" s="18"/>
      <c r="CD1138" s="18"/>
      <c r="CE1138" s="18"/>
      <c r="CF1138" s="18"/>
      <c r="CG1138" s="18"/>
      <c r="CH1138" s="18"/>
      <c r="CI1138" s="18"/>
      <c r="CJ1138" s="18"/>
      <c r="CK1138" s="18"/>
      <c r="CL1138" s="18"/>
      <c r="CM1138" s="18"/>
      <c r="CN1138" s="18"/>
      <c r="CO1138" s="18"/>
      <c r="CP1138" s="18"/>
      <c r="CQ1138" s="18"/>
      <c r="CR1138" s="18"/>
      <c r="CS1138" s="18"/>
      <c r="CT1138" s="18"/>
      <c r="CU1138" s="18"/>
      <c r="CV1138" s="18"/>
      <c r="CW1138" s="18"/>
      <c r="CX1138" s="18"/>
      <c r="CY1138" s="18"/>
      <c r="CZ1138" s="18"/>
      <c r="DA1138" s="18"/>
      <c r="DB1138" s="18"/>
      <c r="DC1138" s="18"/>
      <c r="DD1138" s="18"/>
      <c r="DE1138" s="18"/>
      <c r="DF1138" s="18"/>
      <c r="DG1138" s="18"/>
      <c r="DH1138" s="18"/>
      <c r="DI1138" s="18"/>
    </row>
    <row r="1139" s="19" customFormat="1" spans="1:113">
      <c r="A1139" s="153" t="str">
        <f>+CONCATENATE(B1139,C1139,D1139,E1139,F1139)</f>
        <v>AFS510.75</v>
      </c>
      <c r="B1139" s="154" t="s">
        <v>121</v>
      </c>
      <c r="C1139" s="154" t="s">
        <v>148</v>
      </c>
      <c r="D1139" s="154" t="s">
        <v>90</v>
      </c>
      <c r="E1139" s="154">
        <v>51</v>
      </c>
      <c r="F1139" s="159">
        <v>0.75</v>
      </c>
      <c r="G1139" s="156">
        <v>191.65</v>
      </c>
      <c r="H1139" s="156">
        <v>240.63</v>
      </c>
      <c r="I1139" s="156">
        <v>289.45</v>
      </c>
      <c r="J1139" s="156">
        <v>345.3</v>
      </c>
      <c r="K1139" s="156"/>
      <c r="L1139" s="156">
        <v>0</v>
      </c>
      <c r="M1139" s="157">
        <v>231.05</v>
      </c>
      <c r="N1139" s="18"/>
      <c r="W1139" s="18"/>
      <c r="X1139" s="18"/>
      <c r="Y1139" s="18"/>
      <c r="Z1139" s="18"/>
      <c r="AA1139" s="18"/>
      <c r="AB1139" s="18"/>
      <c r="AC1139" s="18"/>
      <c r="AD1139" s="18"/>
      <c r="AE1139" s="18"/>
      <c r="AF1139" s="18"/>
      <c r="AG1139" s="18"/>
      <c r="AH1139" s="18"/>
      <c r="AI1139" s="18"/>
      <c r="AJ1139" s="18"/>
      <c r="AK1139" s="18"/>
      <c r="AL1139" s="18"/>
      <c r="AM1139" s="18"/>
      <c r="AN1139" s="18"/>
      <c r="AO1139" s="18"/>
      <c r="AP1139" s="18"/>
      <c r="AQ1139" s="18"/>
      <c r="AR1139" s="18"/>
      <c r="AS1139" s="18"/>
      <c r="AT1139" s="18"/>
      <c r="AU1139" s="18"/>
      <c r="AV1139" s="18"/>
      <c r="AW1139" s="18"/>
      <c r="AX1139" s="18"/>
      <c r="AY1139" s="18"/>
      <c r="AZ1139" s="18"/>
      <c r="BA1139" s="18"/>
      <c r="BB1139" s="18"/>
      <c r="BD1139" s="18"/>
      <c r="BE1139" s="18"/>
      <c r="BF1139" s="18"/>
      <c r="BG1139" s="18"/>
      <c r="BH1139" s="18"/>
      <c r="BI1139" s="18"/>
      <c r="BJ1139" s="18"/>
      <c r="BK1139" s="18"/>
      <c r="BL1139" s="18"/>
      <c r="BM1139" s="18"/>
      <c r="BN1139" s="18"/>
      <c r="BO1139" s="18"/>
      <c r="BP1139" s="18"/>
      <c r="BQ1139" s="18"/>
      <c r="BR1139" s="18"/>
      <c r="BS1139" s="18"/>
      <c r="BT1139" s="18"/>
      <c r="BU1139" s="18"/>
      <c r="BV1139" s="18"/>
      <c r="BW1139" s="18"/>
      <c r="BX1139" s="18"/>
      <c r="BY1139" s="18"/>
      <c r="BZ1139" s="18"/>
      <c r="CA1139" s="18"/>
      <c r="CB1139" s="18"/>
      <c r="CC1139" s="18"/>
      <c r="CD1139" s="18"/>
      <c r="CE1139" s="18"/>
      <c r="CF1139" s="18"/>
      <c r="CG1139" s="18"/>
      <c r="CH1139" s="18"/>
      <c r="CI1139" s="18"/>
      <c r="CJ1139" s="18"/>
      <c r="CK1139" s="18"/>
      <c r="CL1139" s="18"/>
      <c r="CM1139" s="18"/>
      <c r="CN1139" s="18"/>
      <c r="CO1139" s="18"/>
      <c r="CP1139" s="18"/>
      <c r="CQ1139" s="18"/>
      <c r="CR1139" s="18"/>
      <c r="CS1139" s="18"/>
      <c r="CT1139" s="18"/>
      <c r="CU1139" s="18"/>
      <c r="CV1139" s="18"/>
      <c r="CW1139" s="18"/>
      <c r="CX1139" s="18"/>
      <c r="CY1139" s="18"/>
      <c r="CZ1139" s="18"/>
      <c r="DA1139" s="18"/>
      <c r="DB1139" s="18"/>
      <c r="DC1139" s="18"/>
      <c r="DD1139" s="18"/>
      <c r="DE1139" s="18"/>
      <c r="DF1139" s="18"/>
      <c r="DG1139" s="18"/>
      <c r="DH1139" s="18"/>
      <c r="DI1139" s="18"/>
    </row>
    <row r="1140" s="19" customFormat="1" spans="1:113">
      <c r="A1140" s="153" t="str">
        <f>+CONCATENATE(B1140,C1140,D1140,E1140,F1140)</f>
        <v>AFS520.75</v>
      </c>
      <c r="B1140" s="154" t="s">
        <v>121</v>
      </c>
      <c r="C1140" s="154" t="s">
        <v>148</v>
      </c>
      <c r="D1140" s="154" t="s">
        <v>90</v>
      </c>
      <c r="E1140" s="154">
        <v>52</v>
      </c>
      <c r="F1140" s="159">
        <v>0.75</v>
      </c>
      <c r="G1140" s="156">
        <v>212.67</v>
      </c>
      <c r="H1140" s="156">
        <v>263.61</v>
      </c>
      <c r="I1140" s="156">
        <v>314.83</v>
      </c>
      <c r="J1140" s="156">
        <v>374.63</v>
      </c>
      <c r="K1140" s="156"/>
      <c r="L1140" s="156">
        <v>0</v>
      </c>
      <c r="M1140" s="157">
        <v>243.02</v>
      </c>
      <c r="N1140" s="18"/>
      <c r="W1140" s="18"/>
      <c r="X1140" s="18"/>
      <c r="Y1140" s="18"/>
      <c r="Z1140" s="18"/>
      <c r="AA1140" s="18"/>
      <c r="AB1140" s="18"/>
      <c r="AC1140" s="18"/>
      <c r="AD1140" s="18"/>
      <c r="AE1140" s="18"/>
      <c r="AF1140" s="18"/>
      <c r="AG1140" s="18"/>
      <c r="AH1140" s="18"/>
      <c r="AI1140" s="18"/>
      <c r="AJ1140" s="18"/>
      <c r="AK1140" s="18"/>
      <c r="AL1140" s="18"/>
      <c r="AM1140" s="18"/>
      <c r="AN1140" s="18"/>
      <c r="AO1140" s="18"/>
      <c r="AP1140" s="18"/>
      <c r="AQ1140" s="18"/>
      <c r="AR1140" s="18"/>
      <c r="AS1140" s="18"/>
      <c r="AT1140" s="18"/>
      <c r="AU1140" s="18"/>
      <c r="AV1140" s="18"/>
      <c r="AW1140" s="18"/>
      <c r="AX1140" s="18"/>
      <c r="AY1140" s="18"/>
      <c r="AZ1140" s="18"/>
      <c r="BA1140" s="18"/>
      <c r="BB1140" s="18"/>
      <c r="BD1140" s="18"/>
      <c r="BE1140" s="18"/>
      <c r="BF1140" s="18"/>
      <c r="BG1140" s="18"/>
      <c r="BH1140" s="18"/>
      <c r="BI1140" s="18"/>
      <c r="BJ1140" s="18"/>
      <c r="BK1140" s="18"/>
      <c r="BL1140" s="18"/>
      <c r="BM1140" s="18"/>
      <c r="BN1140" s="18"/>
      <c r="BO1140" s="18"/>
      <c r="BP1140" s="18"/>
      <c r="BQ1140" s="18"/>
      <c r="BR1140" s="18"/>
      <c r="BS1140" s="18"/>
      <c r="BT1140" s="18"/>
      <c r="BU1140" s="18"/>
      <c r="BV1140" s="18"/>
      <c r="BW1140" s="18"/>
      <c r="BX1140" s="18"/>
      <c r="BY1140" s="18"/>
      <c r="BZ1140" s="18"/>
      <c r="CA1140" s="18"/>
      <c r="CB1140" s="18"/>
      <c r="CC1140" s="18"/>
      <c r="CD1140" s="18"/>
      <c r="CE1140" s="18"/>
      <c r="CF1140" s="18"/>
      <c r="CG1140" s="18"/>
      <c r="CH1140" s="18"/>
      <c r="CI1140" s="18"/>
      <c r="CJ1140" s="18"/>
      <c r="CK1140" s="18"/>
      <c r="CL1140" s="18"/>
      <c r="CM1140" s="18"/>
      <c r="CN1140" s="18"/>
      <c r="CO1140" s="18"/>
      <c r="CP1140" s="18"/>
      <c r="CQ1140" s="18"/>
      <c r="CR1140" s="18"/>
      <c r="CS1140" s="18"/>
      <c r="CT1140" s="18"/>
      <c r="CU1140" s="18"/>
      <c r="CV1140" s="18"/>
      <c r="CW1140" s="18"/>
      <c r="CX1140" s="18"/>
      <c r="CY1140" s="18"/>
      <c r="CZ1140" s="18"/>
      <c r="DA1140" s="18"/>
      <c r="DB1140" s="18"/>
      <c r="DC1140" s="18"/>
      <c r="DD1140" s="18"/>
      <c r="DE1140" s="18"/>
      <c r="DF1140" s="18"/>
      <c r="DG1140" s="18"/>
      <c r="DH1140" s="18"/>
      <c r="DI1140" s="18"/>
    </row>
    <row r="1141" s="19" customFormat="1" spans="1:113">
      <c r="A1141" s="153" t="str">
        <f>+CONCATENATE(B1141,C1141,D1141,E1141,F1141)</f>
        <v>AFS530.75</v>
      </c>
      <c r="B1141" s="154" t="s">
        <v>121</v>
      </c>
      <c r="C1141" s="154" t="s">
        <v>148</v>
      </c>
      <c r="D1141" s="154" t="s">
        <v>90</v>
      </c>
      <c r="E1141" s="154">
        <v>53</v>
      </c>
      <c r="F1141" s="159">
        <v>0.75</v>
      </c>
      <c r="G1141" s="156">
        <v>234.95</v>
      </c>
      <c r="H1141" s="156">
        <v>287.79</v>
      </c>
      <c r="I1141" s="156">
        <v>341.84</v>
      </c>
      <c r="J1141" s="156">
        <v>406.03</v>
      </c>
      <c r="K1141" s="156"/>
      <c r="L1141" s="156">
        <v>0</v>
      </c>
      <c r="M1141" s="157">
        <v>255.3</v>
      </c>
      <c r="N1141" s="18"/>
      <c r="W1141" s="18"/>
      <c r="X1141" s="18"/>
      <c r="Y1141" s="18"/>
      <c r="Z1141" s="18"/>
      <c r="AA1141" s="18"/>
      <c r="AB1141" s="18"/>
      <c r="AC1141" s="18"/>
      <c r="AD1141" s="18"/>
      <c r="AE1141" s="18"/>
      <c r="AF1141" s="18"/>
      <c r="AG1141" s="18"/>
      <c r="AH1141" s="18"/>
      <c r="AI1141" s="18"/>
      <c r="AJ1141" s="18"/>
      <c r="AK1141" s="18"/>
      <c r="AL1141" s="18"/>
      <c r="AM1141" s="18"/>
      <c r="AN1141" s="18"/>
      <c r="AO1141" s="18"/>
      <c r="AP1141" s="18"/>
      <c r="AQ1141" s="18"/>
      <c r="AR1141" s="18"/>
      <c r="AS1141" s="18"/>
      <c r="AT1141" s="18"/>
      <c r="AU1141" s="18"/>
      <c r="AV1141" s="18"/>
      <c r="AW1141" s="18"/>
      <c r="AX1141" s="18"/>
      <c r="AY1141" s="18"/>
      <c r="AZ1141" s="18"/>
      <c r="BA1141" s="18"/>
      <c r="BB1141" s="18"/>
      <c r="BD1141" s="18"/>
      <c r="BE1141" s="18"/>
      <c r="BF1141" s="18"/>
      <c r="BG1141" s="18"/>
      <c r="BH1141" s="18"/>
      <c r="BI1141" s="18"/>
      <c r="BJ1141" s="18"/>
      <c r="BK1141" s="18"/>
      <c r="BL1141" s="18"/>
      <c r="BM1141" s="18"/>
      <c r="BN1141" s="18"/>
      <c r="BO1141" s="18"/>
      <c r="BP1141" s="18"/>
      <c r="BQ1141" s="18"/>
      <c r="BR1141" s="18"/>
      <c r="BS1141" s="18"/>
      <c r="BT1141" s="18"/>
      <c r="BU1141" s="18"/>
      <c r="BV1141" s="18"/>
      <c r="BW1141" s="18"/>
      <c r="BX1141" s="18"/>
      <c r="BY1141" s="18"/>
      <c r="BZ1141" s="18"/>
      <c r="CA1141" s="18"/>
      <c r="CB1141" s="18"/>
      <c r="CC1141" s="18"/>
      <c r="CD1141" s="18"/>
      <c r="CE1141" s="18"/>
      <c r="CF1141" s="18"/>
      <c r="CG1141" s="18"/>
      <c r="CH1141" s="18"/>
      <c r="CI1141" s="18"/>
      <c r="CJ1141" s="18"/>
      <c r="CK1141" s="18"/>
      <c r="CL1141" s="18"/>
      <c r="CM1141" s="18"/>
      <c r="CN1141" s="18"/>
      <c r="CO1141" s="18"/>
      <c r="CP1141" s="18"/>
      <c r="CQ1141" s="18"/>
      <c r="CR1141" s="18"/>
      <c r="CS1141" s="18"/>
      <c r="CT1141" s="18"/>
      <c r="CU1141" s="18"/>
      <c r="CV1141" s="18"/>
      <c r="CW1141" s="18"/>
      <c r="CX1141" s="18"/>
      <c r="CY1141" s="18"/>
      <c r="CZ1141" s="18"/>
      <c r="DA1141" s="18"/>
      <c r="DB1141" s="18"/>
      <c r="DC1141" s="18"/>
      <c r="DD1141" s="18"/>
      <c r="DE1141" s="18"/>
      <c r="DF1141" s="18"/>
      <c r="DG1141" s="18"/>
      <c r="DH1141" s="18"/>
      <c r="DI1141" s="18"/>
    </row>
    <row r="1142" s="19" customFormat="1" spans="1:113">
      <c r="A1142" s="153" t="str">
        <f>+CONCATENATE(B1142,C1142,D1142,E1142,F1142)</f>
        <v>AFS540.75</v>
      </c>
      <c r="B1142" s="154" t="s">
        <v>121</v>
      </c>
      <c r="C1142" s="154" t="s">
        <v>148</v>
      </c>
      <c r="D1142" s="154" t="s">
        <v>90</v>
      </c>
      <c r="E1142" s="154">
        <v>54</v>
      </c>
      <c r="F1142" s="159">
        <v>0.75</v>
      </c>
      <c r="G1142" s="156">
        <v>258.23</v>
      </c>
      <c r="H1142" s="156">
        <v>313.21</v>
      </c>
      <c r="I1142" s="156">
        <v>370.62</v>
      </c>
      <c r="J1142" s="156">
        <v>439.62</v>
      </c>
      <c r="K1142" s="156">
        <v>0</v>
      </c>
      <c r="L1142" s="156">
        <v>0</v>
      </c>
      <c r="M1142" s="157">
        <v>268.45</v>
      </c>
      <c r="N1142" s="18"/>
      <c r="W1142" s="18"/>
      <c r="X1142" s="18"/>
      <c r="Y1142" s="18"/>
      <c r="Z1142" s="18"/>
      <c r="AA1142" s="18"/>
      <c r="AB1142" s="18"/>
      <c r="AC1142" s="18"/>
      <c r="AD1142" s="18"/>
      <c r="AE1142" s="18"/>
      <c r="AF1142" s="18"/>
      <c r="AG1142" s="18"/>
      <c r="AH1142" s="18"/>
      <c r="AI1142" s="18"/>
      <c r="AJ1142" s="18"/>
      <c r="AK1142" s="18"/>
      <c r="AL1142" s="18"/>
      <c r="AM1142" s="18"/>
      <c r="AN1142" s="18"/>
      <c r="AO1142" s="18"/>
      <c r="AP1142" s="18"/>
      <c r="AQ1142" s="18"/>
      <c r="AR1142" s="18"/>
      <c r="AS1142" s="18"/>
      <c r="AT1142" s="18"/>
      <c r="AU1142" s="18"/>
      <c r="AV1142" s="18"/>
      <c r="AW1142" s="18"/>
      <c r="AX1142" s="18"/>
      <c r="AY1142" s="18"/>
      <c r="AZ1142" s="18"/>
      <c r="BA1142" s="18"/>
      <c r="BB1142" s="18"/>
      <c r="BD1142" s="18"/>
      <c r="BE1142" s="18"/>
      <c r="BF1142" s="18"/>
      <c r="BG1142" s="18"/>
      <c r="BH1142" s="18"/>
      <c r="BI1142" s="18"/>
      <c r="BJ1142" s="18"/>
      <c r="BK1142" s="18"/>
      <c r="BL1142" s="18"/>
      <c r="BM1142" s="18"/>
      <c r="BN1142" s="18"/>
      <c r="BO1142" s="18"/>
      <c r="BP1142" s="18"/>
      <c r="BQ1142" s="18"/>
      <c r="BR1142" s="18"/>
      <c r="BS1142" s="18"/>
      <c r="BT1142" s="18"/>
      <c r="BU1142" s="18"/>
      <c r="BV1142" s="18"/>
      <c r="BW1142" s="18"/>
      <c r="BX1142" s="18"/>
      <c r="BY1142" s="18"/>
      <c r="BZ1142" s="18"/>
      <c r="CA1142" s="18"/>
      <c r="CB1142" s="18"/>
      <c r="CC1142" s="18"/>
      <c r="CD1142" s="18"/>
      <c r="CE1142" s="18"/>
      <c r="CF1142" s="18"/>
      <c r="CG1142" s="18"/>
      <c r="CH1142" s="18"/>
      <c r="CI1142" s="18"/>
      <c r="CJ1142" s="18"/>
      <c r="CK1142" s="18"/>
      <c r="CL1142" s="18"/>
      <c r="CM1142" s="18"/>
      <c r="CN1142" s="18"/>
      <c r="CO1142" s="18"/>
      <c r="CP1142" s="18"/>
      <c r="CQ1142" s="18"/>
      <c r="CR1142" s="18"/>
      <c r="CS1142" s="18"/>
      <c r="CT1142" s="18"/>
      <c r="CU1142" s="18"/>
      <c r="CV1142" s="18"/>
      <c r="CW1142" s="18"/>
      <c r="CX1142" s="18"/>
      <c r="CY1142" s="18"/>
      <c r="CZ1142" s="18"/>
      <c r="DA1142" s="18"/>
      <c r="DB1142" s="18"/>
      <c r="DC1142" s="18"/>
      <c r="DD1142" s="18"/>
      <c r="DE1142" s="18"/>
      <c r="DF1142" s="18"/>
      <c r="DG1142" s="18"/>
      <c r="DH1142" s="18"/>
      <c r="DI1142" s="18"/>
    </row>
    <row r="1143" s="19" customFormat="1" spans="1:113">
      <c r="A1143" s="153" t="str">
        <f>+CONCATENATE(B1143,C1143,D1143,E1143,F1143)</f>
        <v>AFS550.75</v>
      </c>
      <c r="B1143" s="154" t="s">
        <v>121</v>
      </c>
      <c r="C1143" s="154" t="s">
        <v>148</v>
      </c>
      <c r="D1143" s="154" t="s">
        <v>90</v>
      </c>
      <c r="E1143" s="154">
        <v>55</v>
      </c>
      <c r="F1143" s="159">
        <v>0.75</v>
      </c>
      <c r="G1143" s="156">
        <v>282.47</v>
      </c>
      <c r="H1143" s="156">
        <v>339.94</v>
      </c>
      <c r="I1143" s="156">
        <v>401.32</v>
      </c>
      <c r="J1143" s="156">
        <v>475.56</v>
      </c>
      <c r="K1143" s="156">
        <v>0</v>
      </c>
      <c r="L1143" s="156">
        <v>0</v>
      </c>
      <c r="M1143" s="157">
        <v>282.47</v>
      </c>
      <c r="N1143" s="18"/>
      <c r="W1143" s="18"/>
      <c r="X1143" s="18"/>
      <c r="Y1143" s="18"/>
      <c r="Z1143" s="18"/>
      <c r="AA1143" s="18"/>
      <c r="AB1143" s="18"/>
      <c r="AC1143" s="18"/>
      <c r="AD1143" s="18"/>
      <c r="AE1143" s="18"/>
      <c r="AF1143" s="18"/>
      <c r="AG1143" s="18"/>
      <c r="AH1143" s="18"/>
      <c r="AI1143" s="18"/>
      <c r="AJ1143" s="18"/>
      <c r="AK1143" s="18"/>
      <c r="AL1143" s="18"/>
      <c r="AM1143" s="18"/>
      <c r="AN1143" s="18"/>
      <c r="AO1143" s="18"/>
      <c r="AP1143" s="18"/>
      <c r="AQ1143" s="18"/>
      <c r="AR1143" s="18"/>
      <c r="AS1143" s="18"/>
      <c r="AT1143" s="18"/>
      <c r="AU1143" s="18"/>
      <c r="AV1143" s="18"/>
      <c r="AW1143" s="18"/>
      <c r="AX1143" s="18"/>
      <c r="AY1143" s="18"/>
      <c r="AZ1143" s="18"/>
      <c r="BA1143" s="18"/>
      <c r="BB1143" s="18"/>
      <c r="BD1143" s="18"/>
      <c r="BE1143" s="18"/>
      <c r="BF1143" s="18"/>
      <c r="BG1143" s="18"/>
      <c r="BH1143" s="18"/>
      <c r="BI1143" s="18"/>
      <c r="BJ1143" s="18"/>
      <c r="BK1143" s="18"/>
      <c r="BL1143" s="18"/>
      <c r="BM1143" s="18"/>
      <c r="BN1143" s="18"/>
      <c r="BO1143" s="18"/>
      <c r="BP1143" s="18"/>
      <c r="BQ1143" s="18"/>
      <c r="BR1143" s="18"/>
      <c r="BS1143" s="18"/>
      <c r="BT1143" s="18"/>
      <c r="BU1143" s="18"/>
      <c r="BV1143" s="18"/>
      <c r="BW1143" s="18"/>
      <c r="BX1143" s="18"/>
      <c r="BY1143" s="18"/>
      <c r="BZ1143" s="18"/>
      <c r="CA1143" s="18"/>
      <c r="CB1143" s="18"/>
      <c r="CC1143" s="18"/>
      <c r="CD1143" s="18"/>
      <c r="CE1143" s="18"/>
      <c r="CF1143" s="18"/>
      <c r="CG1143" s="18"/>
      <c r="CH1143" s="18"/>
      <c r="CI1143" s="18"/>
      <c r="CJ1143" s="18"/>
      <c r="CK1143" s="18"/>
      <c r="CL1143" s="18"/>
      <c r="CM1143" s="18"/>
      <c r="CN1143" s="18"/>
      <c r="CO1143" s="18"/>
      <c r="CP1143" s="18"/>
      <c r="CQ1143" s="18"/>
      <c r="CR1143" s="18"/>
      <c r="CS1143" s="18"/>
      <c r="CT1143" s="18"/>
      <c r="CU1143" s="18"/>
      <c r="CV1143" s="18"/>
      <c r="CW1143" s="18"/>
      <c r="CX1143" s="18"/>
      <c r="CY1143" s="18"/>
      <c r="CZ1143" s="18"/>
      <c r="DA1143" s="18"/>
      <c r="DB1143" s="18"/>
      <c r="DC1143" s="18"/>
      <c r="DD1143" s="18"/>
      <c r="DE1143" s="18"/>
      <c r="DF1143" s="18"/>
      <c r="DG1143" s="18"/>
      <c r="DH1143" s="18"/>
      <c r="DI1143" s="18"/>
    </row>
    <row r="1144" s="19" customFormat="1" spans="1:113">
      <c r="A1144" s="153" t="str">
        <f>+CONCATENATE(B1144,C1144,D1144,E1144,F1144)</f>
        <v>AFS560.75</v>
      </c>
      <c r="B1144" s="154" t="s">
        <v>121</v>
      </c>
      <c r="C1144" s="154" t="s">
        <v>148</v>
      </c>
      <c r="D1144" s="154" t="s">
        <v>90</v>
      </c>
      <c r="E1144" s="154">
        <v>56</v>
      </c>
      <c r="F1144" s="159">
        <v>0.75</v>
      </c>
      <c r="G1144" s="156">
        <v>307.62</v>
      </c>
      <c r="H1144" s="156">
        <v>368.16</v>
      </c>
      <c r="I1144" s="156">
        <v>434.14</v>
      </c>
      <c r="J1144" s="156"/>
      <c r="K1144" s="156">
        <v>0</v>
      </c>
      <c r="L1144" s="156">
        <v>0</v>
      </c>
      <c r="M1144" s="157"/>
      <c r="N1144" s="18"/>
      <c r="W1144" s="18"/>
      <c r="X1144" s="18"/>
      <c r="Y1144" s="18"/>
      <c r="Z1144" s="18"/>
      <c r="AA1144" s="18"/>
      <c r="AB1144" s="18"/>
      <c r="AC1144" s="18"/>
      <c r="AD1144" s="18"/>
      <c r="AE1144" s="18"/>
      <c r="AF1144" s="18"/>
      <c r="AG1144" s="18"/>
      <c r="AH1144" s="18"/>
      <c r="AI1144" s="18"/>
      <c r="AJ1144" s="18"/>
      <c r="AK1144" s="18"/>
      <c r="AL1144" s="18"/>
      <c r="AM1144" s="18"/>
      <c r="AN1144" s="18"/>
      <c r="AO1144" s="18"/>
      <c r="AP1144" s="18"/>
      <c r="AQ1144" s="18"/>
      <c r="AR1144" s="18"/>
      <c r="AS1144" s="18"/>
      <c r="AT1144" s="18"/>
      <c r="AU1144" s="18"/>
      <c r="AV1144" s="18"/>
      <c r="AW1144" s="18"/>
      <c r="AX1144" s="18"/>
      <c r="AY1144" s="18"/>
      <c r="AZ1144" s="18"/>
      <c r="BA1144" s="18"/>
      <c r="BB1144" s="18"/>
      <c r="BD1144" s="18"/>
      <c r="BE1144" s="18"/>
      <c r="BF1144" s="18"/>
      <c r="BG1144" s="18"/>
      <c r="BH1144" s="18"/>
      <c r="BI1144" s="18"/>
      <c r="BJ1144" s="18"/>
      <c r="BK1144" s="18"/>
      <c r="BL1144" s="18"/>
      <c r="BM1144" s="18"/>
      <c r="BN1144" s="18"/>
      <c r="BO1144" s="18"/>
      <c r="BP1144" s="18"/>
      <c r="BQ1144" s="18"/>
      <c r="BR1144" s="18"/>
      <c r="BS1144" s="18"/>
      <c r="BT1144" s="18"/>
      <c r="BU1144" s="18"/>
      <c r="BV1144" s="18"/>
      <c r="BW1144" s="18"/>
      <c r="BX1144" s="18"/>
      <c r="BY1144" s="18"/>
      <c r="BZ1144" s="18"/>
      <c r="CA1144" s="18"/>
      <c r="CB1144" s="18"/>
      <c r="CC1144" s="18"/>
      <c r="CD1144" s="18"/>
      <c r="CE1144" s="18"/>
      <c r="CF1144" s="18"/>
      <c r="CG1144" s="18"/>
      <c r="CH1144" s="18"/>
      <c r="CI1144" s="18"/>
      <c r="CJ1144" s="18"/>
      <c r="CK1144" s="18"/>
      <c r="CL1144" s="18"/>
      <c r="CM1144" s="18"/>
      <c r="CN1144" s="18"/>
      <c r="CO1144" s="18"/>
      <c r="CP1144" s="18"/>
      <c r="CQ1144" s="18"/>
      <c r="CR1144" s="18"/>
      <c r="CS1144" s="18"/>
      <c r="CT1144" s="18"/>
      <c r="CU1144" s="18"/>
      <c r="CV1144" s="18"/>
      <c r="CW1144" s="18"/>
      <c r="CX1144" s="18"/>
      <c r="CY1144" s="18"/>
      <c r="CZ1144" s="18"/>
      <c r="DA1144" s="18"/>
      <c r="DB1144" s="18"/>
      <c r="DC1144" s="18"/>
      <c r="DD1144" s="18"/>
      <c r="DE1144" s="18"/>
      <c r="DF1144" s="18"/>
      <c r="DG1144" s="18"/>
      <c r="DH1144" s="18"/>
      <c r="DI1144" s="18"/>
    </row>
    <row r="1145" s="19" customFormat="1" spans="1:113">
      <c r="A1145" s="153" t="str">
        <f>+CONCATENATE(B1145,C1145,D1145,E1145,F1145)</f>
        <v>AFS570.75</v>
      </c>
      <c r="B1145" s="154" t="s">
        <v>121</v>
      </c>
      <c r="C1145" s="154" t="s">
        <v>148</v>
      </c>
      <c r="D1145" s="154" t="s">
        <v>90</v>
      </c>
      <c r="E1145" s="154">
        <v>57</v>
      </c>
      <c r="F1145" s="159">
        <v>0.75</v>
      </c>
      <c r="G1145" s="156">
        <v>333.76</v>
      </c>
      <c r="H1145" s="156">
        <v>398.13</v>
      </c>
      <c r="I1145" s="156">
        <v>469.33</v>
      </c>
      <c r="J1145" s="156"/>
      <c r="K1145" s="156">
        <v>0</v>
      </c>
      <c r="L1145" s="156">
        <v>0</v>
      </c>
      <c r="M1145" s="157"/>
      <c r="N1145" s="18"/>
      <c r="W1145" s="18"/>
      <c r="X1145" s="18"/>
      <c r="Y1145" s="18"/>
      <c r="Z1145" s="18"/>
      <c r="AA1145" s="18"/>
      <c r="AB1145" s="18"/>
      <c r="AC1145" s="18"/>
      <c r="AD1145" s="18"/>
      <c r="AE1145" s="18"/>
      <c r="AF1145" s="18"/>
      <c r="AG1145" s="18"/>
      <c r="AH1145" s="18"/>
      <c r="AI1145" s="18"/>
      <c r="AJ1145" s="18"/>
      <c r="AK1145" s="18"/>
      <c r="AL1145" s="18"/>
      <c r="AM1145" s="18"/>
      <c r="AN1145" s="18"/>
      <c r="AO1145" s="18"/>
      <c r="AP1145" s="18"/>
      <c r="AQ1145" s="18"/>
      <c r="AR1145" s="18"/>
      <c r="AS1145" s="18"/>
      <c r="AT1145" s="18"/>
      <c r="AU1145" s="18"/>
      <c r="AV1145" s="18"/>
      <c r="AW1145" s="18"/>
      <c r="AX1145" s="18"/>
      <c r="AY1145" s="18"/>
      <c r="AZ1145" s="18"/>
      <c r="BA1145" s="18"/>
      <c r="BB1145" s="18"/>
      <c r="BD1145" s="18"/>
      <c r="BE1145" s="18"/>
      <c r="BF1145" s="18"/>
      <c r="BG1145" s="18"/>
      <c r="BH1145" s="18"/>
      <c r="BI1145" s="18"/>
      <c r="BJ1145" s="18"/>
      <c r="BK1145" s="18"/>
      <c r="BL1145" s="18"/>
      <c r="BM1145" s="18"/>
      <c r="BN1145" s="18"/>
      <c r="BO1145" s="18"/>
      <c r="BP1145" s="18"/>
      <c r="BQ1145" s="18"/>
      <c r="BR1145" s="18"/>
      <c r="BS1145" s="18"/>
      <c r="BT1145" s="18"/>
      <c r="BU1145" s="18"/>
      <c r="BV1145" s="18"/>
      <c r="BW1145" s="18"/>
      <c r="BX1145" s="18"/>
      <c r="BY1145" s="18"/>
      <c r="BZ1145" s="18"/>
      <c r="CA1145" s="18"/>
      <c r="CB1145" s="18"/>
      <c r="CC1145" s="18"/>
      <c r="CD1145" s="18"/>
      <c r="CE1145" s="18"/>
      <c r="CF1145" s="18"/>
      <c r="CG1145" s="18"/>
      <c r="CH1145" s="18"/>
      <c r="CI1145" s="18"/>
      <c r="CJ1145" s="18"/>
      <c r="CK1145" s="18"/>
      <c r="CL1145" s="18"/>
      <c r="CM1145" s="18"/>
      <c r="CN1145" s="18"/>
      <c r="CO1145" s="18"/>
      <c r="CP1145" s="18"/>
      <c r="CQ1145" s="18"/>
      <c r="CR1145" s="18"/>
      <c r="CS1145" s="18"/>
      <c r="CT1145" s="18"/>
      <c r="CU1145" s="18"/>
      <c r="CV1145" s="18"/>
      <c r="CW1145" s="18"/>
      <c r="CX1145" s="18"/>
      <c r="CY1145" s="18"/>
      <c r="CZ1145" s="18"/>
      <c r="DA1145" s="18"/>
      <c r="DB1145" s="18"/>
      <c r="DC1145" s="18"/>
      <c r="DD1145" s="18"/>
      <c r="DE1145" s="18"/>
      <c r="DF1145" s="18"/>
      <c r="DG1145" s="18"/>
      <c r="DH1145" s="18"/>
      <c r="DI1145" s="18"/>
    </row>
    <row r="1146" s="19" customFormat="1" spans="1:113">
      <c r="A1146" s="153" t="str">
        <f>+CONCATENATE(B1146,C1146,D1146,E1146,F1146)</f>
        <v>AFS580.75</v>
      </c>
      <c r="B1146" s="154" t="s">
        <v>121</v>
      </c>
      <c r="C1146" s="154" t="s">
        <v>148</v>
      </c>
      <c r="D1146" s="154" t="s">
        <v>90</v>
      </c>
      <c r="E1146" s="154">
        <v>58</v>
      </c>
      <c r="F1146" s="159">
        <v>0.75</v>
      </c>
      <c r="G1146" s="156">
        <v>361.07</v>
      </c>
      <c r="H1146" s="156">
        <v>429.87</v>
      </c>
      <c r="I1146" s="156">
        <v>507.19</v>
      </c>
      <c r="J1146" s="156"/>
      <c r="K1146" s="156">
        <v>0</v>
      </c>
      <c r="L1146" s="156">
        <v>0</v>
      </c>
      <c r="M1146" s="157"/>
      <c r="N1146" s="18"/>
      <c r="W1146" s="18"/>
      <c r="X1146" s="18"/>
      <c r="Y1146" s="18"/>
      <c r="Z1146" s="18"/>
      <c r="AA1146" s="18"/>
      <c r="AB1146" s="18"/>
      <c r="AC1146" s="18"/>
      <c r="AD1146" s="18"/>
      <c r="AE1146" s="18"/>
      <c r="AF1146" s="18"/>
      <c r="AG1146" s="18"/>
      <c r="AH1146" s="18"/>
      <c r="AI1146" s="18"/>
      <c r="AJ1146" s="18"/>
      <c r="AK1146" s="18"/>
      <c r="AL1146" s="18"/>
      <c r="AM1146" s="18"/>
      <c r="AN1146" s="18"/>
      <c r="AO1146" s="18"/>
      <c r="AP1146" s="18"/>
      <c r="AQ1146" s="18"/>
      <c r="AR1146" s="18"/>
      <c r="AS1146" s="18"/>
      <c r="AT1146" s="18"/>
      <c r="AU1146" s="18"/>
      <c r="AV1146" s="18"/>
      <c r="AW1146" s="18"/>
      <c r="AX1146" s="18"/>
      <c r="AY1146" s="18"/>
      <c r="AZ1146" s="18"/>
      <c r="BA1146" s="18"/>
      <c r="BB1146" s="18"/>
      <c r="BD1146" s="18"/>
      <c r="BE1146" s="18"/>
      <c r="BF1146" s="18"/>
      <c r="BG1146" s="18"/>
      <c r="BH1146" s="18"/>
      <c r="BI1146" s="18"/>
      <c r="BJ1146" s="18"/>
      <c r="BK1146" s="18"/>
      <c r="BL1146" s="18"/>
      <c r="BM1146" s="18"/>
      <c r="BN1146" s="18"/>
      <c r="BO1146" s="18"/>
      <c r="BP1146" s="18"/>
      <c r="BQ1146" s="18"/>
      <c r="BR1146" s="18"/>
      <c r="BS1146" s="18"/>
      <c r="BT1146" s="18"/>
      <c r="BU1146" s="18"/>
      <c r="BV1146" s="18"/>
      <c r="BW1146" s="18"/>
      <c r="BX1146" s="18"/>
      <c r="BY1146" s="18"/>
      <c r="BZ1146" s="18"/>
      <c r="CA1146" s="18"/>
      <c r="CB1146" s="18"/>
      <c r="CC1146" s="18"/>
      <c r="CD1146" s="18"/>
      <c r="CE1146" s="18"/>
      <c r="CF1146" s="18"/>
      <c r="CG1146" s="18"/>
      <c r="CH1146" s="18"/>
      <c r="CI1146" s="18"/>
      <c r="CJ1146" s="18"/>
      <c r="CK1146" s="18"/>
      <c r="CL1146" s="18"/>
      <c r="CM1146" s="18"/>
      <c r="CN1146" s="18"/>
      <c r="CO1146" s="18"/>
      <c r="CP1146" s="18"/>
      <c r="CQ1146" s="18"/>
      <c r="CR1146" s="18"/>
      <c r="CS1146" s="18"/>
      <c r="CT1146" s="18"/>
      <c r="CU1146" s="18"/>
      <c r="CV1146" s="18"/>
      <c r="CW1146" s="18"/>
      <c r="CX1146" s="18"/>
      <c r="CY1146" s="18"/>
      <c r="CZ1146" s="18"/>
      <c r="DA1146" s="18"/>
      <c r="DB1146" s="18"/>
      <c r="DC1146" s="18"/>
      <c r="DD1146" s="18"/>
      <c r="DE1146" s="18"/>
      <c r="DF1146" s="18"/>
      <c r="DG1146" s="18"/>
      <c r="DH1146" s="18"/>
      <c r="DI1146" s="18"/>
    </row>
    <row r="1147" s="19" customFormat="1" spans="1:113">
      <c r="A1147" s="153" t="str">
        <f>+CONCATENATE(B1147,C1147,D1147,E1147,F1147)</f>
        <v>AFS590.75</v>
      </c>
      <c r="B1147" s="154" t="s">
        <v>121</v>
      </c>
      <c r="C1147" s="154" t="s">
        <v>148</v>
      </c>
      <c r="D1147" s="154" t="s">
        <v>90</v>
      </c>
      <c r="E1147" s="154">
        <v>59</v>
      </c>
      <c r="F1147" s="159">
        <v>0.75</v>
      </c>
      <c r="G1147" s="156">
        <v>389.84</v>
      </c>
      <c r="H1147" s="156">
        <v>464.42</v>
      </c>
      <c r="I1147" s="156">
        <v>548.05</v>
      </c>
      <c r="J1147" s="156">
        <v>0</v>
      </c>
      <c r="K1147" s="156">
        <v>0</v>
      </c>
      <c r="L1147" s="156">
        <v>0</v>
      </c>
      <c r="M1147" s="157"/>
      <c r="N1147" s="18"/>
      <c r="W1147" s="18"/>
      <c r="X1147" s="18"/>
      <c r="Y1147" s="18"/>
      <c r="Z1147" s="18"/>
      <c r="AA1147" s="18"/>
      <c r="AB1147" s="18"/>
      <c r="AC1147" s="18"/>
      <c r="AD1147" s="18"/>
      <c r="AE1147" s="18"/>
      <c r="AF1147" s="18"/>
      <c r="AG1147" s="18"/>
      <c r="AH1147" s="18"/>
      <c r="AI1147" s="18"/>
      <c r="AJ1147" s="18"/>
      <c r="AK1147" s="18"/>
      <c r="AL1147" s="18"/>
      <c r="AM1147" s="18"/>
      <c r="AN1147" s="18"/>
      <c r="AO1147" s="18"/>
      <c r="AP1147" s="18"/>
      <c r="AQ1147" s="18"/>
      <c r="AR1147" s="18"/>
      <c r="AS1147" s="18"/>
      <c r="AT1147" s="18"/>
      <c r="AU1147" s="18"/>
      <c r="AV1147" s="18"/>
      <c r="AW1147" s="18"/>
      <c r="AX1147" s="18"/>
      <c r="AY1147" s="18"/>
      <c r="AZ1147" s="18"/>
      <c r="BA1147" s="18"/>
      <c r="BB1147" s="18"/>
      <c r="BD1147" s="18"/>
      <c r="BE1147" s="18"/>
      <c r="BF1147" s="18"/>
      <c r="BG1147" s="18"/>
      <c r="BH1147" s="18"/>
      <c r="BI1147" s="18"/>
      <c r="BJ1147" s="18"/>
      <c r="BK1147" s="18"/>
      <c r="BL1147" s="18"/>
      <c r="BM1147" s="18"/>
      <c r="BN1147" s="18"/>
      <c r="BO1147" s="18"/>
      <c r="BP1147" s="18"/>
      <c r="BQ1147" s="18"/>
      <c r="BR1147" s="18"/>
      <c r="BS1147" s="18"/>
      <c r="BT1147" s="18"/>
      <c r="BU1147" s="18"/>
      <c r="BV1147" s="18"/>
      <c r="BW1147" s="18"/>
      <c r="BX1147" s="18"/>
      <c r="BY1147" s="18"/>
      <c r="BZ1147" s="18"/>
      <c r="CA1147" s="18"/>
      <c r="CB1147" s="18"/>
      <c r="CC1147" s="18"/>
      <c r="CD1147" s="18"/>
      <c r="CE1147" s="18"/>
      <c r="CF1147" s="18"/>
      <c r="CG1147" s="18"/>
      <c r="CH1147" s="18"/>
      <c r="CI1147" s="18"/>
      <c r="CJ1147" s="18"/>
      <c r="CK1147" s="18"/>
      <c r="CL1147" s="18"/>
      <c r="CM1147" s="18"/>
      <c r="CN1147" s="18"/>
      <c r="CO1147" s="18"/>
      <c r="CP1147" s="18"/>
      <c r="CQ1147" s="18"/>
      <c r="CR1147" s="18"/>
      <c r="CS1147" s="18"/>
      <c r="CT1147" s="18"/>
      <c r="CU1147" s="18"/>
      <c r="CV1147" s="18"/>
      <c r="CW1147" s="18"/>
      <c r="CX1147" s="18"/>
      <c r="CY1147" s="18"/>
      <c r="CZ1147" s="18"/>
      <c r="DA1147" s="18"/>
      <c r="DB1147" s="18"/>
      <c r="DC1147" s="18"/>
      <c r="DD1147" s="18"/>
      <c r="DE1147" s="18"/>
      <c r="DF1147" s="18"/>
      <c r="DG1147" s="18"/>
      <c r="DH1147" s="18"/>
      <c r="DI1147" s="18"/>
    </row>
    <row r="1148" s="19" customFormat="1" spans="1:113">
      <c r="A1148" s="153" t="str">
        <f>+CONCATENATE(B1148,C1148,D1148,E1148,F1148)</f>
        <v>AFS600.75</v>
      </c>
      <c r="B1148" s="154" t="s">
        <v>121</v>
      </c>
      <c r="C1148" s="154" t="s">
        <v>148</v>
      </c>
      <c r="D1148" s="154" t="s">
        <v>90</v>
      </c>
      <c r="E1148" s="154">
        <v>60</v>
      </c>
      <c r="F1148" s="159">
        <v>0.75</v>
      </c>
      <c r="G1148" s="156">
        <v>420.47</v>
      </c>
      <c r="H1148" s="156">
        <v>501.4</v>
      </c>
      <c r="I1148" s="156">
        <v>592.28</v>
      </c>
      <c r="J1148" s="156">
        <v>0</v>
      </c>
      <c r="K1148" s="156">
        <v>0</v>
      </c>
      <c r="L1148" s="156">
        <v>0</v>
      </c>
      <c r="M1148" s="157"/>
      <c r="N1148" s="18"/>
      <c r="W1148" s="18"/>
      <c r="X1148" s="18"/>
      <c r="Y1148" s="18"/>
      <c r="Z1148" s="18"/>
      <c r="AA1148" s="18"/>
      <c r="AB1148" s="18"/>
      <c r="AC1148" s="18"/>
      <c r="AD1148" s="18"/>
      <c r="AE1148" s="18"/>
      <c r="AF1148" s="18"/>
      <c r="AG1148" s="18"/>
      <c r="AH1148" s="18"/>
      <c r="AI1148" s="18"/>
      <c r="AJ1148" s="18"/>
      <c r="AK1148" s="18"/>
      <c r="AL1148" s="18"/>
      <c r="AM1148" s="18"/>
      <c r="AN1148" s="18"/>
      <c r="AO1148" s="18"/>
      <c r="AP1148" s="18"/>
      <c r="AQ1148" s="18"/>
      <c r="AR1148" s="18"/>
      <c r="AS1148" s="18"/>
      <c r="AT1148" s="18"/>
      <c r="AU1148" s="18"/>
      <c r="AV1148" s="18"/>
      <c r="AW1148" s="18"/>
      <c r="AX1148" s="18"/>
      <c r="AY1148" s="18"/>
      <c r="AZ1148" s="18"/>
      <c r="BA1148" s="18"/>
      <c r="BB1148" s="18"/>
      <c r="BD1148" s="18"/>
      <c r="BE1148" s="18"/>
      <c r="BF1148" s="18"/>
      <c r="BG1148" s="18"/>
      <c r="BH1148" s="18"/>
      <c r="BI1148" s="18"/>
      <c r="BJ1148" s="18"/>
      <c r="BK1148" s="18"/>
      <c r="BL1148" s="18"/>
      <c r="BM1148" s="18"/>
      <c r="BN1148" s="18"/>
      <c r="BO1148" s="18"/>
      <c r="BP1148" s="18"/>
      <c r="BQ1148" s="18"/>
      <c r="BR1148" s="18"/>
      <c r="BS1148" s="18"/>
      <c r="BT1148" s="18"/>
      <c r="BU1148" s="18"/>
      <c r="BV1148" s="18"/>
      <c r="BW1148" s="18"/>
      <c r="BX1148" s="18"/>
      <c r="BY1148" s="18"/>
      <c r="BZ1148" s="18"/>
      <c r="CA1148" s="18"/>
      <c r="CB1148" s="18"/>
      <c r="CC1148" s="18"/>
      <c r="CD1148" s="18"/>
      <c r="CE1148" s="18"/>
      <c r="CF1148" s="18"/>
      <c r="CG1148" s="18"/>
      <c r="CH1148" s="18"/>
      <c r="CI1148" s="18"/>
      <c r="CJ1148" s="18"/>
      <c r="CK1148" s="18"/>
      <c r="CL1148" s="18"/>
      <c r="CM1148" s="18"/>
      <c r="CN1148" s="18"/>
      <c r="CO1148" s="18"/>
      <c r="CP1148" s="18"/>
      <c r="CQ1148" s="18"/>
      <c r="CR1148" s="18"/>
      <c r="CS1148" s="18"/>
      <c r="CT1148" s="18"/>
      <c r="CU1148" s="18"/>
      <c r="CV1148" s="18"/>
      <c r="CW1148" s="18"/>
      <c r="CX1148" s="18"/>
      <c r="CY1148" s="18"/>
      <c r="CZ1148" s="18"/>
      <c r="DA1148" s="18"/>
      <c r="DB1148" s="18"/>
      <c r="DC1148" s="18"/>
      <c r="DD1148" s="18"/>
      <c r="DE1148" s="18"/>
      <c r="DF1148" s="18"/>
      <c r="DG1148" s="18"/>
      <c r="DH1148" s="18"/>
      <c r="DI1148" s="18"/>
    </row>
    <row r="1149" s="19" customFormat="1" spans="1:113">
      <c r="A1149" s="153" t="str">
        <f>+CONCATENATE(B1149,C1149,D1149,E1149,F1149)</f>
        <v>AFS610.75</v>
      </c>
      <c r="B1149" s="154" t="s">
        <v>121</v>
      </c>
      <c r="C1149" s="154" t="s">
        <v>148</v>
      </c>
      <c r="D1149" s="154" t="s">
        <v>90</v>
      </c>
      <c r="E1149" s="154">
        <v>61</v>
      </c>
      <c r="F1149" s="159">
        <v>0.75</v>
      </c>
      <c r="G1149" s="156">
        <v>453.41</v>
      </c>
      <c r="H1149" s="156">
        <v>541.97</v>
      </c>
      <c r="I1149" s="156"/>
      <c r="J1149" s="156">
        <v>0</v>
      </c>
      <c r="K1149" s="156">
        <v>0</v>
      </c>
      <c r="L1149" s="156">
        <v>0</v>
      </c>
      <c r="M1149" s="157"/>
      <c r="N1149" s="18"/>
      <c r="W1149" s="18"/>
      <c r="X1149" s="18"/>
      <c r="Y1149" s="18"/>
      <c r="Z1149" s="18"/>
      <c r="AA1149" s="18"/>
      <c r="AB1149" s="18"/>
      <c r="AC1149" s="18"/>
      <c r="AD1149" s="18"/>
      <c r="AE1149" s="18"/>
      <c r="AF1149" s="18"/>
      <c r="AG1149" s="18"/>
      <c r="AH1149" s="18"/>
      <c r="AI1149" s="18"/>
      <c r="AJ1149" s="18"/>
      <c r="AK1149" s="18"/>
      <c r="AL1149" s="18"/>
      <c r="AM1149" s="18"/>
      <c r="AN1149" s="18"/>
      <c r="AO1149" s="18"/>
      <c r="AP1149" s="18"/>
      <c r="AQ1149" s="18"/>
      <c r="AR1149" s="18"/>
      <c r="AS1149" s="18"/>
      <c r="AT1149" s="18"/>
      <c r="AU1149" s="18"/>
      <c r="AV1149" s="18"/>
      <c r="AW1149" s="18"/>
      <c r="AX1149" s="18"/>
      <c r="AY1149" s="18"/>
      <c r="AZ1149" s="18"/>
      <c r="BA1149" s="18"/>
      <c r="BB1149" s="18"/>
      <c r="BD1149" s="18"/>
      <c r="BE1149" s="18"/>
      <c r="BF1149" s="18"/>
      <c r="BG1149" s="18"/>
      <c r="BH1149" s="18"/>
      <c r="BI1149" s="18"/>
      <c r="BJ1149" s="18"/>
      <c r="BK1149" s="18"/>
      <c r="BL1149" s="18"/>
      <c r="BM1149" s="18"/>
      <c r="BN1149" s="18"/>
      <c r="BO1149" s="18"/>
      <c r="BP1149" s="18"/>
      <c r="BQ1149" s="18"/>
      <c r="BR1149" s="18"/>
      <c r="BS1149" s="18"/>
      <c r="BT1149" s="18"/>
      <c r="BU1149" s="18"/>
      <c r="BV1149" s="18"/>
      <c r="BW1149" s="18"/>
      <c r="BX1149" s="18"/>
      <c r="BY1149" s="18"/>
      <c r="BZ1149" s="18"/>
      <c r="CA1149" s="18"/>
      <c r="CB1149" s="18"/>
      <c r="CC1149" s="18"/>
      <c r="CD1149" s="18"/>
      <c r="CE1149" s="18"/>
      <c r="CF1149" s="18"/>
      <c r="CG1149" s="18"/>
      <c r="CH1149" s="18"/>
      <c r="CI1149" s="18"/>
      <c r="CJ1149" s="18"/>
      <c r="CK1149" s="18"/>
      <c r="CL1149" s="18"/>
      <c r="CM1149" s="18"/>
      <c r="CN1149" s="18"/>
      <c r="CO1149" s="18"/>
      <c r="CP1149" s="18"/>
      <c r="CQ1149" s="18"/>
      <c r="CR1149" s="18"/>
      <c r="CS1149" s="18"/>
      <c r="CT1149" s="18"/>
      <c r="CU1149" s="18"/>
      <c r="CV1149" s="18"/>
      <c r="CW1149" s="18"/>
      <c r="CX1149" s="18"/>
      <c r="CY1149" s="18"/>
      <c r="CZ1149" s="18"/>
      <c r="DA1149" s="18"/>
      <c r="DB1149" s="18"/>
      <c r="DC1149" s="18"/>
      <c r="DD1149" s="18"/>
      <c r="DE1149" s="18"/>
      <c r="DF1149" s="18"/>
      <c r="DG1149" s="18"/>
      <c r="DH1149" s="18"/>
      <c r="DI1149" s="18"/>
    </row>
    <row r="1150" s="19" customFormat="1" spans="1:113">
      <c r="A1150" s="153" t="str">
        <f>+CONCATENATE(B1150,C1150,D1150,E1150,F1150)</f>
        <v>AFS620.75</v>
      </c>
      <c r="B1150" s="154" t="s">
        <v>121</v>
      </c>
      <c r="C1150" s="154" t="s">
        <v>148</v>
      </c>
      <c r="D1150" s="154" t="s">
        <v>90</v>
      </c>
      <c r="E1150" s="154">
        <v>62</v>
      </c>
      <c r="F1150" s="159">
        <v>0.75</v>
      </c>
      <c r="G1150" s="156">
        <v>488.47</v>
      </c>
      <c r="H1150" s="156">
        <v>585.66</v>
      </c>
      <c r="I1150" s="156"/>
      <c r="J1150" s="156">
        <v>0</v>
      </c>
      <c r="K1150" s="156">
        <v>0</v>
      </c>
      <c r="L1150" s="156">
        <v>0</v>
      </c>
      <c r="M1150" s="157"/>
      <c r="N1150" s="18"/>
      <c r="W1150" s="18"/>
      <c r="X1150" s="18"/>
      <c r="Y1150" s="18"/>
      <c r="Z1150" s="18"/>
      <c r="AA1150" s="18"/>
      <c r="AB1150" s="18"/>
      <c r="AC1150" s="18"/>
      <c r="AD1150" s="18"/>
      <c r="AE1150" s="18"/>
      <c r="AF1150" s="18"/>
      <c r="AG1150" s="18"/>
      <c r="AH1150" s="18"/>
      <c r="AI1150" s="18"/>
      <c r="AJ1150" s="18"/>
      <c r="AK1150" s="18"/>
      <c r="AL1150" s="18"/>
      <c r="AM1150" s="18"/>
      <c r="AN1150" s="18"/>
      <c r="AO1150" s="18"/>
      <c r="AP1150" s="18"/>
      <c r="AQ1150" s="18"/>
      <c r="AR1150" s="18"/>
      <c r="AS1150" s="18"/>
      <c r="AT1150" s="18"/>
      <c r="AU1150" s="18"/>
      <c r="AV1150" s="18"/>
      <c r="AW1150" s="18"/>
      <c r="AX1150" s="18"/>
      <c r="AY1150" s="18"/>
      <c r="AZ1150" s="18"/>
      <c r="BA1150" s="18"/>
      <c r="BB1150" s="18"/>
      <c r="BD1150" s="18"/>
      <c r="BE1150" s="18"/>
      <c r="BF1150" s="18"/>
      <c r="BG1150" s="18"/>
      <c r="BH1150" s="18"/>
      <c r="BI1150" s="18"/>
      <c r="BJ1150" s="18"/>
      <c r="BK1150" s="18"/>
      <c r="BL1150" s="18"/>
      <c r="BM1150" s="18"/>
      <c r="BN1150" s="18"/>
      <c r="BO1150" s="18"/>
      <c r="BP1150" s="18"/>
      <c r="BQ1150" s="18"/>
      <c r="BR1150" s="18"/>
      <c r="BS1150" s="18"/>
      <c r="BT1150" s="18"/>
      <c r="BU1150" s="18"/>
      <c r="BV1150" s="18"/>
      <c r="BW1150" s="18"/>
      <c r="BX1150" s="18"/>
      <c r="BY1150" s="18"/>
      <c r="BZ1150" s="18"/>
      <c r="CA1150" s="18"/>
      <c r="CB1150" s="18"/>
      <c r="CC1150" s="18"/>
      <c r="CD1150" s="18"/>
      <c r="CE1150" s="18"/>
      <c r="CF1150" s="18"/>
      <c r="CG1150" s="18"/>
      <c r="CH1150" s="18"/>
      <c r="CI1150" s="18"/>
      <c r="CJ1150" s="18"/>
      <c r="CK1150" s="18"/>
      <c r="CL1150" s="18"/>
      <c r="CM1150" s="18"/>
      <c r="CN1150" s="18"/>
      <c r="CO1150" s="18"/>
      <c r="CP1150" s="18"/>
      <c r="CQ1150" s="18"/>
      <c r="CR1150" s="18"/>
      <c r="CS1150" s="18"/>
      <c r="CT1150" s="18"/>
      <c r="CU1150" s="18"/>
      <c r="CV1150" s="18"/>
      <c r="CW1150" s="18"/>
      <c r="CX1150" s="18"/>
      <c r="CY1150" s="18"/>
      <c r="CZ1150" s="18"/>
      <c r="DA1150" s="18"/>
      <c r="DB1150" s="18"/>
      <c r="DC1150" s="18"/>
      <c r="DD1150" s="18"/>
      <c r="DE1150" s="18"/>
      <c r="DF1150" s="18"/>
      <c r="DG1150" s="18"/>
      <c r="DH1150" s="18"/>
      <c r="DI1150" s="18"/>
    </row>
    <row r="1151" s="19" customFormat="1" spans="1:113">
      <c r="A1151" s="153" t="str">
        <f>+CONCATENATE(B1151,C1151,D1151,E1151,F1151)</f>
        <v>AFS630.75</v>
      </c>
      <c r="B1151" s="154" t="s">
        <v>121</v>
      </c>
      <c r="C1151" s="154" t="s">
        <v>148</v>
      </c>
      <c r="D1151" s="154" t="s">
        <v>90</v>
      </c>
      <c r="E1151" s="154">
        <v>63</v>
      </c>
      <c r="F1151" s="159">
        <v>0.75</v>
      </c>
      <c r="G1151" s="156">
        <v>527.56</v>
      </c>
      <c r="H1151" s="156">
        <v>633.72</v>
      </c>
      <c r="I1151" s="156"/>
      <c r="J1151" s="156">
        <v>0</v>
      </c>
      <c r="K1151" s="156">
        <v>0</v>
      </c>
      <c r="L1151" s="156">
        <v>0</v>
      </c>
      <c r="M1151" s="157"/>
      <c r="N1151" s="18"/>
      <c r="W1151" s="18"/>
      <c r="X1151" s="18"/>
      <c r="Y1151" s="18"/>
      <c r="Z1151" s="18"/>
      <c r="AA1151" s="18"/>
      <c r="AB1151" s="18"/>
      <c r="AC1151" s="18"/>
      <c r="AD1151" s="18"/>
      <c r="AE1151" s="18"/>
      <c r="AF1151" s="18"/>
      <c r="AG1151" s="18"/>
      <c r="AH1151" s="18"/>
      <c r="AI1151" s="18"/>
      <c r="AJ1151" s="18"/>
      <c r="AK1151" s="18"/>
      <c r="AL1151" s="18"/>
      <c r="AM1151" s="18"/>
      <c r="AN1151" s="18"/>
      <c r="AO1151" s="18"/>
      <c r="AP1151" s="18"/>
      <c r="AQ1151" s="18"/>
      <c r="AR1151" s="18"/>
      <c r="AS1151" s="18"/>
      <c r="AT1151" s="18"/>
      <c r="AU1151" s="18"/>
      <c r="AV1151" s="18"/>
      <c r="AW1151" s="18"/>
      <c r="AX1151" s="18"/>
      <c r="AY1151" s="18"/>
      <c r="AZ1151" s="18"/>
      <c r="BA1151" s="18"/>
      <c r="BB1151" s="18"/>
      <c r="BD1151" s="18"/>
      <c r="BE1151" s="18"/>
      <c r="BF1151" s="18"/>
      <c r="BG1151" s="18"/>
      <c r="BH1151" s="18"/>
      <c r="BI1151" s="18"/>
      <c r="BJ1151" s="18"/>
      <c r="BK1151" s="18"/>
      <c r="BL1151" s="18"/>
      <c r="BM1151" s="18"/>
      <c r="BN1151" s="18"/>
      <c r="BO1151" s="18"/>
      <c r="BP1151" s="18"/>
      <c r="BQ1151" s="18"/>
      <c r="BR1151" s="18"/>
      <c r="BS1151" s="18"/>
      <c r="BT1151" s="18"/>
      <c r="BU1151" s="18"/>
      <c r="BV1151" s="18"/>
      <c r="BW1151" s="18"/>
      <c r="BX1151" s="18"/>
      <c r="BY1151" s="18"/>
      <c r="BZ1151" s="18"/>
      <c r="CA1151" s="18"/>
      <c r="CB1151" s="18"/>
      <c r="CC1151" s="18"/>
      <c r="CD1151" s="18"/>
      <c r="CE1151" s="18"/>
      <c r="CF1151" s="18"/>
      <c r="CG1151" s="18"/>
      <c r="CH1151" s="18"/>
      <c r="CI1151" s="18"/>
      <c r="CJ1151" s="18"/>
      <c r="CK1151" s="18"/>
      <c r="CL1151" s="18"/>
      <c r="CM1151" s="18"/>
      <c r="CN1151" s="18"/>
      <c r="CO1151" s="18"/>
      <c r="CP1151" s="18"/>
      <c r="CQ1151" s="18"/>
      <c r="CR1151" s="18"/>
      <c r="CS1151" s="18"/>
      <c r="CT1151" s="18"/>
      <c r="CU1151" s="18"/>
      <c r="CV1151" s="18"/>
      <c r="CW1151" s="18"/>
      <c r="CX1151" s="18"/>
      <c r="CY1151" s="18"/>
      <c r="CZ1151" s="18"/>
      <c r="DA1151" s="18"/>
      <c r="DB1151" s="18"/>
      <c r="DC1151" s="18"/>
      <c r="DD1151" s="18"/>
      <c r="DE1151" s="18"/>
      <c r="DF1151" s="18"/>
      <c r="DG1151" s="18"/>
      <c r="DH1151" s="18"/>
      <c r="DI1151" s="18"/>
    </row>
    <row r="1152" s="19" customFormat="1" spans="1:113">
      <c r="A1152" s="153" t="str">
        <f>+CONCATENATE(B1152,C1152,D1152,E1152,F1152)</f>
        <v>AFS640.75</v>
      </c>
      <c r="B1152" s="154" t="s">
        <v>121</v>
      </c>
      <c r="C1152" s="154" t="s">
        <v>148</v>
      </c>
      <c r="D1152" s="154" t="s">
        <v>90</v>
      </c>
      <c r="E1152" s="154">
        <v>64</v>
      </c>
      <c r="F1152" s="159">
        <v>0.75</v>
      </c>
      <c r="G1152" s="156">
        <v>570.5</v>
      </c>
      <c r="H1152" s="156">
        <v>686.4</v>
      </c>
      <c r="I1152" s="156">
        <v>0</v>
      </c>
      <c r="J1152" s="156">
        <v>0</v>
      </c>
      <c r="K1152" s="156">
        <v>0</v>
      </c>
      <c r="L1152" s="156">
        <v>0</v>
      </c>
      <c r="M1152" s="157"/>
      <c r="N1152" s="18"/>
      <c r="W1152" s="18"/>
      <c r="X1152" s="18"/>
      <c r="Y1152" s="18"/>
      <c r="Z1152" s="18"/>
      <c r="AA1152" s="18"/>
      <c r="AB1152" s="18"/>
      <c r="AC1152" s="18"/>
      <c r="AD1152" s="18"/>
      <c r="AE1152" s="18"/>
      <c r="AF1152" s="18"/>
      <c r="AG1152" s="18"/>
      <c r="AH1152" s="18"/>
      <c r="AI1152" s="18"/>
      <c r="AJ1152" s="18"/>
      <c r="AK1152" s="18"/>
      <c r="AL1152" s="18"/>
      <c r="AM1152" s="18"/>
      <c r="AN1152" s="18"/>
      <c r="AO1152" s="18"/>
      <c r="AP1152" s="18"/>
      <c r="AQ1152" s="18"/>
      <c r="AR1152" s="18"/>
      <c r="AS1152" s="18"/>
      <c r="AT1152" s="18"/>
      <c r="AU1152" s="18"/>
      <c r="AV1152" s="18"/>
      <c r="AW1152" s="18"/>
      <c r="AX1152" s="18"/>
      <c r="AY1152" s="18"/>
      <c r="AZ1152" s="18"/>
      <c r="BA1152" s="18"/>
      <c r="BB1152" s="18"/>
      <c r="BD1152" s="18"/>
      <c r="BE1152" s="18"/>
      <c r="BF1152" s="18"/>
      <c r="BG1152" s="18"/>
      <c r="BH1152" s="18"/>
      <c r="BI1152" s="18"/>
      <c r="BJ1152" s="18"/>
      <c r="BK1152" s="18"/>
      <c r="BL1152" s="18"/>
      <c r="BM1152" s="18"/>
      <c r="BN1152" s="18"/>
      <c r="BO1152" s="18"/>
      <c r="BP1152" s="18"/>
      <c r="BQ1152" s="18"/>
      <c r="BR1152" s="18"/>
      <c r="BS1152" s="18"/>
      <c r="BT1152" s="18"/>
      <c r="BU1152" s="18"/>
      <c r="BV1152" s="18"/>
      <c r="BW1152" s="18"/>
      <c r="BX1152" s="18"/>
      <c r="BY1152" s="18"/>
      <c r="BZ1152" s="18"/>
      <c r="CA1152" s="18"/>
      <c r="CB1152" s="18"/>
      <c r="CC1152" s="18"/>
      <c r="CD1152" s="18"/>
      <c r="CE1152" s="18"/>
      <c r="CF1152" s="18"/>
      <c r="CG1152" s="18"/>
      <c r="CH1152" s="18"/>
      <c r="CI1152" s="18"/>
      <c r="CJ1152" s="18"/>
      <c r="CK1152" s="18"/>
      <c r="CL1152" s="18"/>
      <c r="CM1152" s="18"/>
      <c r="CN1152" s="18"/>
      <c r="CO1152" s="18"/>
      <c r="CP1152" s="18"/>
      <c r="CQ1152" s="18"/>
      <c r="CR1152" s="18"/>
      <c r="CS1152" s="18"/>
      <c r="CT1152" s="18"/>
      <c r="CU1152" s="18"/>
      <c r="CV1152" s="18"/>
      <c r="CW1152" s="18"/>
      <c r="CX1152" s="18"/>
      <c r="CY1152" s="18"/>
      <c r="CZ1152" s="18"/>
      <c r="DA1152" s="18"/>
      <c r="DB1152" s="18"/>
      <c r="DC1152" s="18"/>
      <c r="DD1152" s="18"/>
      <c r="DE1152" s="18"/>
      <c r="DF1152" s="18"/>
      <c r="DG1152" s="18"/>
      <c r="DH1152" s="18"/>
      <c r="DI1152" s="18"/>
    </row>
    <row r="1153" s="19" customFormat="1" spans="1:113">
      <c r="A1153" s="153" t="str">
        <f>+CONCATENATE(B1153,C1153,D1153,E1153,F1153)</f>
        <v>AFS650.75</v>
      </c>
      <c r="B1153" s="154" t="s">
        <v>121</v>
      </c>
      <c r="C1153" s="154" t="s">
        <v>148</v>
      </c>
      <c r="D1153" s="154" t="s">
        <v>90</v>
      </c>
      <c r="E1153" s="154">
        <v>65</v>
      </c>
      <c r="F1153" s="159">
        <v>0.75</v>
      </c>
      <c r="G1153" s="156">
        <v>617.76</v>
      </c>
      <c r="H1153" s="156">
        <v>744.16</v>
      </c>
      <c r="I1153" s="156">
        <v>0</v>
      </c>
      <c r="J1153" s="156">
        <v>0</v>
      </c>
      <c r="K1153" s="156">
        <v>0</v>
      </c>
      <c r="L1153" s="156">
        <v>0</v>
      </c>
      <c r="M1153" s="157"/>
      <c r="N1153" s="18"/>
      <c r="W1153" s="18"/>
      <c r="X1153" s="18"/>
      <c r="Y1153" s="18"/>
      <c r="Z1153" s="18"/>
      <c r="AA1153" s="18"/>
      <c r="AB1153" s="18"/>
      <c r="AC1153" s="18"/>
      <c r="AD1153" s="18"/>
      <c r="AE1153" s="18"/>
      <c r="AF1153" s="18"/>
      <c r="AG1153" s="18"/>
      <c r="AH1153" s="18"/>
      <c r="AI1153" s="18"/>
      <c r="AJ1153" s="18"/>
      <c r="AK1153" s="18"/>
      <c r="AL1153" s="18"/>
      <c r="AM1153" s="18"/>
      <c r="AN1153" s="18"/>
      <c r="AO1153" s="18"/>
      <c r="AP1153" s="18"/>
      <c r="AQ1153" s="18"/>
      <c r="AR1153" s="18"/>
      <c r="AS1153" s="18"/>
      <c r="AT1153" s="18"/>
      <c r="AU1153" s="18"/>
      <c r="AV1153" s="18"/>
      <c r="AW1153" s="18"/>
      <c r="AX1153" s="18"/>
      <c r="AY1153" s="18"/>
      <c r="AZ1153" s="18"/>
      <c r="BA1153" s="18"/>
      <c r="BB1153" s="18"/>
      <c r="BD1153" s="18"/>
      <c r="BE1153" s="18"/>
      <c r="BF1153" s="18"/>
      <c r="BG1153" s="18"/>
      <c r="BH1153" s="18"/>
      <c r="BI1153" s="18"/>
      <c r="BJ1153" s="18"/>
      <c r="BK1153" s="18"/>
      <c r="BL1153" s="18"/>
      <c r="BM1153" s="18"/>
      <c r="BN1153" s="18"/>
      <c r="BO1153" s="18"/>
      <c r="BP1153" s="18"/>
      <c r="BQ1153" s="18"/>
      <c r="BR1153" s="18"/>
      <c r="BS1153" s="18"/>
      <c r="BT1153" s="18"/>
      <c r="BU1153" s="18"/>
      <c r="BV1153" s="18"/>
      <c r="BW1153" s="18"/>
      <c r="BX1153" s="18"/>
      <c r="BY1153" s="18"/>
      <c r="BZ1153" s="18"/>
      <c r="CA1153" s="18"/>
      <c r="CB1153" s="18"/>
      <c r="CC1153" s="18"/>
      <c r="CD1153" s="18"/>
      <c r="CE1153" s="18"/>
      <c r="CF1153" s="18"/>
      <c r="CG1153" s="18"/>
      <c r="CH1153" s="18"/>
      <c r="CI1153" s="18"/>
      <c r="CJ1153" s="18"/>
      <c r="CK1153" s="18"/>
      <c r="CL1153" s="18"/>
      <c r="CM1153" s="18"/>
      <c r="CN1153" s="18"/>
      <c r="CO1153" s="18"/>
      <c r="CP1153" s="18"/>
      <c r="CQ1153" s="18"/>
      <c r="CR1153" s="18"/>
      <c r="CS1153" s="18"/>
      <c r="CT1153" s="18"/>
      <c r="CU1153" s="18"/>
      <c r="CV1153" s="18"/>
      <c r="CW1153" s="18"/>
      <c r="CX1153" s="18"/>
      <c r="CY1153" s="18"/>
      <c r="CZ1153" s="18"/>
      <c r="DA1153" s="18"/>
      <c r="DB1153" s="18"/>
      <c r="DC1153" s="18"/>
      <c r="DD1153" s="18"/>
      <c r="DE1153" s="18"/>
      <c r="DF1153" s="18"/>
      <c r="DG1153" s="18"/>
      <c r="DH1153" s="18"/>
      <c r="DI1153" s="18"/>
    </row>
    <row r="1154" s="19" customFormat="1" spans="1:113">
      <c r="A1154" s="153" t="str">
        <f t="shared" ref="A1154:A1217" si="39">+CONCATENATE(B1154,C1154,D1154,E1154,F1154)</f>
        <v>AFNS181</v>
      </c>
      <c r="B1154" s="158" t="s">
        <v>121</v>
      </c>
      <c r="C1154" s="154" t="s">
        <v>148</v>
      </c>
      <c r="D1154" s="158" t="s">
        <v>6</v>
      </c>
      <c r="E1154" s="158">
        <v>18</v>
      </c>
      <c r="F1154" s="159">
        <v>1</v>
      </c>
      <c r="G1154" s="156">
        <v>0</v>
      </c>
      <c r="H1154" s="156">
        <v>26.6</v>
      </c>
      <c r="I1154" s="156">
        <v>26.68</v>
      </c>
      <c r="J1154" s="156">
        <v>27.01</v>
      </c>
      <c r="K1154" s="156">
        <v>27.93</v>
      </c>
      <c r="L1154" s="156">
        <v>31.74</v>
      </c>
      <c r="M1154" s="157"/>
      <c r="N1154" s="18"/>
      <c r="W1154" s="18"/>
      <c r="X1154" s="18"/>
      <c r="Y1154" s="18"/>
      <c r="Z1154" s="18"/>
      <c r="AA1154" s="18"/>
      <c r="AB1154" s="18"/>
      <c r="AC1154" s="18"/>
      <c r="AD1154" s="18"/>
      <c r="AE1154" s="18"/>
      <c r="AF1154" s="18"/>
      <c r="AG1154" s="18"/>
      <c r="AH1154" s="18"/>
      <c r="AI1154" s="18"/>
      <c r="AJ1154" s="18"/>
      <c r="AK1154" s="18"/>
      <c r="AL1154" s="18"/>
      <c r="AM1154" s="18"/>
      <c r="AN1154" s="18"/>
      <c r="AO1154" s="18"/>
      <c r="AP1154" s="18"/>
      <c r="AQ1154" s="18"/>
      <c r="AR1154" s="18"/>
      <c r="AS1154" s="18"/>
      <c r="AT1154" s="18"/>
      <c r="AU1154" s="18"/>
      <c r="AV1154" s="18"/>
      <c r="AW1154" s="18"/>
      <c r="AX1154" s="18"/>
      <c r="AY1154" s="18"/>
      <c r="AZ1154" s="18"/>
      <c r="BA1154" s="18"/>
      <c r="BB1154" s="18"/>
      <c r="BD1154" s="18"/>
      <c r="BE1154" s="18"/>
      <c r="BF1154" s="18"/>
      <c r="BG1154" s="18"/>
      <c r="BH1154" s="18"/>
      <c r="BI1154" s="18"/>
      <c r="BJ1154" s="18"/>
      <c r="BK1154" s="18"/>
      <c r="BL1154" s="18"/>
      <c r="BM1154" s="18"/>
      <c r="BN1154" s="18"/>
      <c r="BO1154" s="18"/>
      <c r="BP1154" s="18"/>
      <c r="BQ1154" s="18"/>
      <c r="BR1154" s="18"/>
      <c r="BS1154" s="18"/>
      <c r="BT1154" s="18"/>
      <c r="BU1154" s="18"/>
      <c r="BV1154" s="18"/>
      <c r="BW1154" s="18"/>
      <c r="BX1154" s="18"/>
      <c r="BY1154" s="18"/>
      <c r="BZ1154" s="18"/>
      <c r="CA1154" s="18"/>
      <c r="CB1154" s="18"/>
      <c r="CC1154" s="18"/>
      <c r="CD1154" s="18"/>
      <c r="CE1154" s="18"/>
      <c r="CF1154" s="18"/>
      <c r="CG1154" s="18"/>
      <c r="CH1154" s="18"/>
      <c r="CI1154" s="18"/>
      <c r="CJ1154" s="18"/>
      <c r="CK1154" s="18"/>
      <c r="CL1154" s="18"/>
      <c r="CM1154" s="18"/>
      <c r="CN1154" s="18"/>
      <c r="CO1154" s="18"/>
      <c r="CP1154" s="18"/>
      <c r="CQ1154" s="18"/>
      <c r="CR1154" s="18"/>
      <c r="CS1154" s="18"/>
      <c r="CT1154" s="18"/>
      <c r="CU1154" s="18"/>
      <c r="CV1154" s="18"/>
      <c r="CW1154" s="18"/>
      <c r="CX1154" s="18"/>
      <c r="CY1154" s="18"/>
      <c r="CZ1154" s="18"/>
      <c r="DA1154" s="18"/>
      <c r="DB1154" s="18"/>
      <c r="DC1154" s="18"/>
      <c r="DD1154" s="18"/>
      <c r="DE1154" s="18"/>
      <c r="DF1154" s="18"/>
      <c r="DG1154" s="18"/>
      <c r="DH1154" s="18"/>
      <c r="DI1154" s="18"/>
    </row>
    <row r="1155" s="19" customFormat="1" spans="1:113">
      <c r="A1155" s="153" t="str">
        <f>+CONCATENATE(B1155,C1155,D1155,E1155,F1155)</f>
        <v>AFNS191</v>
      </c>
      <c r="B1155" s="158" t="s">
        <v>121</v>
      </c>
      <c r="C1155" s="154" t="s">
        <v>148</v>
      </c>
      <c r="D1155" s="158" t="s">
        <v>6</v>
      </c>
      <c r="E1155" s="158">
        <v>19</v>
      </c>
      <c r="F1155" s="159">
        <v>1</v>
      </c>
      <c r="G1155" s="156">
        <v>0</v>
      </c>
      <c r="H1155" s="156">
        <v>26.6</v>
      </c>
      <c r="I1155" s="156">
        <v>26.68</v>
      </c>
      <c r="J1155" s="156">
        <v>27.01</v>
      </c>
      <c r="K1155" s="156">
        <v>27.93</v>
      </c>
      <c r="L1155" s="156">
        <v>31.74</v>
      </c>
      <c r="M1155" s="157"/>
      <c r="N1155" s="18"/>
      <c r="W1155" s="18"/>
      <c r="X1155" s="18"/>
      <c r="Y1155" s="18"/>
      <c r="Z1155" s="18"/>
      <c r="AA1155" s="18"/>
      <c r="AB1155" s="18"/>
      <c r="AC1155" s="18"/>
      <c r="AD1155" s="18"/>
      <c r="AE1155" s="18"/>
      <c r="AF1155" s="18"/>
      <c r="AG1155" s="18"/>
      <c r="AH1155" s="18"/>
      <c r="AI1155" s="18"/>
      <c r="AJ1155" s="18"/>
      <c r="AK1155" s="18"/>
      <c r="AL1155" s="18"/>
      <c r="AM1155" s="18"/>
      <c r="AN1155" s="18"/>
      <c r="AO1155" s="18"/>
      <c r="AP1155" s="18"/>
      <c r="AQ1155" s="18"/>
      <c r="AR1155" s="18"/>
      <c r="AS1155" s="18"/>
      <c r="AT1155" s="18"/>
      <c r="AU1155" s="18"/>
      <c r="AV1155" s="18"/>
      <c r="AW1155" s="18"/>
      <c r="AX1155" s="18"/>
      <c r="AY1155" s="18"/>
      <c r="AZ1155" s="18"/>
      <c r="BA1155" s="18"/>
      <c r="BB1155" s="18"/>
      <c r="BD1155" s="18"/>
      <c r="BE1155" s="18"/>
      <c r="BF1155" s="18"/>
      <c r="BG1155" s="18"/>
      <c r="BH1155" s="18"/>
      <c r="BI1155" s="18"/>
      <c r="BJ1155" s="18"/>
      <c r="BK1155" s="18"/>
      <c r="BL1155" s="18"/>
      <c r="BM1155" s="18"/>
      <c r="BN1155" s="18"/>
      <c r="BO1155" s="18"/>
      <c r="BP1155" s="18"/>
      <c r="BQ1155" s="18"/>
      <c r="BR1155" s="18"/>
      <c r="BS1155" s="18"/>
      <c r="BT1155" s="18"/>
      <c r="BU1155" s="18"/>
      <c r="BV1155" s="18"/>
      <c r="BW1155" s="18"/>
      <c r="BX1155" s="18"/>
      <c r="BY1155" s="18"/>
      <c r="BZ1155" s="18"/>
      <c r="CA1155" s="18"/>
      <c r="CB1155" s="18"/>
      <c r="CC1155" s="18"/>
      <c r="CD1155" s="18"/>
      <c r="CE1155" s="18"/>
      <c r="CF1155" s="18"/>
      <c r="CG1155" s="18"/>
      <c r="CH1155" s="18"/>
      <c r="CI1155" s="18"/>
      <c r="CJ1155" s="18"/>
      <c r="CK1155" s="18"/>
      <c r="CL1155" s="18"/>
      <c r="CM1155" s="18"/>
      <c r="CN1155" s="18"/>
      <c r="CO1155" s="18"/>
      <c r="CP1155" s="18"/>
      <c r="CQ1155" s="18"/>
      <c r="CR1155" s="18"/>
      <c r="CS1155" s="18"/>
      <c r="CT1155" s="18"/>
      <c r="CU1155" s="18"/>
      <c r="CV1155" s="18"/>
      <c r="CW1155" s="18"/>
      <c r="CX1155" s="18"/>
      <c r="CY1155" s="18"/>
      <c r="CZ1155" s="18"/>
      <c r="DA1155" s="18"/>
      <c r="DB1155" s="18"/>
      <c r="DC1155" s="18"/>
      <c r="DD1155" s="18"/>
      <c r="DE1155" s="18"/>
      <c r="DF1155" s="18"/>
      <c r="DG1155" s="18"/>
      <c r="DH1155" s="18"/>
      <c r="DI1155" s="18"/>
    </row>
    <row r="1156" s="19" customFormat="1" spans="1:113">
      <c r="A1156" s="153" t="str">
        <f>+CONCATENATE(B1156,C1156,D1156,E1156,F1156)</f>
        <v>AFNS201</v>
      </c>
      <c r="B1156" s="158" t="s">
        <v>121</v>
      </c>
      <c r="C1156" s="154" t="s">
        <v>148</v>
      </c>
      <c r="D1156" s="158" t="s">
        <v>6</v>
      </c>
      <c r="E1156" s="158">
        <v>20</v>
      </c>
      <c r="F1156" s="159">
        <v>1</v>
      </c>
      <c r="G1156" s="156">
        <v>0</v>
      </c>
      <c r="H1156" s="156">
        <v>26.6</v>
      </c>
      <c r="I1156" s="156">
        <v>26.68</v>
      </c>
      <c r="J1156" s="156">
        <v>27.01</v>
      </c>
      <c r="K1156" s="156">
        <v>27.93</v>
      </c>
      <c r="L1156" s="156">
        <v>31.74</v>
      </c>
      <c r="M1156" s="157"/>
      <c r="N1156" s="18"/>
      <c r="W1156" s="18"/>
      <c r="X1156" s="18"/>
      <c r="Y1156" s="18"/>
      <c r="Z1156" s="18"/>
      <c r="AA1156" s="18"/>
      <c r="AB1156" s="18"/>
      <c r="AC1156" s="18"/>
      <c r="AD1156" s="18"/>
      <c r="AE1156" s="18"/>
      <c r="AF1156" s="18"/>
      <c r="AG1156" s="18"/>
      <c r="AH1156" s="18"/>
      <c r="AI1156" s="18"/>
      <c r="AJ1156" s="18"/>
      <c r="AK1156" s="18"/>
      <c r="AL1156" s="18"/>
      <c r="AM1156" s="18"/>
      <c r="AN1156" s="18"/>
      <c r="AO1156" s="18"/>
      <c r="AP1156" s="18"/>
      <c r="AQ1156" s="18"/>
      <c r="AR1156" s="18"/>
      <c r="AS1156" s="18"/>
      <c r="AT1156" s="18"/>
      <c r="AU1156" s="18"/>
      <c r="AV1156" s="18"/>
      <c r="AW1156" s="18"/>
      <c r="AX1156" s="18"/>
      <c r="AY1156" s="18"/>
      <c r="AZ1156" s="18"/>
      <c r="BA1156" s="18"/>
      <c r="BB1156" s="18"/>
      <c r="BD1156" s="18"/>
      <c r="BE1156" s="18"/>
      <c r="BF1156" s="18"/>
      <c r="BG1156" s="18"/>
      <c r="BH1156" s="18"/>
      <c r="BI1156" s="18"/>
      <c r="BJ1156" s="18"/>
      <c r="BK1156" s="18"/>
      <c r="BL1156" s="18"/>
      <c r="BM1156" s="18"/>
      <c r="BN1156" s="18"/>
      <c r="BO1156" s="18"/>
      <c r="BP1156" s="18"/>
      <c r="BQ1156" s="18"/>
      <c r="BR1156" s="18"/>
      <c r="BS1156" s="18"/>
      <c r="BT1156" s="18"/>
      <c r="BU1156" s="18"/>
      <c r="BV1156" s="18"/>
      <c r="BW1156" s="18"/>
      <c r="BX1156" s="18"/>
      <c r="BY1156" s="18"/>
      <c r="BZ1156" s="18"/>
      <c r="CA1156" s="18"/>
      <c r="CB1156" s="18"/>
      <c r="CC1156" s="18"/>
      <c r="CD1156" s="18"/>
      <c r="CE1156" s="18"/>
      <c r="CF1156" s="18"/>
      <c r="CG1156" s="18"/>
      <c r="CH1156" s="18"/>
      <c r="CI1156" s="18"/>
      <c r="CJ1156" s="18"/>
      <c r="CK1156" s="18"/>
      <c r="CL1156" s="18"/>
      <c r="CM1156" s="18"/>
      <c r="CN1156" s="18"/>
      <c r="CO1156" s="18"/>
      <c r="CP1156" s="18"/>
      <c r="CQ1156" s="18"/>
      <c r="CR1156" s="18"/>
      <c r="CS1156" s="18"/>
      <c r="CT1156" s="18"/>
      <c r="CU1156" s="18"/>
      <c r="CV1156" s="18"/>
      <c r="CW1156" s="18"/>
      <c r="CX1156" s="18"/>
      <c r="CY1156" s="18"/>
      <c r="CZ1156" s="18"/>
      <c r="DA1156" s="18"/>
      <c r="DB1156" s="18"/>
      <c r="DC1156" s="18"/>
      <c r="DD1156" s="18"/>
      <c r="DE1156" s="18"/>
      <c r="DF1156" s="18"/>
      <c r="DG1156" s="18"/>
      <c r="DH1156" s="18"/>
      <c r="DI1156" s="18"/>
    </row>
    <row r="1157" s="19" customFormat="1" spans="1:113">
      <c r="A1157" s="153" t="str">
        <f>+CONCATENATE(B1157,C1157,D1157,E1157,F1157)</f>
        <v>AFNS211</v>
      </c>
      <c r="B1157" s="158" t="s">
        <v>121</v>
      </c>
      <c r="C1157" s="154" t="s">
        <v>148</v>
      </c>
      <c r="D1157" s="158" t="s">
        <v>6</v>
      </c>
      <c r="E1157" s="158">
        <v>21</v>
      </c>
      <c r="F1157" s="159">
        <v>1</v>
      </c>
      <c r="G1157" s="156">
        <v>0</v>
      </c>
      <c r="H1157" s="156">
        <v>26.6</v>
      </c>
      <c r="I1157" s="156">
        <v>26.68</v>
      </c>
      <c r="J1157" s="156">
        <v>27.01</v>
      </c>
      <c r="K1157" s="156">
        <v>27.93</v>
      </c>
      <c r="L1157" s="156">
        <v>31.74</v>
      </c>
      <c r="M1157" s="157"/>
      <c r="N1157" s="18"/>
      <c r="W1157" s="18"/>
      <c r="X1157" s="18"/>
      <c r="Y1157" s="18"/>
      <c r="Z1157" s="18"/>
      <c r="AA1157" s="18"/>
      <c r="AB1157" s="18"/>
      <c r="AC1157" s="18"/>
      <c r="AD1157" s="18"/>
      <c r="AE1157" s="18"/>
      <c r="AF1157" s="18"/>
      <c r="AG1157" s="18"/>
      <c r="AH1157" s="18"/>
      <c r="AI1157" s="18"/>
      <c r="AJ1157" s="18"/>
      <c r="AK1157" s="18"/>
      <c r="AL1157" s="18"/>
      <c r="AM1157" s="18"/>
      <c r="AN1157" s="18"/>
      <c r="AO1157" s="18"/>
      <c r="AP1157" s="18"/>
      <c r="AQ1157" s="18"/>
      <c r="AR1157" s="18"/>
      <c r="AS1157" s="18"/>
      <c r="AT1157" s="18"/>
      <c r="AU1157" s="18"/>
      <c r="AV1157" s="18"/>
      <c r="AW1157" s="18"/>
      <c r="AX1157" s="18"/>
      <c r="AY1157" s="18"/>
      <c r="AZ1157" s="18"/>
      <c r="BA1157" s="18"/>
      <c r="BB1157" s="18"/>
      <c r="BD1157" s="18"/>
      <c r="BE1157" s="18"/>
      <c r="BF1157" s="18"/>
      <c r="BG1157" s="18"/>
      <c r="BH1157" s="18"/>
      <c r="BI1157" s="18"/>
      <c r="BJ1157" s="18"/>
      <c r="BK1157" s="18"/>
      <c r="BL1157" s="18"/>
      <c r="BM1157" s="18"/>
      <c r="BN1157" s="18"/>
      <c r="BO1157" s="18"/>
      <c r="BP1157" s="18"/>
      <c r="BQ1157" s="18"/>
      <c r="BR1157" s="18"/>
      <c r="BS1157" s="18"/>
      <c r="BT1157" s="18"/>
      <c r="BU1157" s="18"/>
      <c r="BV1157" s="18"/>
      <c r="BW1157" s="18"/>
      <c r="BX1157" s="18"/>
      <c r="BY1157" s="18"/>
      <c r="BZ1157" s="18"/>
      <c r="CA1157" s="18"/>
      <c r="CB1157" s="18"/>
      <c r="CC1157" s="18"/>
      <c r="CD1157" s="18"/>
      <c r="CE1157" s="18"/>
      <c r="CF1157" s="18"/>
      <c r="CG1157" s="18"/>
      <c r="CH1157" s="18"/>
      <c r="CI1157" s="18"/>
      <c r="CJ1157" s="18"/>
      <c r="CK1157" s="18"/>
      <c r="CL1157" s="18"/>
      <c r="CM1157" s="18"/>
      <c r="CN1157" s="18"/>
      <c r="CO1157" s="18"/>
      <c r="CP1157" s="18"/>
      <c r="CQ1157" s="18"/>
      <c r="CR1157" s="18"/>
      <c r="CS1157" s="18"/>
      <c r="CT1157" s="18"/>
      <c r="CU1157" s="18"/>
      <c r="CV1157" s="18"/>
      <c r="CW1157" s="18"/>
      <c r="CX1157" s="18"/>
      <c r="CY1157" s="18"/>
      <c r="CZ1157" s="18"/>
      <c r="DA1157" s="18"/>
      <c r="DB1157" s="18"/>
      <c r="DC1157" s="18"/>
      <c r="DD1157" s="18"/>
      <c r="DE1157" s="18"/>
      <c r="DF1157" s="18"/>
      <c r="DG1157" s="18"/>
      <c r="DH1157" s="18"/>
      <c r="DI1157" s="18"/>
    </row>
    <row r="1158" s="19" customFormat="1" spans="1:113">
      <c r="A1158" s="153" t="str">
        <f>+CONCATENATE(B1158,C1158,D1158,E1158,F1158)</f>
        <v>AFNS221</v>
      </c>
      <c r="B1158" s="158" t="s">
        <v>121</v>
      </c>
      <c r="C1158" s="154" t="s">
        <v>148</v>
      </c>
      <c r="D1158" s="158" t="s">
        <v>6</v>
      </c>
      <c r="E1158" s="158">
        <v>22</v>
      </c>
      <c r="F1158" s="159">
        <v>1</v>
      </c>
      <c r="G1158" s="156">
        <v>0</v>
      </c>
      <c r="H1158" s="156">
        <v>27.47</v>
      </c>
      <c r="I1158" s="156">
        <v>27.57</v>
      </c>
      <c r="J1158" s="156">
        <v>27.91</v>
      </c>
      <c r="K1158" s="156">
        <v>29.19</v>
      </c>
      <c r="L1158" s="156">
        <v>34.03</v>
      </c>
      <c r="M1158" s="157"/>
      <c r="N1158" s="18"/>
      <c r="W1158" s="18"/>
      <c r="X1158" s="18"/>
      <c r="Y1158" s="18"/>
      <c r="Z1158" s="18"/>
      <c r="AA1158" s="18"/>
      <c r="AB1158" s="18"/>
      <c r="AC1158" s="18"/>
      <c r="AD1158" s="18"/>
      <c r="AE1158" s="18"/>
      <c r="AF1158" s="18"/>
      <c r="AG1158" s="18"/>
      <c r="AH1158" s="18"/>
      <c r="AI1158" s="18"/>
      <c r="AJ1158" s="18"/>
      <c r="AK1158" s="18"/>
      <c r="AL1158" s="18"/>
      <c r="AM1158" s="18"/>
      <c r="AN1158" s="18"/>
      <c r="AO1158" s="18"/>
      <c r="AP1158" s="18"/>
      <c r="AQ1158" s="18"/>
      <c r="AR1158" s="18"/>
      <c r="AS1158" s="18"/>
      <c r="AT1158" s="18"/>
      <c r="AU1158" s="18"/>
      <c r="AV1158" s="18"/>
      <c r="AW1158" s="18"/>
      <c r="AX1158" s="18"/>
      <c r="AY1158" s="18"/>
      <c r="AZ1158" s="18"/>
      <c r="BA1158" s="18"/>
      <c r="BB1158" s="18"/>
      <c r="BD1158" s="18"/>
      <c r="BE1158" s="18"/>
      <c r="BF1158" s="18"/>
      <c r="BG1158" s="18"/>
      <c r="BH1158" s="18"/>
      <c r="BI1158" s="18"/>
      <c r="BJ1158" s="18"/>
      <c r="BK1158" s="18"/>
      <c r="BL1158" s="18"/>
      <c r="BM1158" s="18"/>
      <c r="BN1158" s="18"/>
      <c r="BO1158" s="18"/>
      <c r="BP1158" s="18"/>
      <c r="BQ1158" s="18"/>
      <c r="BR1158" s="18"/>
      <c r="BS1158" s="18"/>
      <c r="BT1158" s="18"/>
      <c r="BU1158" s="18"/>
      <c r="BV1158" s="18"/>
      <c r="BW1158" s="18"/>
      <c r="BX1158" s="18"/>
      <c r="BY1158" s="18"/>
      <c r="BZ1158" s="18"/>
      <c r="CA1158" s="18"/>
      <c r="CB1158" s="18"/>
      <c r="CC1158" s="18"/>
      <c r="CD1158" s="18"/>
      <c r="CE1158" s="18"/>
      <c r="CF1158" s="18"/>
      <c r="CG1158" s="18"/>
      <c r="CH1158" s="18"/>
      <c r="CI1158" s="18"/>
      <c r="CJ1158" s="18"/>
      <c r="CK1158" s="18"/>
      <c r="CL1158" s="18"/>
      <c r="CM1158" s="18"/>
      <c r="CN1158" s="18"/>
      <c r="CO1158" s="18"/>
      <c r="CP1158" s="18"/>
      <c r="CQ1158" s="18"/>
      <c r="CR1158" s="18"/>
      <c r="CS1158" s="18"/>
      <c r="CT1158" s="18"/>
      <c r="CU1158" s="18"/>
      <c r="CV1158" s="18"/>
      <c r="CW1158" s="18"/>
      <c r="CX1158" s="18"/>
      <c r="CY1158" s="18"/>
      <c r="CZ1158" s="18"/>
      <c r="DA1158" s="18"/>
      <c r="DB1158" s="18"/>
      <c r="DC1158" s="18"/>
      <c r="DD1158" s="18"/>
      <c r="DE1158" s="18"/>
      <c r="DF1158" s="18"/>
      <c r="DG1158" s="18"/>
      <c r="DH1158" s="18"/>
      <c r="DI1158" s="18"/>
    </row>
    <row r="1159" s="19" customFormat="1" spans="1:113">
      <c r="A1159" s="153" t="str">
        <f>+CONCATENATE(B1159,C1159,D1159,E1159,F1159)</f>
        <v>AFNS231</v>
      </c>
      <c r="B1159" s="158" t="s">
        <v>121</v>
      </c>
      <c r="C1159" s="154" t="s">
        <v>148</v>
      </c>
      <c r="D1159" s="158" t="s">
        <v>6</v>
      </c>
      <c r="E1159" s="158">
        <v>23</v>
      </c>
      <c r="F1159" s="159">
        <v>1</v>
      </c>
      <c r="G1159" s="156">
        <v>0</v>
      </c>
      <c r="H1159" s="156">
        <v>28.17</v>
      </c>
      <c r="I1159" s="156">
        <v>28.28</v>
      </c>
      <c r="J1159" s="156">
        <v>28.74</v>
      </c>
      <c r="K1159" s="156">
        <v>30.53</v>
      </c>
      <c r="L1159" s="156">
        <v>36.6</v>
      </c>
      <c r="M1159" s="157"/>
      <c r="N1159" s="18"/>
      <c r="W1159" s="18"/>
      <c r="X1159" s="18"/>
      <c r="Y1159" s="18"/>
      <c r="Z1159" s="18"/>
      <c r="AA1159" s="18"/>
      <c r="AB1159" s="18"/>
      <c r="AC1159" s="18"/>
      <c r="AD1159" s="18"/>
      <c r="AE1159" s="18"/>
      <c r="AF1159" s="18"/>
      <c r="AG1159" s="18"/>
      <c r="AH1159" s="18"/>
      <c r="AI1159" s="18"/>
      <c r="AJ1159" s="18"/>
      <c r="AK1159" s="18"/>
      <c r="AL1159" s="18"/>
      <c r="AM1159" s="18"/>
      <c r="AN1159" s="18"/>
      <c r="AO1159" s="18"/>
      <c r="AP1159" s="18"/>
      <c r="AQ1159" s="18"/>
      <c r="AR1159" s="18"/>
      <c r="AS1159" s="18"/>
      <c r="AT1159" s="18"/>
      <c r="AU1159" s="18"/>
      <c r="AV1159" s="18"/>
      <c r="AW1159" s="18"/>
      <c r="AX1159" s="18"/>
      <c r="AY1159" s="18"/>
      <c r="AZ1159" s="18"/>
      <c r="BA1159" s="18"/>
      <c r="BB1159" s="18"/>
      <c r="BD1159" s="18"/>
      <c r="BE1159" s="18"/>
      <c r="BF1159" s="18"/>
      <c r="BG1159" s="18"/>
      <c r="BH1159" s="18"/>
      <c r="BI1159" s="18"/>
      <c r="BJ1159" s="18"/>
      <c r="BK1159" s="18"/>
      <c r="BL1159" s="18"/>
      <c r="BM1159" s="18"/>
      <c r="BN1159" s="18"/>
      <c r="BO1159" s="18"/>
      <c r="BP1159" s="18"/>
      <c r="BQ1159" s="18"/>
      <c r="BR1159" s="18"/>
      <c r="BS1159" s="18"/>
      <c r="BT1159" s="18"/>
      <c r="BU1159" s="18"/>
      <c r="BV1159" s="18"/>
      <c r="BW1159" s="18"/>
      <c r="BX1159" s="18"/>
      <c r="BY1159" s="18"/>
      <c r="BZ1159" s="18"/>
      <c r="CA1159" s="18"/>
      <c r="CB1159" s="18"/>
      <c r="CC1159" s="18"/>
      <c r="CD1159" s="18"/>
      <c r="CE1159" s="18"/>
      <c r="CF1159" s="18"/>
      <c r="CG1159" s="18"/>
      <c r="CH1159" s="18"/>
      <c r="CI1159" s="18"/>
      <c r="CJ1159" s="18"/>
      <c r="CK1159" s="18"/>
      <c r="CL1159" s="18"/>
      <c r="CM1159" s="18"/>
      <c r="CN1159" s="18"/>
      <c r="CO1159" s="18"/>
      <c r="CP1159" s="18"/>
      <c r="CQ1159" s="18"/>
      <c r="CR1159" s="18"/>
      <c r="CS1159" s="18"/>
      <c r="CT1159" s="18"/>
      <c r="CU1159" s="18"/>
      <c r="CV1159" s="18"/>
      <c r="CW1159" s="18"/>
      <c r="CX1159" s="18"/>
      <c r="CY1159" s="18"/>
      <c r="CZ1159" s="18"/>
      <c r="DA1159" s="18"/>
      <c r="DB1159" s="18"/>
      <c r="DC1159" s="18"/>
      <c r="DD1159" s="18"/>
      <c r="DE1159" s="18"/>
      <c r="DF1159" s="18"/>
      <c r="DG1159" s="18"/>
      <c r="DH1159" s="18"/>
      <c r="DI1159" s="18"/>
    </row>
    <row r="1160" s="19" customFormat="1" spans="1:113">
      <c r="A1160" s="153" t="str">
        <f>+CONCATENATE(B1160,C1160,D1160,E1160,F1160)</f>
        <v>AFNS241</v>
      </c>
      <c r="B1160" s="158" t="s">
        <v>121</v>
      </c>
      <c r="C1160" s="154" t="s">
        <v>148</v>
      </c>
      <c r="D1160" s="158" t="s">
        <v>6</v>
      </c>
      <c r="E1160" s="158">
        <v>24</v>
      </c>
      <c r="F1160" s="159">
        <v>1</v>
      </c>
      <c r="G1160" s="156">
        <v>0</v>
      </c>
      <c r="H1160" s="156">
        <v>28.71</v>
      </c>
      <c r="I1160" s="156">
        <v>28.93</v>
      </c>
      <c r="J1160" s="156">
        <v>29.51</v>
      </c>
      <c r="K1160" s="156">
        <v>32.02</v>
      </c>
      <c r="L1160" s="156">
        <v>39.54</v>
      </c>
      <c r="M1160" s="157"/>
      <c r="N1160" s="18"/>
      <c r="W1160" s="18"/>
      <c r="X1160" s="18"/>
      <c r="Y1160" s="18"/>
      <c r="Z1160" s="18"/>
      <c r="AA1160" s="18"/>
      <c r="AB1160" s="18"/>
      <c r="AC1160" s="18"/>
      <c r="AD1160" s="18"/>
      <c r="AE1160" s="18"/>
      <c r="AF1160" s="18"/>
      <c r="AG1160" s="18"/>
      <c r="AH1160" s="18"/>
      <c r="AI1160" s="18"/>
      <c r="AJ1160" s="18"/>
      <c r="AK1160" s="18"/>
      <c r="AL1160" s="18"/>
      <c r="AM1160" s="18"/>
      <c r="AN1160" s="18"/>
      <c r="AO1160" s="18"/>
      <c r="AP1160" s="18"/>
      <c r="AQ1160" s="18"/>
      <c r="AR1160" s="18"/>
      <c r="AS1160" s="18"/>
      <c r="AT1160" s="18"/>
      <c r="AU1160" s="18"/>
      <c r="AV1160" s="18"/>
      <c r="AW1160" s="18"/>
      <c r="AX1160" s="18"/>
      <c r="AY1160" s="18"/>
      <c r="AZ1160" s="18"/>
      <c r="BA1160" s="18"/>
      <c r="BB1160" s="18"/>
      <c r="BD1160" s="18"/>
      <c r="BE1160" s="18"/>
      <c r="BF1160" s="18"/>
      <c r="BG1160" s="18"/>
      <c r="BH1160" s="18"/>
      <c r="BI1160" s="18"/>
      <c r="BJ1160" s="18"/>
      <c r="BK1160" s="18"/>
      <c r="BL1160" s="18"/>
      <c r="BM1160" s="18"/>
      <c r="BN1160" s="18"/>
      <c r="BO1160" s="18"/>
      <c r="BP1160" s="18"/>
      <c r="BQ1160" s="18"/>
      <c r="BR1160" s="18"/>
      <c r="BS1160" s="18"/>
      <c r="BT1160" s="18"/>
      <c r="BU1160" s="18"/>
      <c r="BV1160" s="18"/>
      <c r="BW1160" s="18"/>
      <c r="BX1160" s="18"/>
      <c r="BY1160" s="18"/>
      <c r="BZ1160" s="18"/>
      <c r="CA1160" s="18"/>
      <c r="CB1160" s="18"/>
      <c r="CC1160" s="18"/>
      <c r="CD1160" s="18"/>
      <c r="CE1160" s="18"/>
      <c r="CF1160" s="18"/>
      <c r="CG1160" s="18"/>
      <c r="CH1160" s="18"/>
      <c r="CI1160" s="18"/>
      <c r="CJ1160" s="18"/>
      <c r="CK1160" s="18"/>
      <c r="CL1160" s="18"/>
      <c r="CM1160" s="18"/>
      <c r="CN1160" s="18"/>
      <c r="CO1160" s="18"/>
      <c r="CP1160" s="18"/>
      <c r="CQ1160" s="18"/>
      <c r="CR1160" s="18"/>
      <c r="CS1160" s="18"/>
      <c r="CT1160" s="18"/>
      <c r="CU1160" s="18"/>
      <c r="CV1160" s="18"/>
      <c r="CW1160" s="18"/>
      <c r="CX1160" s="18"/>
      <c r="CY1160" s="18"/>
      <c r="CZ1160" s="18"/>
      <c r="DA1160" s="18"/>
      <c r="DB1160" s="18"/>
      <c r="DC1160" s="18"/>
      <c r="DD1160" s="18"/>
      <c r="DE1160" s="18"/>
      <c r="DF1160" s="18"/>
      <c r="DG1160" s="18"/>
      <c r="DH1160" s="18"/>
      <c r="DI1160" s="18"/>
    </row>
    <row r="1161" s="19" customFormat="1" spans="1:113">
      <c r="A1161" s="153" t="str">
        <f>+CONCATENATE(B1161,C1161,D1161,E1161,F1161)</f>
        <v>AFNS251</v>
      </c>
      <c r="B1161" s="158" t="s">
        <v>121</v>
      </c>
      <c r="C1161" s="154" t="s">
        <v>148</v>
      </c>
      <c r="D1161" s="158" t="s">
        <v>6</v>
      </c>
      <c r="E1161" s="158">
        <v>25</v>
      </c>
      <c r="F1161" s="159">
        <v>1</v>
      </c>
      <c r="G1161" s="156">
        <v>0</v>
      </c>
      <c r="H1161" s="156">
        <v>29.25</v>
      </c>
      <c r="I1161" s="156">
        <v>29.53</v>
      </c>
      <c r="J1161" s="156">
        <v>30.33</v>
      </c>
      <c r="K1161" s="156">
        <v>33.85</v>
      </c>
      <c r="L1161" s="156">
        <v>42.83</v>
      </c>
      <c r="M1161" s="157"/>
      <c r="N1161" s="18"/>
      <c r="W1161" s="18"/>
      <c r="X1161" s="18"/>
      <c r="Y1161" s="18"/>
      <c r="Z1161" s="18"/>
      <c r="AA1161" s="18"/>
      <c r="AB1161" s="18"/>
      <c r="AC1161" s="18"/>
      <c r="AD1161" s="18"/>
      <c r="AE1161" s="18"/>
      <c r="AF1161" s="18"/>
      <c r="AG1161" s="18"/>
      <c r="AH1161" s="18"/>
      <c r="AI1161" s="18"/>
      <c r="AJ1161" s="18"/>
      <c r="AK1161" s="18"/>
      <c r="AL1161" s="18"/>
      <c r="AM1161" s="18"/>
      <c r="AN1161" s="18"/>
      <c r="AO1161" s="18"/>
      <c r="AP1161" s="18"/>
      <c r="AQ1161" s="18"/>
      <c r="AR1161" s="18"/>
      <c r="AS1161" s="18"/>
      <c r="AT1161" s="18"/>
      <c r="AU1161" s="18"/>
      <c r="AV1161" s="18"/>
      <c r="AW1161" s="18"/>
      <c r="AX1161" s="18"/>
      <c r="AY1161" s="18"/>
      <c r="AZ1161" s="18"/>
      <c r="BA1161" s="18"/>
      <c r="BB1161" s="18"/>
      <c r="BD1161" s="18"/>
      <c r="BE1161" s="18"/>
      <c r="BF1161" s="18"/>
      <c r="BG1161" s="18"/>
      <c r="BH1161" s="18"/>
      <c r="BI1161" s="18"/>
      <c r="BJ1161" s="18"/>
      <c r="BK1161" s="18"/>
      <c r="BL1161" s="18"/>
      <c r="BM1161" s="18"/>
      <c r="BN1161" s="18"/>
      <c r="BO1161" s="18"/>
      <c r="BP1161" s="18"/>
      <c r="BQ1161" s="18"/>
      <c r="BR1161" s="18"/>
      <c r="BS1161" s="18"/>
      <c r="BT1161" s="18"/>
      <c r="BU1161" s="18"/>
      <c r="BV1161" s="18"/>
      <c r="BW1161" s="18"/>
      <c r="BX1161" s="18"/>
      <c r="BY1161" s="18"/>
      <c r="BZ1161" s="18"/>
      <c r="CA1161" s="18"/>
      <c r="CB1161" s="18"/>
      <c r="CC1161" s="18"/>
      <c r="CD1161" s="18"/>
      <c r="CE1161" s="18"/>
      <c r="CF1161" s="18"/>
      <c r="CG1161" s="18"/>
      <c r="CH1161" s="18"/>
      <c r="CI1161" s="18"/>
      <c r="CJ1161" s="18"/>
      <c r="CK1161" s="18"/>
      <c r="CL1161" s="18"/>
      <c r="CM1161" s="18"/>
      <c r="CN1161" s="18"/>
      <c r="CO1161" s="18"/>
      <c r="CP1161" s="18"/>
      <c r="CQ1161" s="18"/>
      <c r="CR1161" s="18"/>
      <c r="CS1161" s="18"/>
      <c r="CT1161" s="18"/>
      <c r="CU1161" s="18"/>
      <c r="CV1161" s="18"/>
      <c r="CW1161" s="18"/>
      <c r="CX1161" s="18"/>
      <c r="CY1161" s="18"/>
      <c r="CZ1161" s="18"/>
      <c r="DA1161" s="18"/>
      <c r="DB1161" s="18"/>
      <c r="DC1161" s="18"/>
      <c r="DD1161" s="18"/>
      <c r="DE1161" s="18"/>
      <c r="DF1161" s="18"/>
      <c r="DG1161" s="18"/>
      <c r="DH1161" s="18"/>
      <c r="DI1161" s="18"/>
    </row>
    <row r="1162" s="19" customFormat="1" spans="1:113">
      <c r="A1162" s="153" t="str">
        <f>+CONCATENATE(B1162,C1162,D1162,E1162,F1162)</f>
        <v>AFNS261</v>
      </c>
      <c r="B1162" s="158" t="s">
        <v>121</v>
      </c>
      <c r="C1162" s="154" t="s">
        <v>148</v>
      </c>
      <c r="D1162" s="158" t="s">
        <v>6</v>
      </c>
      <c r="E1162" s="158">
        <v>26</v>
      </c>
      <c r="F1162" s="159">
        <v>1</v>
      </c>
      <c r="G1162" s="156">
        <v>0</v>
      </c>
      <c r="H1162" s="156">
        <v>29.71</v>
      </c>
      <c r="I1162" s="156">
        <v>30.12</v>
      </c>
      <c r="J1162" s="156">
        <v>31.26</v>
      </c>
      <c r="K1162" s="156">
        <v>36.03</v>
      </c>
      <c r="L1162" s="156">
        <v>46.49</v>
      </c>
      <c r="M1162" s="157"/>
      <c r="N1162" s="18"/>
      <c r="W1162" s="18"/>
      <c r="X1162" s="18"/>
      <c r="Y1162" s="18"/>
      <c r="Z1162" s="18"/>
      <c r="AA1162" s="18"/>
      <c r="AB1162" s="18"/>
      <c r="AC1162" s="18"/>
      <c r="AD1162" s="18"/>
      <c r="AE1162" s="18"/>
      <c r="AF1162" s="18"/>
      <c r="AG1162" s="18"/>
      <c r="AH1162" s="18"/>
      <c r="AI1162" s="18"/>
      <c r="AJ1162" s="18"/>
      <c r="AK1162" s="18"/>
      <c r="AL1162" s="18"/>
      <c r="AM1162" s="18"/>
      <c r="AN1162" s="18"/>
      <c r="AO1162" s="18"/>
      <c r="AP1162" s="18"/>
      <c r="AQ1162" s="18"/>
      <c r="AR1162" s="18"/>
      <c r="AS1162" s="18"/>
      <c r="AT1162" s="18"/>
      <c r="AU1162" s="18"/>
      <c r="AV1162" s="18"/>
      <c r="AW1162" s="18"/>
      <c r="AX1162" s="18"/>
      <c r="AY1162" s="18"/>
      <c r="AZ1162" s="18"/>
      <c r="BA1162" s="18"/>
      <c r="BB1162" s="18"/>
      <c r="BD1162" s="18"/>
      <c r="BE1162" s="18"/>
      <c r="BF1162" s="18"/>
      <c r="BG1162" s="18"/>
      <c r="BH1162" s="18"/>
      <c r="BI1162" s="18"/>
      <c r="BJ1162" s="18"/>
      <c r="BK1162" s="18"/>
      <c r="BL1162" s="18"/>
      <c r="BM1162" s="18"/>
      <c r="BN1162" s="18"/>
      <c r="BO1162" s="18"/>
      <c r="BP1162" s="18"/>
      <c r="BQ1162" s="18"/>
      <c r="BR1162" s="18"/>
      <c r="BS1162" s="18"/>
      <c r="BT1162" s="18"/>
      <c r="BU1162" s="18"/>
      <c r="BV1162" s="18"/>
      <c r="BW1162" s="18"/>
      <c r="BX1162" s="18"/>
      <c r="BY1162" s="18"/>
      <c r="BZ1162" s="18"/>
      <c r="CA1162" s="18"/>
      <c r="CB1162" s="18"/>
      <c r="CC1162" s="18"/>
      <c r="CD1162" s="18"/>
      <c r="CE1162" s="18"/>
      <c r="CF1162" s="18"/>
      <c r="CG1162" s="18"/>
      <c r="CH1162" s="18"/>
      <c r="CI1162" s="18"/>
      <c r="CJ1162" s="18"/>
      <c r="CK1162" s="18"/>
      <c r="CL1162" s="18"/>
      <c r="CM1162" s="18"/>
      <c r="CN1162" s="18"/>
      <c r="CO1162" s="18"/>
      <c r="CP1162" s="18"/>
      <c r="CQ1162" s="18"/>
      <c r="CR1162" s="18"/>
      <c r="CS1162" s="18"/>
      <c r="CT1162" s="18"/>
      <c r="CU1162" s="18"/>
      <c r="CV1162" s="18"/>
      <c r="CW1162" s="18"/>
      <c r="CX1162" s="18"/>
      <c r="CY1162" s="18"/>
      <c r="CZ1162" s="18"/>
      <c r="DA1162" s="18"/>
      <c r="DB1162" s="18"/>
      <c r="DC1162" s="18"/>
      <c r="DD1162" s="18"/>
      <c r="DE1162" s="18"/>
      <c r="DF1162" s="18"/>
      <c r="DG1162" s="18"/>
      <c r="DH1162" s="18"/>
      <c r="DI1162" s="18"/>
    </row>
    <row r="1163" s="19" customFormat="1" spans="1:113">
      <c r="A1163" s="153" t="str">
        <f>+CONCATENATE(B1163,C1163,D1163,E1163,F1163)</f>
        <v>AFNS271</v>
      </c>
      <c r="B1163" s="158" t="s">
        <v>121</v>
      </c>
      <c r="C1163" s="154" t="s">
        <v>148</v>
      </c>
      <c r="D1163" s="158" t="s">
        <v>6</v>
      </c>
      <c r="E1163" s="158">
        <v>27</v>
      </c>
      <c r="F1163" s="159">
        <v>1</v>
      </c>
      <c r="G1163" s="156">
        <v>0</v>
      </c>
      <c r="H1163" s="156">
        <v>30.17</v>
      </c>
      <c r="I1163" s="156">
        <v>30.75</v>
      </c>
      <c r="J1163" s="156">
        <v>32.39</v>
      </c>
      <c r="K1163" s="156">
        <v>38.65</v>
      </c>
      <c r="L1163" s="156">
        <v>50.57</v>
      </c>
      <c r="M1163" s="157"/>
      <c r="N1163" s="18"/>
      <c r="W1163" s="18"/>
      <c r="X1163" s="18"/>
      <c r="Y1163" s="18"/>
      <c r="Z1163" s="18"/>
      <c r="AA1163" s="18"/>
      <c r="AB1163" s="18"/>
      <c r="AC1163" s="18"/>
      <c r="AD1163" s="18"/>
      <c r="AE1163" s="18"/>
      <c r="AF1163" s="18"/>
      <c r="AG1163" s="18"/>
      <c r="AH1163" s="18"/>
      <c r="AI1163" s="18"/>
      <c r="AJ1163" s="18"/>
      <c r="AK1163" s="18"/>
      <c r="AL1163" s="18"/>
      <c r="AM1163" s="18"/>
      <c r="AN1163" s="18"/>
      <c r="AO1163" s="18"/>
      <c r="AP1163" s="18"/>
      <c r="AQ1163" s="18"/>
      <c r="AR1163" s="18"/>
      <c r="AS1163" s="18"/>
      <c r="AT1163" s="18"/>
      <c r="AU1163" s="18"/>
      <c r="AV1163" s="18"/>
      <c r="AW1163" s="18"/>
      <c r="AX1163" s="18"/>
      <c r="AY1163" s="18"/>
      <c r="AZ1163" s="18"/>
      <c r="BA1163" s="18"/>
      <c r="BB1163" s="18"/>
      <c r="BD1163" s="18"/>
      <c r="BE1163" s="18"/>
      <c r="BF1163" s="18"/>
      <c r="BG1163" s="18"/>
      <c r="BH1163" s="18"/>
      <c r="BI1163" s="18"/>
      <c r="BJ1163" s="18"/>
      <c r="BK1163" s="18"/>
      <c r="BL1163" s="18"/>
      <c r="BM1163" s="18"/>
      <c r="BN1163" s="18"/>
      <c r="BO1163" s="18"/>
      <c r="BP1163" s="18"/>
      <c r="BQ1163" s="18"/>
      <c r="BR1163" s="18"/>
      <c r="BS1163" s="18"/>
      <c r="BT1163" s="18"/>
      <c r="BU1163" s="18"/>
      <c r="BV1163" s="18"/>
      <c r="BW1163" s="18"/>
      <c r="BX1163" s="18"/>
      <c r="BY1163" s="18"/>
      <c r="BZ1163" s="18"/>
      <c r="CA1163" s="18"/>
      <c r="CB1163" s="18"/>
      <c r="CC1163" s="18"/>
      <c r="CD1163" s="18"/>
      <c r="CE1163" s="18"/>
      <c r="CF1163" s="18"/>
      <c r="CG1163" s="18"/>
      <c r="CH1163" s="18"/>
      <c r="CI1163" s="18"/>
      <c r="CJ1163" s="18"/>
      <c r="CK1163" s="18"/>
      <c r="CL1163" s="18"/>
      <c r="CM1163" s="18"/>
      <c r="CN1163" s="18"/>
      <c r="CO1163" s="18"/>
      <c r="CP1163" s="18"/>
      <c r="CQ1163" s="18"/>
      <c r="CR1163" s="18"/>
      <c r="CS1163" s="18"/>
      <c r="CT1163" s="18"/>
      <c r="CU1163" s="18"/>
      <c r="CV1163" s="18"/>
      <c r="CW1163" s="18"/>
      <c r="CX1163" s="18"/>
      <c r="CY1163" s="18"/>
      <c r="CZ1163" s="18"/>
      <c r="DA1163" s="18"/>
      <c r="DB1163" s="18"/>
      <c r="DC1163" s="18"/>
      <c r="DD1163" s="18"/>
      <c r="DE1163" s="18"/>
      <c r="DF1163" s="18"/>
      <c r="DG1163" s="18"/>
      <c r="DH1163" s="18"/>
      <c r="DI1163" s="18"/>
    </row>
    <row r="1164" s="19" customFormat="1" spans="1:113">
      <c r="A1164" s="153" t="str">
        <f>+CONCATENATE(B1164,C1164,D1164,E1164,F1164)</f>
        <v>AFNS281</v>
      </c>
      <c r="B1164" s="158" t="s">
        <v>121</v>
      </c>
      <c r="C1164" s="154" t="s">
        <v>148</v>
      </c>
      <c r="D1164" s="158" t="s">
        <v>6</v>
      </c>
      <c r="E1164" s="158">
        <v>28</v>
      </c>
      <c r="F1164" s="159">
        <v>1</v>
      </c>
      <c r="G1164" s="156">
        <v>0</v>
      </c>
      <c r="H1164" s="156">
        <v>30.69</v>
      </c>
      <c r="I1164" s="156">
        <v>31.48</v>
      </c>
      <c r="J1164" s="156">
        <v>33.9</v>
      </c>
      <c r="K1164" s="156">
        <v>41.74</v>
      </c>
      <c r="L1164" s="156">
        <v>55.07</v>
      </c>
      <c r="M1164" s="157"/>
      <c r="N1164" s="18"/>
      <c r="W1164" s="18"/>
      <c r="X1164" s="18"/>
      <c r="Y1164" s="18"/>
      <c r="Z1164" s="18"/>
      <c r="AA1164" s="18"/>
      <c r="AB1164" s="18"/>
      <c r="AC1164" s="18"/>
      <c r="AD1164" s="18"/>
      <c r="AE1164" s="18"/>
      <c r="AF1164" s="18"/>
      <c r="AG1164" s="18"/>
      <c r="AH1164" s="18"/>
      <c r="AI1164" s="18"/>
      <c r="AJ1164" s="18"/>
      <c r="AK1164" s="18"/>
      <c r="AL1164" s="18"/>
      <c r="AM1164" s="18"/>
      <c r="AN1164" s="18"/>
      <c r="AO1164" s="18"/>
      <c r="AP1164" s="18"/>
      <c r="AQ1164" s="18"/>
      <c r="AR1164" s="18"/>
      <c r="AS1164" s="18"/>
      <c r="AT1164" s="18"/>
      <c r="AU1164" s="18"/>
      <c r="AV1164" s="18"/>
      <c r="AW1164" s="18"/>
      <c r="AX1164" s="18"/>
      <c r="AY1164" s="18"/>
      <c r="AZ1164" s="18"/>
      <c r="BA1164" s="18"/>
      <c r="BB1164" s="18"/>
      <c r="BD1164" s="18"/>
      <c r="BE1164" s="18"/>
      <c r="BF1164" s="18"/>
      <c r="BG1164" s="18"/>
      <c r="BH1164" s="18"/>
      <c r="BI1164" s="18"/>
      <c r="BJ1164" s="18"/>
      <c r="BK1164" s="18"/>
      <c r="BL1164" s="18"/>
      <c r="BM1164" s="18"/>
      <c r="BN1164" s="18"/>
      <c r="BO1164" s="18"/>
      <c r="BP1164" s="18"/>
      <c r="BQ1164" s="18"/>
      <c r="BR1164" s="18"/>
      <c r="BS1164" s="18"/>
      <c r="BT1164" s="18"/>
      <c r="BU1164" s="18"/>
      <c r="BV1164" s="18"/>
      <c r="BW1164" s="18"/>
      <c r="BX1164" s="18"/>
      <c r="BY1164" s="18"/>
      <c r="BZ1164" s="18"/>
      <c r="CA1164" s="18"/>
      <c r="CB1164" s="18"/>
      <c r="CC1164" s="18"/>
      <c r="CD1164" s="18"/>
      <c r="CE1164" s="18"/>
      <c r="CF1164" s="18"/>
      <c r="CG1164" s="18"/>
      <c r="CH1164" s="18"/>
      <c r="CI1164" s="18"/>
      <c r="CJ1164" s="18"/>
      <c r="CK1164" s="18"/>
      <c r="CL1164" s="18"/>
      <c r="CM1164" s="18"/>
      <c r="CN1164" s="18"/>
      <c r="CO1164" s="18"/>
      <c r="CP1164" s="18"/>
      <c r="CQ1164" s="18"/>
      <c r="CR1164" s="18"/>
      <c r="CS1164" s="18"/>
      <c r="CT1164" s="18"/>
      <c r="CU1164" s="18"/>
      <c r="CV1164" s="18"/>
      <c r="CW1164" s="18"/>
      <c r="CX1164" s="18"/>
      <c r="CY1164" s="18"/>
      <c r="CZ1164" s="18"/>
      <c r="DA1164" s="18"/>
      <c r="DB1164" s="18"/>
      <c r="DC1164" s="18"/>
      <c r="DD1164" s="18"/>
      <c r="DE1164" s="18"/>
      <c r="DF1164" s="18"/>
      <c r="DG1164" s="18"/>
      <c r="DH1164" s="18"/>
      <c r="DI1164" s="18"/>
    </row>
    <row r="1165" s="19" customFormat="1" spans="1:113">
      <c r="A1165" s="153" t="str">
        <f>+CONCATENATE(B1165,C1165,D1165,E1165,F1165)</f>
        <v>AFNS291</v>
      </c>
      <c r="B1165" s="158" t="s">
        <v>121</v>
      </c>
      <c r="C1165" s="154" t="s">
        <v>148</v>
      </c>
      <c r="D1165" s="158" t="s">
        <v>6</v>
      </c>
      <c r="E1165" s="158">
        <v>29</v>
      </c>
      <c r="F1165" s="159">
        <v>1</v>
      </c>
      <c r="G1165" s="156">
        <v>0</v>
      </c>
      <c r="H1165" s="156">
        <v>31.32</v>
      </c>
      <c r="I1165" s="156">
        <v>32.35</v>
      </c>
      <c r="J1165" s="156">
        <v>35.78</v>
      </c>
      <c r="K1165" s="156">
        <v>45.44</v>
      </c>
      <c r="L1165" s="156">
        <v>59.94</v>
      </c>
      <c r="M1165" s="157"/>
      <c r="N1165" s="18"/>
      <c r="W1165" s="18"/>
      <c r="X1165" s="18"/>
      <c r="Y1165" s="18"/>
      <c r="Z1165" s="18"/>
      <c r="AA1165" s="18"/>
      <c r="AB1165" s="18"/>
      <c r="AC1165" s="18"/>
      <c r="AD1165" s="18"/>
      <c r="AE1165" s="18"/>
      <c r="AF1165" s="18"/>
      <c r="AG1165" s="18"/>
      <c r="AH1165" s="18"/>
      <c r="AI1165" s="18"/>
      <c r="AJ1165" s="18"/>
      <c r="AK1165" s="18"/>
      <c r="AL1165" s="18"/>
      <c r="AM1165" s="18"/>
      <c r="AN1165" s="18"/>
      <c r="AO1165" s="18"/>
      <c r="AP1165" s="18"/>
      <c r="AQ1165" s="18"/>
      <c r="AR1165" s="18"/>
      <c r="AS1165" s="18"/>
      <c r="AT1165" s="18"/>
      <c r="AU1165" s="18"/>
      <c r="AV1165" s="18"/>
      <c r="AW1165" s="18"/>
      <c r="AX1165" s="18"/>
      <c r="AY1165" s="18"/>
      <c r="AZ1165" s="18"/>
      <c r="BA1165" s="18"/>
      <c r="BB1165" s="18"/>
      <c r="BD1165" s="18"/>
      <c r="BE1165" s="18"/>
      <c r="BF1165" s="18"/>
      <c r="BG1165" s="18"/>
      <c r="BH1165" s="18"/>
      <c r="BI1165" s="18"/>
      <c r="BJ1165" s="18"/>
      <c r="BK1165" s="18"/>
      <c r="BL1165" s="18"/>
      <c r="BM1165" s="18"/>
      <c r="BN1165" s="18"/>
      <c r="BO1165" s="18"/>
      <c r="BP1165" s="18"/>
      <c r="BQ1165" s="18"/>
      <c r="BR1165" s="18"/>
      <c r="BS1165" s="18"/>
      <c r="BT1165" s="18"/>
      <c r="BU1165" s="18"/>
      <c r="BV1165" s="18"/>
      <c r="BW1165" s="18"/>
      <c r="BX1165" s="18"/>
      <c r="BY1165" s="18"/>
      <c r="BZ1165" s="18"/>
      <c r="CA1165" s="18"/>
      <c r="CB1165" s="18"/>
      <c r="CC1165" s="18"/>
      <c r="CD1165" s="18"/>
      <c r="CE1165" s="18"/>
      <c r="CF1165" s="18"/>
      <c r="CG1165" s="18"/>
      <c r="CH1165" s="18"/>
      <c r="CI1165" s="18"/>
      <c r="CJ1165" s="18"/>
      <c r="CK1165" s="18"/>
      <c r="CL1165" s="18"/>
      <c r="CM1165" s="18"/>
      <c r="CN1165" s="18"/>
      <c r="CO1165" s="18"/>
      <c r="CP1165" s="18"/>
      <c r="CQ1165" s="18"/>
      <c r="CR1165" s="18"/>
      <c r="CS1165" s="18"/>
      <c r="CT1165" s="18"/>
      <c r="CU1165" s="18"/>
      <c r="CV1165" s="18"/>
      <c r="CW1165" s="18"/>
      <c r="CX1165" s="18"/>
      <c r="CY1165" s="18"/>
      <c r="CZ1165" s="18"/>
      <c r="DA1165" s="18"/>
      <c r="DB1165" s="18"/>
      <c r="DC1165" s="18"/>
      <c r="DD1165" s="18"/>
      <c r="DE1165" s="18"/>
      <c r="DF1165" s="18"/>
      <c r="DG1165" s="18"/>
      <c r="DH1165" s="18"/>
      <c r="DI1165" s="18"/>
    </row>
    <row r="1166" s="19" customFormat="1" spans="1:113">
      <c r="A1166" s="153" t="str">
        <f>+CONCATENATE(B1166,C1166,D1166,E1166,F1166)</f>
        <v>AFNS301</v>
      </c>
      <c r="B1166" s="158" t="s">
        <v>121</v>
      </c>
      <c r="C1166" s="154" t="s">
        <v>148</v>
      </c>
      <c r="D1166" s="158" t="s">
        <v>6</v>
      </c>
      <c r="E1166" s="158">
        <v>30</v>
      </c>
      <c r="F1166" s="159">
        <v>1</v>
      </c>
      <c r="G1166" s="156">
        <v>0</v>
      </c>
      <c r="H1166" s="156">
        <v>32.08</v>
      </c>
      <c r="I1166" s="156">
        <v>33.41</v>
      </c>
      <c r="J1166" s="156">
        <v>38.18</v>
      </c>
      <c r="K1166" s="156">
        <v>49.6</v>
      </c>
      <c r="L1166" s="156">
        <v>65.34</v>
      </c>
      <c r="M1166" s="157">
        <v>65.34</v>
      </c>
      <c r="N1166" s="18"/>
      <c r="W1166" s="18"/>
      <c r="X1166" s="18"/>
      <c r="Y1166" s="18"/>
      <c r="Z1166" s="18"/>
      <c r="AA1166" s="18"/>
      <c r="AB1166" s="18"/>
      <c r="AC1166" s="18"/>
      <c r="AD1166" s="18"/>
      <c r="AE1166" s="18"/>
      <c r="AF1166" s="18"/>
      <c r="AG1166" s="18"/>
      <c r="AH1166" s="18"/>
      <c r="AI1166" s="18"/>
      <c r="AJ1166" s="18"/>
      <c r="AK1166" s="18"/>
      <c r="AL1166" s="18"/>
      <c r="AM1166" s="18"/>
      <c r="AN1166" s="18"/>
      <c r="AO1166" s="18"/>
      <c r="AP1166" s="18"/>
      <c r="AQ1166" s="18"/>
      <c r="AR1166" s="18"/>
      <c r="AS1166" s="18"/>
      <c r="AT1166" s="18"/>
      <c r="AU1166" s="18"/>
      <c r="AV1166" s="18"/>
      <c r="AW1166" s="18"/>
      <c r="AX1166" s="18"/>
      <c r="AY1166" s="18"/>
      <c r="AZ1166" s="18"/>
      <c r="BA1166" s="18"/>
      <c r="BB1166" s="18"/>
      <c r="BD1166" s="18"/>
      <c r="BE1166" s="18"/>
      <c r="BF1166" s="18"/>
      <c r="BG1166" s="18"/>
      <c r="BH1166" s="18"/>
      <c r="BI1166" s="18"/>
      <c r="BJ1166" s="18"/>
      <c r="BK1166" s="18"/>
      <c r="BL1166" s="18"/>
      <c r="BM1166" s="18"/>
      <c r="BN1166" s="18"/>
      <c r="BO1166" s="18"/>
      <c r="BP1166" s="18"/>
      <c r="BQ1166" s="18"/>
      <c r="BR1166" s="18"/>
      <c r="BS1166" s="18"/>
      <c r="BT1166" s="18"/>
      <c r="BU1166" s="18"/>
      <c r="BV1166" s="18"/>
      <c r="BW1166" s="18"/>
      <c r="BX1166" s="18"/>
      <c r="BY1166" s="18"/>
      <c r="BZ1166" s="18"/>
      <c r="CA1166" s="18"/>
      <c r="CB1166" s="18"/>
      <c r="CC1166" s="18"/>
      <c r="CD1166" s="18"/>
      <c r="CE1166" s="18"/>
      <c r="CF1166" s="18"/>
      <c r="CG1166" s="18"/>
      <c r="CH1166" s="18"/>
      <c r="CI1166" s="18"/>
      <c r="CJ1166" s="18"/>
      <c r="CK1166" s="18"/>
      <c r="CL1166" s="18"/>
      <c r="CM1166" s="18"/>
      <c r="CN1166" s="18"/>
      <c r="CO1166" s="18"/>
      <c r="CP1166" s="18"/>
      <c r="CQ1166" s="18"/>
      <c r="CR1166" s="18"/>
      <c r="CS1166" s="18"/>
      <c r="CT1166" s="18"/>
      <c r="CU1166" s="18"/>
      <c r="CV1166" s="18"/>
      <c r="CW1166" s="18"/>
      <c r="CX1166" s="18"/>
      <c r="CY1166" s="18"/>
      <c r="CZ1166" s="18"/>
      <c r="DA1166" s="18"/>
      <c r="DB1166" s="18"/>
      <c r="DC1166" s="18"/>
      <c r="DD1166" s="18"/>
      <c r="DE1166" s="18"/>
      <c r="DF1166" s="18"/>
      <c r="DG1166" s="18"/>
      <c r="DH1166" s="18"/>
      <c r="DI1166" s="18"/>
    </row>
    <row r="1167" s="19" customFormat="1" spans="1:113">
      <c r="A1167" s="153" t="str">
        <f>+CONCATENATE(B1167,C1167,D1167,E1167,F1167)</f>
        <v>AFNS311</v>
      </c>
      <c r="B1167" s="158" t="s">
        <v>121</v>
      </c>
      <c r="C1167" s="154" t="s">
        <v>148</v>
      </c>
      <c r="D1167" s="158" t="s">
        <v>6</v>
      </c>
      <c r="E1167" s="158">
        <v>31</v>
      </c>
      <c r="F1167" s="159">
        <v>1</v>
      </c>
      <c r="G1167" s="156">
        <v>0</v>
      </c>
      <c r="H1167" s="156">
        <v>33.01</v>
      </c>
      <c r="I1167" s="156">
        <v>34.76</v>
      </c>
      <c r="J1167" s="156">
        <v>41.16</v>
      </c>
      <c r="K1167" s="156">
        <v>54.26</v>
      </c>
      <c r="L1167" s="156">
        <v>71.2</v>
      </c>
      <c r="M1167" s="157">
        <v>67.64</v>
      </c>
      <c r="N1167" s="18"/>
      <c r="W1167" s="18"/>
      <c r="X1167" s="18"/>
      <c r="Y1167" s="18"/>
      <c r="Z1167" s="18"/>
      <c r="AA1167" s="18"/>
      <c r="AB1167" s="18"/>
      <c r="AC1167" s="18"/>
      <c r="AD1167" s="18"/>
      <c r="AE1167" s="18"/>
      <c r="AF1167" s="18"/>
      <c r="AG1167" s="18"/>
      <c r="AH1167" s="18"/>
      <c r="AI1167" s="18"/>
      <c r="AJ1167" s="18"/>
      <c r="AK1167" s="18"/>
      <c r="AL1167" s="18"/>
      <c r="AM1167" s="18"/>
      <c r="AN1167" s="18"/>
      <c r="AO1167" s="18"/>
      <c r="AP1167" s="18"/>
      <c r="AQ1167" s="18"/>
      <c r="AR1167" s="18"/>
      <c r="AS1167" s="18"/>
      <c r="AT1167" s="18"/>
      <c r="AU1167" s="18"/>
      <c r="AV1167" s="18"/>
      <c r="AW1167" s="18"/>
      <c r="AX1167" s="18"/>
      <c r="AY1167" s="18"/>
      <c r="AZ1167" s="18"/>
      <c r="BA1167" s="18"/>
      <c r="BB1167" s="18"/>
      <c r="BD1167" s="18"/>
      <c r="BE1167" s="18"/>
      <c r="BF1167" s="18"/>
      <c r="BG1167" s="18"/>
      <c r="BH1167" s="18"/>
      <c r="BI1167" s="18"/>
      <c r="BJ1167" s="18"/>
      <c r="BK1167" s="18"/>
      <c r="BL1167" s="18"/>
      <c r="BM1167" s="18"/>
      <c r="BN1167" s="18"/>
      <c r="BO1167" s="18"/>
      <c r="BP1167" s="18"/>
      <c r="BQ1167" s="18"/>
      <c r="BR1167" s="18"/>
      <c r="BS1167" s="18"/>
      <c r="BT1167" s="18"/>
      <c r="BU1167" s="18"/>
      <c r="BV1167" s="18"/>
      <c r="BW1167" s="18"/>
      <c r="BX1167" s="18"/>
      <c r="BY1167" s="18"/>
      <c r="BZ1167" s="18"/>
      <c r="CA1167" s="18"/>
      <c r="CB1167" s="18"/>
      <c r="CC1167" s="18"/>
      <c r="CD1167" s="18"/>
      <c r="CE1167" s="18"/>
      <c r="CF1167" s="18"/>
      <c r="CG1167" s="18"/>
      <c r="CH1167" s="18"/>
      <c r="CI1167" s="18"/>
      <c r="CJ1167" s="18"/>
      <c r="CK1167" s="18"/>
      <c r="CL1167" s="18"/>
      <c r="CM1167" s="18"/>
      <c r="CN1167" s="18"/>
      <c r="CO1167" s="18"/>
      <c r="CP1167" s="18"/>
      <c r="CQ1167" s="18"/>
      <c r="CR1167" s="18"/>
      <c r="CS1167" s="18"/>
      <c r="CT1167" s="18"/>
      <c r="CU1167" s="18"/>
      <c r="CV1167" s="18"/>
      <c r="CW1167" s="18"/>
      <c r="CX1167" s="18"/>
      <c r="CY1167" s="18"/>
      <c r="CZ1167" s="18"/>
      <c r="DA1167" s="18"/>
      <c r="DB1167" s="18"/>
      <c r="DC1167" s="18"/>
      <c r="DD1167" s="18"/>
      <c r="DE1167" s="18"/>
      <c r="DF1167" s="18"/>
      <c r="DG1167" s="18"/>
      <c r="DH1167" s="18"/>
      <c r="DI1167" s="18"/>
    </row>
    <row r="1168" s="19" customFormat="1" spans="1:113">
      <c r="A1168" s="153" t="str">
        <f>+CONCATENATE(B1168,C1168,D1168,E1168,F1168)</f>
        <v>AFNS321</v>
      </c>
      <c r="B1168" s="158" t="s">
        <v>121</v>
      </c>
      <c r="C1168" s="154" t="s">
        <v>148</v>
      </c>
      <c r="D1168" s="158" t="s">
        <v>6</v>
      </c>
      <c r="E1168" s="158">
        <v>32</v>
      </c>
      <c r="F1168" s="159">
        <v>1</v>
      </c>
      <c r="G1168" s="156">
        <v>0</v>
      </c>
      <c r="H1168" s="156">
        <v>34.16</v>
      </c>
      <c r="I1168" s="156">
        <v>36.56</v>
      </c>
      <c r="J1168" s="156">
        <v>44.69</v>
      </c>
      <c r="K1168" s="156">
        <v>59.52</v>
      </c>
      <c r="L1168" s="156">
        <v>77.45</v>
      </c>
      <c r="M1168" s="157">
        <v>70.11</v>
      </c>
      <c r="N1168" s="18"/>
      <c r="W1168" s="18"/>
      <c r="X1168" s="18"/>
      <c r="Y1168" s="18"/>
      <c r="Z1168" s="18"/>
      <c r="AA1168" s="18"/>
      <c r="AB1168" s="18"/>
      <c r="AC1168" s="18"/>
      <c r="AD1168" s="18"/>
      <c r="AE1168" s="18"/>
      <c r="AF1168" s="18"/>
      <c r="AG1168" s="18"/>
      <c r="AH1168" s="18"/>
      <c r="AI1168" s="18"/>
      <c r="AJ1168" s="18"/>
      <c r="AK1168" s="18"/>
      <c r="AL1168" s="18"/>
      <c r="AM1168" s="18"/>
      <c r="AN1168" s="18"/>
      <c r="AO1168" s="18"/>
      <c r="AP1168" s="18"/>
      <c r="AQ1168" s="18"/>
      <c r="AR1168" s="18"/>
      <c r="AS1168" s="18"/>
      <c r="AT1168" s="18"/>
      <c r="AU1168" s="18"/>
      <c r="AV1168" s="18"/>
      <c r="AW1168" s="18"/>
      <c r="AX1168" s="18"/>
      <c r="AY1168" s="18"/>
      <c r="AZ1168" s="18"/>
      <c r="BA1168" s="18"/>
      <c r="BB1168" s="18"/>
      <c r="BD1168" s="18"/>
      <c r="BE1168" s="18"/>
      <c r="BF1168" s="18"/>
      <c r="BG1168" s="18"/>
      <c r="BH1168" s="18"/>
      <c r="BI1168" s="18"/>
      <c r="BJ1168" s="18"/>
      <c r="BK1168" s="18"/>
      <c r="BL1168" s="18"/>
      <c r="BM1168" s="18"/>
      <c r="BN1168" s="18"/>
      <c r="BO1168" s="18"/>
      <c r="BP1168" s="18"/>
      <c r="BQ1168" s="18"/>
      <c r="BR1168" s="18"/>
      <c r="BS1168" s="18"/>
      <c r="BT1168" s="18"/>
      <c r="BU1168" s="18"/>
      <c r="BV1168" s="18"/>
      <c r="BW1168" s="18"/>
      <c r="BX1168" s="18"/>
      <c r="BY1168" s="18"/>
      <c r="BZ1168" s="18"/>
      <c r="CA1168" s="18"/>
      <c r="CB1168" s="18"/>
      <c r="CC1168" s="18"/>
      <c r="CD1168" s="18"/>
      <c r="CE1168" s="18"/>
      <c r="CF1168" s="18"/>
      <c r="CG1168" s="18"/>
      <c r="CH1168" s="18"/>
      <c r="CI1168" s="18"/>
      <c r="CJ1168" s="18"/>
      <c r="CK1168" s="18"/>
      <c r="CL1168" s="18"/>
      <c r="CM1168" s="18"/>
      <c r="CN1168" s="18"/>
      <c r="CO1168" s="18"/>
      <c r="CP1168" s="18"/>
      <c r="CQ1168" s="18"/>
      <c r="CR1168" s="18"/>
      <c r="CS1168" s="18"/>
      <c r="CT1168" s="18"/>
      <c r="CU1168" s="18"/>
      <c r="CV1168" s="18"/>
      <c r="CW1168" s="18"/>
      <c r="CX1168" s="18"/>
      <c r="CY1168" s="18"/>
      <c r="CZ1168" s="18"/>
      <c r="DA1168" s="18"/>
      <c r="DB1168" s="18"/>
      <c r="DC1168" s="18"/>
      <c r="DD1168" s="18"/>
      <c r="DE1168" s="18"/>
      <c r="DF1168" s="18"/>
      <c r="DG1168" s="18"/>
      <c r="DH1168" s="18"/>
      <c r="DI1168" s="18"/>
    </row>
    <row r="1169" s="19" customFormat="1" spans="1:113">
      <c r="A1169" s="153" t="str">
        <f>+CONCATENATE(B1169,C1169,D1169,E1169,F1169)</f>
        <v>AFNS331</v>
      </c>
      <c r="B1169" s="158" t="s">
        <v>121</v>
      </c>
      <c r="C1169" s="154" t="s">
        <v>148</v>
      </c>
      <c r="D1169" s="158" t="s">
        <v>6</v>
      </c>
      <c r="E1169" s="158">
        <v>33</v>
      </c>
      <c r="F1169" s="159">
        <v>1</v>
      </c>
      <c r="G1169" s="156">
        <v>0</v>
      </c>
      <c r="H1169" s="156">
        <v>35.56</v>
      </c>
      <c r="I1169" s="156">
        <v>38.8</v>
      </c>
      <c r="J1169" s="156">
        <v>48.9</v>
      </c>
      <c r="K1169" s="156">
        <v>65.28</v>
      </c>
      <c r="L1169" s="156">
        <v>84.44</v>
      </c>
      <c r="M1169" s="157">
        <v>72.73</v>
      </c>
      <c r="N1169" s="18"/>
      <c r="W1169" s="18"/>
      <c r="X1169" s="18"/>
      <c r="Y1169" s="18"/>
      <c r="Z1169" s="18"/>
      <c r="AA1169" s="18"/>
      <c r="AB1169" s="18"/>
      <c r="AC1169" s="18"/>
      <c r="AD1169" s="18"/>
      <c r="AE1169" s="18"/>
      <c r="AF1169" s="18"/>
      <c r="AG1169" s="18"/>
      <c r="AH1169" s="18"/>
      <c r="AI1169" s="18"/>
      <c r="AJ1169" s="18"/>
      <c r="AK1169" s="18"/>
      <c r="AL1169" s="18"/>
      <c r="AM1169" s="18"/>
      <c r="AN1169" s="18"/>
      <c r="AO1169" s="18"/>
      <c r="AP1169" s="18"/>
      <c r="AQ1169" s="18"/>
      <c r="AR1169" s="18"/>
      <c r="AS1169" s="18"/>
      <c r="AT1169" s="18"/>
      <c r="AU1169" s="18"/>
      <c r="AV1169" s="18"/>
      <c r="AW1169" s="18"/>
      <c r="AX1169" s="18"/>
      <c r="AY1169" s="18"/>
      <c r="AZ1169" s="18"/>
      <c r="BA1169" s="18"/>
      <c r="BB1169" s="18"/>
      <c r="BD1169" s="18"/>
      <c r="BE1169" s="18"/>
      <c r="BF1169" s="18"/>
      <c r="BG1169" s="18"/>
      <c r="BH1169" s="18"/>
      <c r="BI1169" s="18"/>
      <c r="BJ1169" s="18"/>
      <c r="BK1169" s="18"/>
      <c r="BL1169" s="18"/>
      <c r="BM1169" s="18"/>
      <c r="BN1169" s="18"/>
      <c r="BO1169" s="18"/>
      <c r="BP1169" s="18"/>
      <c r="BQ1169" s="18"/>
      <c r="BR1169" s="18"/>
      <c r="BS1169" s="18"/>
      <c r="BT1169" s="18"/>
      <c r="BU1169" s="18"/>
      <c r="BV1169" s="18"/>
      <c r="BW1169" s="18"/>
      <c r="BX1169" s="18"/>
      <c r="BY1169" s="18"/>
      <c r="BZ1169" s="18"/>
      <c r="CA1169" s="18"/>
      <c r="CB1169" s="18"/>
      <c r="CC1169" s="18"/>
      <c r="CD1169" s="18"/>
      <c r="CE1169" s="18"/>
      <c r="CF1169" s="18"/>
      <c r="CG1169" s="18"/>
      <c r="CH1169" s="18"/>
      <c r="CI1169" s="18"/>
      <c r="CJ1169" s="18"/>
      <c r="CK1169" s="18"/>
      <c r="CL1169" s="18"/>
      <c r="CM1169" s="18"/>
      <c r="CN1169" s="18"/>
      <c r="CO1169" s="18"/>
      <c r="CP1169" s="18"/>
      <c r="CQ1169" s="18"/>
      <c r="CR1169" s="18"/>
      <c r="CS1169" s="18"/>
      <c r="CT1169" s="18"/>
      <c r="CU1169" s="18"/>
      <c r="CV1169" s="18"/>
      <c r="CW1169" s="18"/>
      <c r="CX1169" s="18"/>
      <c r="CY1169" s="18"/>
      <c r="CZ1169" s="18"/>
      <c r="DA1169" s="18"/>
      <c r="DB1169" s="18"/>
      <c r="DC1169" s="18"/>
      <c r="DD1169" s="18"/>
      <c r="DE1169" s="18"/>
      <c r="DF1169" s="18"/>
      <c r="DG1169" s="18"/>
      <c r="DH1169" s="18"/>
      <c r="DI1169" s="18"/>
    </row>
    <row r="1170" s="19" customFormat="1" spans="1:113">
      <c r="A1170" s="153" t="str">
        <f>+CONCATENATE(B1170,C1170,D1170,E1170,F1170)</f>
        <v>AFNS341</v>
      </c>
      <c r="B1170" s="158" t="s">
        <v>121</v>
      </c>
      <c r="C1170" s="154" t="s">
        <v>148</v>
      </c>
      <c r="D1170" s="158" t="s">
        <v>6</v>
      </c>
      <c r="E1170" s="158">
        <v>34</v>
      </c>
      <c r="F1170" s="159">
        <v>1</v>
      </c>
      <c r="G1170" s="156">
        <v>0</v>
      </c>
      <c r="H1170" s="156">
        <v>37.3</v>
      </c>
      <c r="I1170" s="156">
        <v>41.61</v>
      </c>
      <c r="J1170" s="156">
        <v>53.78</v>
      </c>
      <c r="K1170" s="156">
        <v>71.64</v>
      </c>
      <c r="L1170" s="156">
        <v>91.96</v>
      </c>
      <c r="M1170" s="157">
        <v>75.53</v>
      </c>
      <c r="N1170" s="18"/>
      <c r="W1170" s="18"/>
      <c r="X1170" s="18"/>
      <c r="Y1170" s="18"/>
      <c r="Z1170" s="18"/>
      <c r="AA1170" s="18"/>
      <c r="AB1170" s="18"/>
      <c r="AC1170" s="18"/>
      <c r="AD1170" s="18"/>
      <c r="AE1170" s="18"/>
      <c r="AF1170" s="18"/>
      <c r="AG1170" s="18"/>
      <c r="AH1170" s="18"/>
      <c r="AI1170" s="18"/>
      <c r="AJ1170" s="18"/>
      <c r="AK1170" s="18"/>
      <c r="AL1170" s="18"/>
      <c r="AM1170" s="18"/>
      <c r="AN1170" s="18"/>
      <c r="AO1170" s="18"/>
      <c r="AP1170" s="18"/>
      <c r="AQ1170" s="18"/>
      <c r="AR1170" s="18"/>
      <c r="AS1170" s="18"/>
      <c r="AT1170" s="18"/>
      <c r="AU1170" s="18"/>
      <c r="AV1170" s="18"/>
      <c r="AW1170" s="18"/>
      <c r="AX1170" s="18"/>
      <c r="AY1170" s="18"/>
      <c r="AZ1170" s="18"/>
      <c r="BA1170" s="18"/>
      <c r="BB1170" s="18"/>
      <c r="BD1170" s="18"/>
      <c r="BE1170" s="18"/>
      <c r="BF1170" s="18"/>
      <c r="BG1170" s="18"/>
      <c r="BH1170" s="18"/>
      <c r="BI1170" s="18"/>
      <c r="BJ1170" s="18"/>
      <c r="BK1170" s="18"/>
      <c r="BL1170" s="18"/>
      <c r="BM1170" s="18"/>
      <c r="BN1170" s="18"/>
      <c r="BO1170" s="18"/>
      <c r="BP1170" s="18"/>
      <c r="BQ1170" s="18"/>
      <c r="BR1170" s="18"/>
      <c r="BS1170" s="18"/>
      <c r="BT1170" s="18"/>
      <c r="BU1170" s="18"/>
      <c r="BV1170" s="18"/>
      <c r="BW1170" s="18"/>
      <c r="BX1170" s="18"/>
      <c r="BY1170" s="18"/>
      <c r="BZ1170" s="18"/>
      <c r="CA1170" s="18"/>
      <c r="CB1170" s="18"/>
      <c r="CC1170" s="18"/>
      <c r="CD1170" s="18"/>
      <c r="CE1170" s="18"/>
      <c r="CF1170" s="18"/>
      <c r="CG1170" s="18"/>
      <c r="CH1170" s="18"/>
      <c r="CI1170" s="18"/>
      <c r="CJ1170" s="18"/>
      <c r="CK1170" s="18"/>
      <c r="CL1170" s="18"/>
      <c r="CM1170" s="18"/>
      <c r="CN1170" s="18"/>
      <c r="CO1170" s="18"/>
      <c r="CP1170" s="18"/>
      <c r="CQ1170" s="18"/>
      <c r="CR1170" s="18"/>
      <c r="CS1170" s="18"/>
      <c r="CT1170" s="18"/>
      <c r="CU1170" s="18"/>
      <c r="CV1170" s="18"/>
      <c r="CW1170" s="18"/>
      <c r="CX1170" s="18"/>
      <c r="CY1170" s="18"/>
      <c r="CZ1170" s="18"/>
      <c r="DA1170" s="18"/>
      <c r="DB1170" s="18"/>
      <c r="DC1170" s="18"/>
      <c r="DD1170" s="18"/>
      <c r="DE1170" s="18"/>
      <c r="DF1170" s="18"/>
      <c r="DG1170" s="18"/>
      <c r="DH1170" s="18"/>
      <c r="DI1170" s="18"/>
    </row>
    <row r="1171" s="19" customFormat="1" spans="1:113">
      <c r="A1171" s="153" t="str">
        <f>+CONCATENATE(B1171,C1171,D1171,E1171,F1171)</f>
        <v>AFNS351</v>
      </c>
      <c r="B1171" s="158" t="s">
        <v>121</v>
      </c>
      <c r="C1171" s="154" t="s">
        <v>148</v>
      </c>
      <c r="D1171" s="158" t="s">
        <v>6</v>
      </c>
      <c r="E1171" s="158">
        <v>35</v>
      </c>
      <c r="F1171" s="159">
        <v>1</v>
      </c>
      <c r="G1171" s="156">
        <v>0</v>
      </c>
      <c r="H1171" s="156">
        <v>39.31</v>
      </c>
      <c r="I1171" s="156">
        <v>44.99</v>
      </c>
      <c r="J1171" s="156">
        <v>59.25</v>
      </c>
      <c r="K1171" s="156">
        <v>78.52</v>
      </c>
      <c r="L1171" s="156">
        <v>100.17</v>
      </c>
      <c r="M1171" s="157">
        <v>78.52</v>
      </c>
      <c r="N1171" s="160"/>
      <c r="O1171" s="161"/>
      <c r="P1171" s="161"/>
      <c r="Q1171" s="161"/>
      <c r="R1171" s="161"/>
      <c r="S1171" s="161"/>
      <c r="W1171" s="18"/>
      <c r="X1171" s="18"/>
      <c r="Y1171" s="18"/>
      <c r="Z1171" s="18"/>
      <c r="AA1171" s="18"/>
      <c r="AB1171" s="18"/>
      <c r="AC1171" s="18"/>
      <c r="AD1171" s="18"/>
      <c r="AE1171" s="18"/>
      <c r="AF1171" s="18"/>
      <c r="AG1171" s="18"/>
      <c r="AH1171" s="18"/>
      <c r="AI1171" s="18"/>
      <c r="AJ1171" s="18"/>
      <c r="AK1171" s="18"/>
      <c r="AL1171" s="18"/>
      <c r="AM1171" s="18"/>
      <c r="AN1171" s="18"/>
      <c r="AO1171" s="18"/>
      <c r="AP1171" s="18"/>
      <c r="AQ1171" s="18"/>
      <c r="AR1171" s="18"/>
      <c r="AS1171" s="18"/>
      <c r="AT1171" s="18"/>
      <c r="AU1171" s="18"/>
      <c r="AV1171" s="18"/>
      <c r="AW1171" s="18"/>
      <c r="AX1171" s="18"/>
      <c r="AY1171" s="18"/>
      <c r="AZ1171" s="18"/>
      <c r="BA1171" s="18"/>
      <c r="BB1171" s="18"/>
      <c r="BD1171" s="18"/>
      <c r="BE1171" s="18"/>
      <c r="BF1171" s="18"/>
      <c r="BG1171" s="18"/>
      <c r="BH1171" s="18"/>
      <c r="BI1171" s="18"/>
      <c r="BJ1171" s="18"/>
      <c r="BK1171" s="18"/>
      <c r="BL1171" s="18"/>
      <c r="BM1171" s="18"/>
      <c r="BN1171" s="18"/>
      <c r="BO1171" s="18"/>
      <c r="BP1171" s="18"/>
      <c r="BQ1171" s="18"/>
      <c r="BR1171" s="18"/>
      <c r="BS1171" s="18"/>
      <c r="BT1171" s="18"/>
      <c r="BU1171" s="18"/>
      <c r="BV1171" s="18"/>
      <c r="BW1171" s="18"/>
      <c r="BX1171" s="18"/>
      <c r="BY1171" s="18"/>
      <c r="BZ1171" s="18"/>
      <c r="CA1171" s="18"/>
      <c r="CB1171" s="18"/>
      <c r="CC1171" s="18"/>
      <c r="CD1171" s="18"/>
      <c r="CE1171" s="18"/>
      <c r="CF1171" s="18"/>
      <c r="CG1171" s="18"/>
      <c r="CH1171" s="18"/>
      <c r="CI1171" s="18"/>
      <c r="CJ1171" s="18"/>
      <c r="CK1171" s="18"/>
      <c r="CL1171" s="18"/>
      <c r="CM1171" s="18"/>
      <c r="CN1171" s="18"/>
      <c r="CO1171" s="18"/>
      <c r="CP1171" s="18"/>
      <c r="CQ1171" s="18"/>
      <c r="CR1171" s="18"/>
      <c r="CS1171" s="18"/>
      <c r="CT1171" s="18"/>
      <c r="CU1171" s="18"/>
      <c r="CV1171" s="18"/>
      <c r="CW1171" s="18"/>
      <c r="CX1171" s="18"/>
      <c r="CY1171" s="18"/>
      <c r="CZ1171" s="18"/>
      <c r="DA1171" s="18"/>
      <c r="DB1171" s="18"/>
      <c r="DC1171" s="18"/>
      <c r="DD1171" s="18"/>
      <c r="DE1171" s="18"/>
      <c r="DF1171" s="18"/>
      <c r="DG1171" s="18"/>
      <c r="DH1171" s="18"/>
      <c r="DI1171" s="18"/>
    </row>
    <row r="1172" s="19" customFormat="1" spans="1:113">
      <c r="A1172" s="153" t="str">
        <f>+CONCATENATE(B1172,C1172,D1172,E1172,F1172)</f>
        <v>AFNS361</v>
      </c>
      <c r="B1172" s="158" t="s">
        <v>121</v>
      </c>
      <c r="C1172" s="154" t="s">
        <v>148</v>
      </c>
      <c r="D1172" s="158" t="s">
        <v>6</v>
      </c>
      <c r="E1172" s="158">
        <v>36</v>
      </c>
      <c r="F1172" s="159">
        <v>1</v>
      </c>
      <c r="G1172" s="156">
        <v>0</v>
      </c>
      <c r="H1172" s="156">
        <v>41.7</v>
      </c>
      <c r="I1172" s="156">
        <v>49.1</v>
      </c>
      <c r="J1172" s="156">
        <v>65.43</v>
      </c>
      <c r="K1172" s="156">
        <v>86.02</v>
      </c>
      <c r="L1172" s="156">
        <v>108.9</v>
      </c>
      <c r="M1172" s="157">
        <v>81.72</v>
      </c>
      <c r="N1172" s="18"/>
      <c r="W1172" s="18"/>
      <c r="X1172" s="18"/>
      <c r="Y1172" s="18"/>
      <c r="Z1172" s="18"/>
      <c r="AA1172" s="18"/>
      <c r="AB1172" s="18"/>
      <c r="AC1172" s="18"/>
      <c r="AD1172" s="18"/>
      <c r="AE1172" s="18"/>
      <c r="AF1172" s="18"/>
      <c r="AG1172" s="18"/>
      <c r="AH1172" s="18"/>
      <c r="AI1172" s="18"/>
      <c r="AJ1172" s="18"/>
      <c r="AK1172" s="18"/>
      <c r="AL1172" s="18"/>
      <c r="AM1172" s="18"/>
      <c r="AN1172" s="18"/>
      <c r="AO1172" s="18"/>
      <c r="AP1172" s="18"/>
      <c r="AQ1172" s="18"/>
      <c r="AR1172" s="18"/>
      <c r="AS1172" s="18"/>
      <c r="AT1172" s="18"/>
      <c r="AU1172" s="18"/>
      <c r="AV1172" s="18"/>
      <c r="AW1172" s="18"/>
      <c r="AX1172" s="18"/>
      <c r="AY1172" s="18"/>
      <c r="AZ1172" s="18"/>
      <c r="BA1172" s="18"/>
      <c r="BB1172" s="18"/>
      <c r="BD1172" s="18"/>
      <c r="BE1172" s="18"/>
      <c r="BF1172" s="18"/>
      <c r="BG1172" s="18"/>
      <c r="BH1172" s="18"/>
      <c r="BI1172" s="18"/>
      <c r="BJ1172" s="18"/>
      <c r="BK1172" s="18"/>
      <c r="BL1172" s="18"/>
      <c r="BM1172" s="18"/>
      <c r="BN1172" s="18"/>
      <c r="BO1172" s="18"/>
      <c r="BP1172" s="18"/>
      <c r="BQ1172" s="18"/>
      <c r="BR1172" s="18"/>
      <c r="BS1172" s="18"/>
      <c r="BT1172" s="18"/>
      <c r="BU1172" s="18"/>
      <c r="BV1172" s="18"/>
      <c r="BW1172" s="18"/>
      <c r="BX1172" s="18"/>
      <c r="BY1172" s="18"/>
      <c r="BZ1172" s="18"/>
      <c r="CA1172" s="18"/>
      <c r="CB1172" s="18"/>
      <c r="CC1172" s="18"/>
      <c r="CD1172" s="18"/>
      <c r="CE1172" s="18"/>
      <c r="CF1172" s="18"/>
      <c r="CG1172" s="18"/>
      <c r="CH1172" s="18"/>
      <c r="CI1172" s="18"/>
      <c r="CJ1172" s="18"/>
      <c r="CK1172" s="18"/>
      <c r="CL1172" s="18"/>
      <c r="CM1172" s="18"/>
      <c r="CN1172" s="18"/>
      <c r="CO1172" s="18"/>
      <c r="CP1172" s="18"/>
      <c r="CQ1172" s="18"/>
      <c r="CR1172" s="18"/>
      <c r="CS1172" s="18"/>
      <c r="CT1172" s="18"/>
      <c r="CU1172" s="18"/>
      <c r="CV1172" s="18"/>
      <c r="CW1172" s="18"/>
      <c r="CX1172" s="18"/>
      <c r="CY1172" s="18"/>
      <c r="CZ1172" s="18"/>
      <c r="DA1172" s="18"/>
      <c r="DB1172" s="18"/>
      <c r="DC1172" s="18"/>
      <c r="DD1172" s="18"/>
      <c r="DE1172" s="18"/>
      <c r="DF1172" s="18"/>
      <c r="DG1172" s="18"/>
      <c r="DH1172" s="18"/>
      <c r="DI1172" s="18"/>
    </row>
    <row r="1173" s="19" customFormat="1" spans="1:113">
      <c r="A1173" s="153" t="str">
        <f>+CONCATENATE(B1173,C1173,D1173,E1173,F1173)</f>
        <v>AFNS371</v>
      </c>
      <c r="B1173" s="158" t="s">
        <v>121</v>
      </c>
      <c r="C1173" s="154" t="s">
        <v>148</v>
      </c>
      <c r="D1173" s="158" t="s">
        <v>6</v>
      </c>
      <c r="E1173" s="158">
        <v>37</v>
      </c>
      <c r="F1173" s="159">
        <v>1</v>
      </c>
      <c r="G1173" s="156">
        <v>0</v>
      </c>
      <c r="H1173" s="156">
        <v>44.48</v>
      </c>
      <c r="I1173" s="156">
        <v>54</v>
      </c>
      <c r="J1173" s="156">
        <v>72.23</v>
      </c>
      <c r="K1173" s="156">
        <v>94.26</v>
      </c>
      <c r="L1173" s="156">
        <v>118.4</v>
      </c>
      <c r="M1173" s="157">
        <v>85.16</v>
      </c>
      <c r="N1173" s="18"/>
      <c r="W1173" s="18"/>
      <c r="X1173" s="18"/>
      <c r="Y1173" s="18"/>
      <c r="Z1173" s="18"/>
      <c r="AA1173" s="18"/>
      <c r="AB1173" s="18"/>
      <c r="AC1173" s="18"/>
      <c r="AD1173" s="18"/>
      <c r="AE1173" s="18"/>
      <c r="AF1173" s="18"/>
      <c r="AG1173" s="18"/>
      <c r="AH1173" s="18"/>
      <c r="AI1173" s="18"/>
      <c r="AJ1173" s="18"/>
      <c r="AK1173" s="18"/>
      <c r="AL1173" s="18"/>
      <c r="AM1173" s="18"/>
      <c r="AN1173" s="18"/>
      <c r="AO1173" s="18"/>
      <c r="AP1173" s="18"/>
      <c r="AQ1173" s="18"/>
      <c r="AR1173" s="18"/>
      <c r="AS1173" s="18"/>
      <c r="AT1173" s="18"/>
      <c r="AU1173" s="18"/>
      <c r="AV1173" s="18"/>
      <c r="AW1173" s="18"/>
      <c r="AX1173" s="18"/>
      <c r="AY1173" s="18"/>
      <c r="AZ1173" s="18"/>
      <c r="BA1173" s="18"/>
      <c r="BB1173" s="18"/>
      <c r="BD1173" s="18"/>
      <c r="BE1173" s="18"/>
      <c r="BF1173" s="18"/>
      <c r="BG1173" s="18"/>
      <c r="BH1173" s="18"/>
      <c r="BI1173" s="18"/>
      <c r="BJ1173" s="18"/>
      <c r="BK1173" s="18"/>
      <c r="BL1173" s="18"/>
      <c r="BM1173" s="18"/>
      <c r="BN1173" s="18"/>
      <c r="BO1173" s="18"/>
      <c r="BP1173" s="18"/>
      <c r="BQ1173" s="18"/>
      <c r="BR1173" s="18"/>
      <c r="BS1173" s="18"/>
      <c r="BT1173" s="18"/>
      <c r="BU1173" s="18"/>
      <c r="BV1173" s="18"/>
      <c r="BW1173" s="18"/>
      <c r="BX1173" s="18"/>
      <c r="BY1173" s="18"/>
      <c r="BZ1173" s="18"/>
      <c r="CA1173" s="18"/>
      <c r="CB1173" s="18"/>
      <c r="CC1173" s="18"/>
      <c r="CD1173" s="18"/>
      <c r="CE1173" s="18"/>
      <c r="CF1173" s="18"/>
      <c r="CG1173" s="18"/>
      <c r="CH1173" s="18"/>
      <c r="CI1173" s="18"/>
      <c r="CJ1173" s="18"/>
      <c r="CK1173" s="18"/>
      <c r="CL1173" s="18"/>
      <c r="CM1173" s="18"/>
      <c r="CN1173" s="18"/>
      <c r="CO1173" s="18"/>
      <c r="CP1173" s="18"/>
      <c r="CQ1173" s="18"/>
      <c r="CR1173" s="18"/>
      <c r="CS1173" s="18"/>
      <c r="CT1173" s="18"/>
      <c r="CU1173" s="18"/>
      <c r="CV1173" s="18"/>
      <c r="CW1173" s="18"/>
      <c r="CX1173" s="18"/>
      <c r="CY1173" s="18"/>
      <c r="CZ1173" s="18"/>
      <c r="DA1173" s="18"/>
      <c r="DB1173" s="18"/>
      <c r="DC1173" s="18"/>
      <c r="DD1173" s="18"/>
      <c r="DE1173" s="18"/>
      <c r="DF1173" s="18"/>
      <c r="DG1173" s="18"/>
      <c r="DH1173" s="18"/>
      <c r="DI1173" s="18"/>
    </row>
    <row r="1174" s="19" customFormat="1" spans="1:113">
      <c r="A1174" s="153" t="str">
        <f>+CONCATENATE(B1174,C1174,D1174,E1174,F1174)</f>
        <v>AFNS381</v>
      </c>
      <c r="B1174" s="158" t="s">
        <v>121</v>
      </c>
      <c r="C1174" s="154" t="s">
        <v>148</v>
      </c>
      <c r="D1174" s="158" t="s">
        <v>6</v>
      </c>
      <c r="E1174" s="158">
        <v>38</v>
      </c>
      <c r="F1174" s="159">
        <v>1</v>
      </c>
      <c r="G1174" s="156">
        <v>0</v>
      </c>
      <c r="H1174" s="156">
        <v>47.8</v>
      </c>
      <c r="I1174" s="156">
        <v>59.68</v>
      </c>
      <c r="J1174" s="156">
        <v>79.85</v>
      </c>
      <c r="K1174" s="156">
        <v>103.19</v>
      </c>
      <c r="L1174" s="156">
        <v>128.74</v>
      </c>
      <c r="M1174" s="157">
        <v>88.84</v>
      </c>
      <c r="N1174" s="18"/>
      <c r="W1174" s="18"/>
      <c r="X1174" s="18"/>
      <c r="Y1174" s="18"/>
      <c r="Z1174" s="18"/>
      <c r="AA1174" s="18"/>
      <c r="AB1174" s="18"/>
      <c r="AC1174" s="18"/>
      <c r="AD1174" s="18"/>
      <c r="AE1174" s="18"/>
      <c r="AF1174" s="18"/>
      <c r="AG1174" s="18"/>
      <c r="AH1174" s="18"/>
      <c r="AI1174" s="18"/>
      <c r="AJ1174" s="18"/>
      <c r="AK1174" s="18"/>
      <c r="AL1174" s="18"/>
      <c r="AM1174" s="18"/>
      <c r="AN1174" s="18"/>
      <c r="AO1174" s="18"/>
      <c r="AP1174" s="18"/>
      <c r="AQ1174" s="18"/>
      <c r="AR1174" s="18"/>
      <c r="AS1174" s="18"/>
      <c r="AT1174" s="18"/>
      <c r="AU1174" s="18"/>
      <c r="AV1174" s="18"/>
      <c r="AW1174" s="18"/>
      <c r="AX1174" s="18"/>
      <c r="AY1174" s="18"/>
      <c r="AZ1174" s="18"/>
      <c r="BA1174" s="18"/>
      <c r="BB1174" s="18"/>
      <c r="BD1174" s="18"/>
      <c r="BE1174" s="18"/>
      <c r="BF1174" s="18"/>
      <c r="BG1174" s="18"/>
      <c r="BH1174" s="18"/>
      <c r="BI1174" s="18"/>
      <c r="BJ1174" s="18"/>
      <c r="BK1174" s="18"/>
      <c r="BL1174" s="18"/>
      <c r="BM1174" s="18"/>
      <c r="BN1174" s="18"/>
      <c r="BO1174" s="18"/>
      <c r="BP1174" s="18"/>
      <c r="BQ1174" s="18"/>
      <c r="BR1174" s="18"/>
      <c r="BS1174" s="18"/>
      <c r="BT1174" s="18"/>
      <c r="BU1174" s="18"/>
      <c r="BV1174" s="18"/>
      <c r="BW1174" s="18"/>
      <c r="BX1174" s="18"/>
      <c r="BY1174" s="18"/>
      <c r="BZ1174" s="18"/>
      <c r="CA1174" s="18"/>
      <c r="CB1174" s="18"/>
      <c r="CC1174" s="18"/>
      <c r="CD1174" s="18"/>
      <c r="CE1174" s="18"/>
      <c r="CF1174" s="18"/>
      <c r="CG1174" s="18"/>
      <c r="CH1174" s="18"/>
      <c r="CI1174" s="18"/>
      <c r="CJ1174" s="18"/>
      <c r="CK1174" s="18"/>
      <c r="CL1174" s="18"/>
      <c r="CM1174" s="18"/>
      <c r="CN1174" s="18"/>
      <c r="CO1174" s="18"/>
      <c r="CP1174" s="18"/>
      <c r="CQ1174" s="18"/>
      <c r="CR1174" s="18"/>
      <c r="CS1174" s="18"/>
      <c r="CT1174" s="18"/>
      <c r="CU1174" s="18"/>
      <c r="CV1174" s="18"/>
      <c r="CW1174" s="18"/>
      <c r="CX1174" s="18"/>
      <c r="CY1174" s="18"/>
      <c r="CZ1174" s="18"/>
      <c r="DA1174" s="18"/>
      <c r="DB1174" s="18"/>
      <c r="DC1174" s="18"/>
      <c r="DD1174" s="18"/>
      <c r="DE1174" s="18"/>
      <c r="DF1174" s="18"/>
      <c r="DG1174" s="18"/>
      <c r="DH1174" s="18"/>
      <c r="DI1174" s="18"/>
    </row>
    <row r="1175" s="19" customFormat="1" spans="1:113">
      <c r="A1175" s="153" t="str">
        <f>+CONCATENATE(B1175,C1175,D1175,E1175,F1175)</f>
        <v>AFNS391</v>
      </c>
      <c r="B1175" s="158" t="s">
        <v>121</v>
      </c>
      <c r="C1175" s="154" t="s">
        <v>148</v>
      </c>
      <c r="D1175" s="158" t="s">
        <v>6</v>
      </c>
      <c r="E1175" s="158">
        <v>39</v>
      </c>
      <c r="F1175" s="159">
        <v>1</v>
      </c>
      <c r="G1175" s="156">
        <v>0</v>
      </c>
      <c r="H1175" s="156">
        <v>51.75</v>
      </c>
      <c r="I1175" s="156">
        <v>66.06</v>
      </c>
      <c r="J1175" s="156">
        <v>88.05</v>
      </c>
      <c r="K1175" s="156">
        <v>112.85</v>
      </c>
      <c r="L1175" s="156">
        <v>139.99</v>
      </c>
      <c r="M1175" s="157">
        <v>92.75</v>
      </c>
      <c r="N1175" s="18"/>
      <c r="W1175" s="18"/>
      <c r="X1175" s="18"/>
      <c r="Y1175" s="18"/>
      <c r="Z1175" s="18"/>
      <c r="AA1175" s="18"/>
      <c r="AB1175" s="18"/>
      <c r="AC1175" s="18"/>
      <c r="AD1175" s="18"/>
      <c r="AE1175" s="18"/>
      <c r="AF1175" s="18"/>
      <c r="AG1175" s="18"/>
      <c r="AH1175" s="18"/>
      <c r="AI1175" s="18"/>
      <c r="AJ1175" s="18"/>
      <c r="AK1175" s="18"/>
      <c r="AL1175" s="18"/>
      <c r="AM1175" s="18"/>
      <c r="AN1175" s="18"/>
      <c r="AO1175" s="18"/>
      <c r="AP1175" s="18"/>
      <c r="AQ1175" s="18"/>
      <c r="AR1175" s="18"/>
      <c r="AS1175" s="18"/>
      <c r="AT1175" s="18"/>
      <c r="AU1175" s="18"/>
      <c r="AV1175" s="18"/>
      <c r="AW1175" s="18"/>
      <c r="AX1175" s="18"/>
      <c r="AY1175" s="18"/>
      <c r="AZ1175" s="18"/>
      <c r="BA1175" s="18"/>
      <c r="BB1175" s="18"/>
      <c r="BD1175" s="18"/>
      <c r="BE1175" s="18"/>
      <c r="BF1175" s="18"/>
      <c r="BG1175" s="18"/>
      <c r="BH1175" s="18"/>
      <c r="BI1175" s="18"/>
      <c r="BJ1175" s="18"/>
      <c r="BK1175" s="18"/>
      <c r="BL1175" s="18"/>
      <c r="BM1175" s="18"/>
      <c r="BN1175" s="18"/>
      <c r="BO1175" s="18"/>
      <c r="BP1175" s="18"/>
      <c r="BQ1175" s="18"/>
      <c r="BR1175" s="18"/>
      <c r="BS1175" s="18"/>
      <c r="BT1175" s="18"/>
      <c r="BU1175" s="18"/>
      <c r="BV1175" s="18"/>
      <c r="BW1175" s="18"/>
      <c r="BX1175" s="18"/>
      <c r="BY1175" s="18"/>
      <c r="BZ1175" s="18"/>
      <c r="CA1175" s="18"/>
      <c r="CB1175" s="18"/>
      <c r="CC1175" s="18"/>
      <c r="CD1175" s="18"/>
      <c r="CE1175" s="18"/>
      <c r="CF1175" s="18"/>
      <c r="CG1175" s="18"/>
      <c r="CH1175" s="18"/>
      <c r="CI1175" s="18"/>
      <c r="CJ1175" s="18"/>
      <c r="CK1175" s="18"/>
      <c r="CL1175" s="18"/>
      <c r="CM1175" s="18"/>
      <c r="CN1175" s="18"/>
      <c r="CO1175" s="18"/>
      <c r="CP1175" s="18"/>
      <c r="CQ1175" s="18"/>
      <c r="CR1175" s="18"/>
      <c r="CS1175" s="18"/>
      <c r="CT1175" s="18"/>
      <c r="CU1175" s="18"/>
      <c r="CV1175" s="18"/>
      <c r="CW1175" s="18"/>
      <c r="CX1175" s="18"/>
      <c r="CY1175" s="18"/>
      <c r="CZ1175" s="18"/>
      <c r="DA1175" s="18"/>
      <c r="DB1175" s="18"/>
      <c r="DC1175" s="18"/>
      <c r="DD1175" s="18"/>
      <c r="DE1175" s="18"/>
      <c r="DF1175" s="18"/>
      <c r="DG1175" s="18"/>
      <c r="DH1175" s="18"/>
      <c r="DI1175" s="18"/>
    </row>
    <row r="1176" s="19" customFormat="1" spans="1:113">
      <c r="A1176" s="153" t="str">
        <f>+CONCATENATE(B1176,C1176,D1176,E1176,F1176)</f>
        <v>AFNS401</v>
      </c>
      <c r="B1176" s="158" t="s">
        <v>121</v>
      </c>
      <c r="C1176" s="154" t="s">
        <v>148</v>
      </c>
      <c r="D1176" s="158" t="s">
        <v>6</v>
      </c>
      <c r="E1176" s="158">
        <v>40</v>
      </c>
      <c r="F1176" s="159">
        <v>1</v>
      </c>
      <c r="G1176" s="156">
        <v>61.59</v>
      </c>
      <c r="H1176" s="156">
        <v>56.45</v>
      </c>
      <c r="I1176" s="156">
        <v>73.43</v>
      </c>
      <c r="J1176" s="156">
        <v>96.99</v>
      </c>
      <c r="K1176" s="156">
        <v>123.18</v>
      </c>
      <c r="L1176" s="156">
        <v>152.04</v>
      </c>
      <c r="M1176" s="157">
        <v>96.99</v>
      </c>
      <c r="N1176" s="18"/>
      <c r="W1176" s="18"/>
      <c r="X1176" s="18"/>
      <c r="Y1176" s="18"/>
      <c r="Z1176" s="18"/>
      <c r="AA1176" s="18"/>
      <c r="AB1176" s="18"/>
      <c r="AC1176" s="18"/>
      <c r="AD1176" s="18"/>
      <c r="AE1176" s="18"/>
      <c r="AF1176" s="18"/>
      <c r="AG1176" s="18"/>
      <c r="AH1176" s="18"/>
      <c r="AI1176" s="18"/>
      <c r="AJ1176" s="18"/>
      <c r="AK1176" s="18"/>
      <c r="AL1176" s="18"/>
      <c r="AM1176" s="18"/>
      <c r="AN1176" s="18"/>
      <c r="AO1176" s="18"/>
      <c r="AP1176" s="18"/>
      <c r="AQ1176" s="18"/>
      <c r="AR1176" s="18"/>
      <c r="AS1176" s="18"/>
      <c r="AT1176" s="18"/>
      <c r="AU1176" s="18"/>
      <c r="AV1176" s="18"/>
      <c r="AW1176" s="18"/>
      <c r="AX1176" s="18"/>
      <c r="AY1176" s="18"/>
      <c r="AZ1176" s="18"/>
      <c r="BA1176" s="18"/>
      <c r="BB1176" s="18"/>
      <c r="BD1176" s="18"/>
      <c r="BE1176" s="18"/>
      <c r="BF1176" s="18"/>
      <c r="BG1176" s="18"/>
      <c r="BH1176" s="18"/>
      <c r="BI1176" s="18"/>
      <c r="BJ1176" s="18"/>
      <c r="BK1176" s="18"/>
      <c r="BL1176" s="18"/>
      <c r="BM1176" s="18"/>
      <c r="BN1176" s="18"/>
      <c r="BO1176" s="18"/>
      <c r="BP1176" s="18"/>
      <c r="BQ1176" s="18"/>
      <c r="BR1176" s="18"/>
      <c r="BS1176" s="18"/>
      <c r="BT1176" s="18"/>
      <c r="BU1176" s="18"/>
      <c r="BV1176" s="18"/>
      <c r="BW1176" s="18"/>
      <c r="BX1176" s="18"/>
      <c r="BY1176" s="18"/>
      <c r="BZ1176" s="18"/>
      <c r="CA1176" s="18"/>
      <c r="CB1176" s="18"/>
      <c r="CC1176" s="18"/>
      <c r="CD1176" s="18"/>
      <c r="CE1176" s="18"/>
      <c r="CF1176" s="18"/>
      <c r="CG1176" s="18"/>
      <c r="CH1176" s="18"/>
      <c r="CI1176" s="18"/>
      <c r="CJ1176" s="18"/>
      <c r="CK1176" s="18"/>
      <c r="CL1176" s="18"/>
      <c r="CM1176" s="18"/>
      <c r="CN1176" s="18"/>
      <c r="CO1176" s="18"/>
      <c r="CP1176" s="18"/>
      <c r="CQ1176" s="18"/>
      <c r="CR1176" s="18"/>
      <c r="CS1176" s="18"/>
      <c r="CT1176" s="18"/>
      <c r="CU1176" s="18"/>
      <c r="CV1176" s="18"/>
      <c r="CW1176" s="18"/>
      <c r="CX1176" s="18"/>
      <c r="CY1176" s="18"/>
      <c r="CZ1176" s="18"/>
      <c r="DA1176" s="18"/>
      <c r="DB1176" s="18"/>
      <c r="DC1176" s="18"/>
      <c r="DD1176" s="18"/>
      <c r="DE1176" s="18"/>
      <c r="DF1176" s="18"/>
      <c r="DG1176" s="18"/>
      <c r="DH1176" s="18"/>
      <c r="DI1176" s="18"/>
    </row>
    <row r="1177" s="19" customFormat="1" spans="1:113">
      <c r="A1177" s="153" t="str">
        <f>+CONCATENATE(B1177,C1177,D1177,E1177,F1177)</f>
        <v>AFNS411</v>
      </c>
      <c r="B1177" s="158" t="s">
        <v>121</v>
      </c>
      <c r="C1177" s="154" t="s">
        <v>148</v>
      </c>
      <c r="D1177" s="158" t="s">
        <v>6</v>
      </c>
      <c r="E1177" s="158">
        <v>41</v>
      </c>
      <c r="F1177" s="159">
        <v>1</v>
      </c>
      <c r="G1177" s="156">
        <v>61.59</v>
      </c>
      <c r="H1177" s="156">
        <v>62</v>
      </c>
      <c r="I1177" s="156">
        <v>81.5</v>
      </c>
      <c r="J1177" s="156">
        <v>106.8</v>
      </c>
      <c r="K1177" s="156">
        <v>134.39</v>
      </c>
      <c r="L1177" s="156">
        <v>165.13</v>
      </c>
      <c r="M1177" s="157">
        <v>101.5</v>
      </c>
      <c r="N1177" s="18"/>
      <c r="W1177" s="18"/>
      <c r="X1177" s="18"/>
      <c r="Y1177" s="18"/>
      <c r="Z1177" s="18"/>
      <c r="AA1177" s="18"/>
      <c r="AB1177" s="18"/>
      <c r="AC1177" s="18"/>
      <c r="AD1177" s="18"/>
      <c r="AE1177" s="18"/>
      <c r="AF1177" s="18"/>
      <c r="AG1177" s="18"/>
      <c r="AH1177" s="18"/>
      <c r="AI1177" s="18"/>
      <c r="AJ1177" s="18"/>
      <c r="AK1177" s="18"/>
      <c r="AL1177" s="18"/>
      <c r="AM1177" s="18"/>
      <c r="AN1177" s="18"/>
      <c r="AO1177" s="18"/>
      <c r="AP1177" s="18"/>
      <c r="AQ1177" s="18"/>
      <c r="AR1177" s="18"/>
      <c r="AS1177" s="18"/>
      <c r="AT1177" s="18"/>
      <c r="AU1177" s="18"/>
      <c r="AV1177" s="18"/>
      <c r="AW1177" s="18"/>
      <c r="AX1177" s="18"/>
      <c r="AY1177" s="18"/>
      <c r="AZ1177" s="18"/>
      <c r="BA1177" s="18"/>
      <c r="BB1177" s="18"/>
      <c r="BD1177" s="18"/>
      <c r="BE1177" s="18"/>
      <c r="BF1177" s="18"/>
      <c r="BG1177" s="18"/>
      <c r="BH1177" s="18"/>
      <c r="BI1177" s="18"/>
      <c r="BJ1177" s="18"/>
      <c r="BK1177" s="18"/>
      <c r="BL1177" s="18"/>
      <c r="BM1177" s="18"/>
      <c r="BN1177" s="18"/>
      <c r="BO1177" s="18"/>
      <c r="BP1177" s="18"/>
      <c r="BQ1177" s="18"/>
      <c r="BR1177" s="18"/>
      <c r="BS1177" s="18"/>
      <c r="BT1177" s="18"/>
      <c r="BU1177" s="18"/>
      <c r="BV1177" s="18"/>
      <c r="BW1177" s="18"/>
      <c r="BX1177" s="18"/>
      <c r="BY1177" s="18"/>
      <c r="BZ1177" s="18"/>
      <c r="CA1177" s="18"/>
      <c r="CB1177" s="18"/>
      <c r="CC1177" s="18"/>
      <c r="CD1177" s="18"/>
      <c r="CE1177" s="18"/>
      <c r="CF1177" s="18"/>
      <c r="CG1177" s="18"/>
      <c r="CH1177" s="18"/>
      <c r="CI1177" s="18"/>
      <c r="CJ1177" s="18"/>
      <c r="CK1177" s="18"/>
      <c r="CL1177" s="18"/>
      <c r="CM1177" s="18"/>
      <c r="CN1177" s="18"/>
      <c r="CO1177" s="18"/>
      <c r="CP1177" s="18"/>
      <c r="CQ1177" s="18"/>
      <c r="CR1177" s="18"/>
      <c r="CS1177" s="18"/>
      <c r="CT1177" s="18"/>
      <c r="CU1177" s="18"/>
      <c r="CV1177" s="18"/>
      <c r="CW1177" s="18"/>
      <c r="CX1177" s="18"/>
      <c r="CY1177" s="18"/>
      <c r="CZ1177" s="18"/>
      <c r="DA1177" s="18"/>
      <c r="DB1177" s="18"/>
      <c r="DC1177" s="18"/>
      <c r="DD1177" s="18"/>
      <c r="DE1177" s="18"/>
      <c r="DF1177" s="18"/>
      <c r="DG1177" s="18"/>
      <c r="DH1177" s="18"/>
      <c r="DI1177" s="18"/>
    </row>
    <row r="1178" s="19" customFormat="1" spans="1:113">
      <c r="A1178" s="153" t="str">
        <f>+CONCATENATE(B1178,C1178,D1178,E1178,F1178)</f>
        <v>AFNS421</v>
      </c>
      <c r="B1178" s="158" t="s">
        <v>121</v>
      </c>
      <c r="C1178" s="154" t="s">
        <v>148</v>
      </c>
      <c r="D1178" s="158" t="s">
        <v>6</v>
      </c>
      <c r="E1178" s="158">
        <v>42</v>
      </c>
      <c r="F1178" s="159">
        <v>1</v>
      </c>
      <c r="G1178" s="156">
        <v>61.59</v>
      </c>
      <c r="H1178" s="156">
        <v>68.59</v>
      </c>
      <c r="I1178" s="156">
        <v>90.58</v>
      </c>
      <c r="J1178" s="156">
        <v>117.45</v>
      </c>
      <c r="K1178" s="156">
        <v>146.56</v>
      </c>
      <c r="L1178" s="156">
        <v>179.36</v>
      </c>
      <c r="M1178" s="157">
        <v>106.32</v>
      </c>
      <c r="N1178" s="18"/>
      <c r="W1178" s="18"/>
      <c r="X1178" s="18"/>
      <c r="Y1178" s="18"/>
      <c r="Z1178" s="18"/>
      <c r="AA1178" s="18"/>
      <c r="AB1178" s="18"/>
      <c r="AC1178" s="18"/>
      <c r="AD1178" s="18"/>
      <c r="AE1178" s="18"/>
      <c r="AF1178" s="18"/>
      <c r="AG1178" s="18"/>
      <c r="AH1178" s="18"/>
      <c r="AI1178" s="18"/>
      <c r="AJ1178" s="18"/>
      <c r="AK1178" s="18"/>
      <c r="AL1178" s="18"/>
      <c r="AM1178" s="18"/>
      <c r="AN1178" s="18"/>
      <c r="AO1178" s="18"/>
      <c r="AP1178" s="18"/>
      <c r="AQ1178" s="18"/>
      <c r="AR1178" s="18"/>
      <c r="AS1178" s="18"/>
      <c r="AT1178" s="18"/>
      <c r="AU1178" s="18"/>
      <c r="AV1178" s="18"/>
      <c r="AW1178" s="18"/>
      <c r="AX1178" s="18"/>
      <c r="AY1178" s="18"/>
      <c r="AZ1178" s="18"/>
      <c r="BA1178" s="18"/>
      <c r="BB1178" s="18"/>
      <c r="BD1178" s="18"/>
      <c r="BE1178" s="18"/>
      <c r="BF1178" s="18"/>
      <c r="BG1178" s="18"/>
      <c r="BH1178" s="18"/>
      <c r="BI1178" s="18"/>
      <c r="BJ1178" s="18"/>
      <c r="BK1178" s="18"/>
      <c r="BL1178" s="18"/>
      <c r="BM1178" s="18"/>
      <c r="BN1178" s="18"/>
      <c r="BO1178" s="18"/>
      <c r="BP1178" s="18"/>
      <c r="BQ1178" s="18"/>
      <c r="BR1178" s="18"/>
      <c r="BS1178" s="18"/>
      <c r="BT1178" s="18"/>
      <c r="BU1178" s="18"/>
      <c r="BV1178" s="18"/>
      <c r="BW1178" s="18"/>
      <c r="BX1178" s="18"/>
      <c r="BY1178" s="18"/>
      <c r="BZ1178" s="18"/>
      <c r="CA1178" s="18"/>
      <c r="CB1178" s="18"/>
      <c r="CC1178" s="18"/>
      <c r="CD1178" s="18"/>
      <c r="CE1178" s="18"/>
      <c r="CF1178" s="18"/>
      <c r="CG1178" s="18"/>
      <c r="CH1178" s="18"/>
      <c r="CI1178" s="18"/>
      <c r="CJ1178" s="18"/>
      <c r="CK1178" s="18"/>
      <c r="CL1178" s="18"/>
      <c r="CM1178" s="18"/>
      <c r="CN1178" s="18"/>
      <c r="CO1178" s="18"/>
      <c r="CP1178" s="18"/>
      <c r="CQ1178" s="18"/>
      <c r="CR1178" s="18"/>
      <c r="CS1178" s="18"/>
      <c r="CT1178" s="18"/>
      <c r="CU1178" s="18"/>
      <c r="CV1178" s="18"/>
      <c r="CW1178" s="18"/>
      <c r="CX1178" s="18"/>
      <c r="CY1178" s="18"/>
      <c r="CZ1178" s="18"/>
      <c r="DA1178" s="18"/>
      <c r="DB1178" s="18"/>
      <c r="DC1178" s="18"/>
      <c r="DD1178" s="18"/>
      <c r="DE1178" s="18"/>
      <c r="DF1178" s="18"/>
      <c r="DG1178" s="18"/>
      <c r="DH1178" s="18"/>
      <c r="DI1178" s="18"/>
    </row>
    <row r="1179" s="19" customFormat="1" spans="1:113">
      <c r="A1179" s="153" t="str">
        <f>+CONCATENATE(B1179,C1179,D1179,E1179,F1179)</f>
        <v>AFNS431</v>
      </c>
      <c r="B1179" s="158" t="s">
        <v>121</v>
      </c>
      <c r="C1179" s="154" t="s">
        <v>148</v>
      </c>
      <c r="D1179" s="158" t="s">
        <v>6</v>
      </c>
      <c r="E1179" s="158">
        <v>43</v>
      </c>
      <c r="F1179" s="159">
        <v>1</v>
      </c>
      <c r="G1179" s="156">
        <v>61.59</v>
      </c>
      <c r="H1179" s="156">
        <v>76.2</v>
      </c>
      <c r="I1179" s="156">
        <v>100.57</v>
      </c>
      <c r="J1179" s="156">
        <v>129</v>
      </c>
      <c r="K1179" s="156">
        <v>159.78</v>
      </c>
      <c r="L1179" s="156">
        <v>194.81</v>
      </c>
      <c r="M1179" s="157">
        <v>111.49</v>
      </c>
      <c r="N1179" s="18"/>
      <c r="W1179" s="18"/>
      <c r="X1179" s="18"/>
      <c r="Y1179" s="18"/>
      <c r="Z1179" s="18"/>
      <c r="AA1179" s="18"/>
      <c r="AB1179" s="18"/>
      <c r="AC1179" s="18"/>
      <c r="AD1179" s="18"/>
      <c r="AE1179" s="18"/>
      <c r="AF1179" s="18"/>
      <c r="AG1179" s="18"/>
      <c r="AH1179" s="18"/>
      <c r="AI1179" s="18"/>
      <c r="AJ1179" s="18"/>
      <c r="AK1179" s="18"/>
      <c r="AL1179" s="18"/>
      <c r="AM1179" s="18"/>
      <c r="AN1179" s="18"/>
      <c r="AO1179" s="18"/>
      <c r="AP1179" s="18"/>
      <c r="AQ1179" s="18"/>
      <c r="AR1179" s="18"/>
      <c r="AS1179" s="18"/>
      <c r="AT1179" s="18"/>
      <c r="AU1179" s="18"/>
      <c r="AV1179" s="18"/>
      <c r="AW1179" s="18"/>
      <c r="AX1179" s="18"/>
      <c r="AY1179" s="18"/>
      <c r="AZ1179" s="18"/>
      <c r="BA1179" s="18"/>
      <c r="BB1179" s="18"/>
      <c r="BD1179" s="18"/>
      <c r="BE1179" s="18"/>
      <c r="BF1179" s="18"/>
      <c r="BG1179" s="18"/>
      <c r="BH1179" s="18"/>
      <c r="BI1179" s="18"/>
      <c r="BJ1179" s="18"/>
      <c r="BK1179" s="18"/>
      <c r="BL1179" s="18"/>
      <c r="BM1179" s="18"/>
      <c r="BN1179" s="18"/>
      <c r="BO1179" s="18"/>
      <c r="BP1179" s="18"/>
      <c r="BQ1179" s="18"/>
      <c r="BR1179" s="18"/>
      <c r="BS1179" s="18"/>
      <c r="BT1179" s="18"/>
      <c r="BU1179" s="18"/>
      <c r="BV1179" s="18"/>
      <c r="BW1179" s="18"/>
      <c r="BX1179" s="18"/>
      <c r="BY1179" s="18"/>
      <c r="BZ1179" s="18"/>
      <c r="CA1179" s="18"/>
      <c r="CB1179" s="18"/>
      <c r="CC1179" s="18"/>
      <c r="CD1179" s="18"/>
      <c r="CE1179" s="18"/>
      <c r="CF1179" s="18"/>
      <c r="CG1179" s="18"/>
      <c r="CH1179" s="18"/>
      <c r="CI1179" s="18"/>
      <c r="CJ1179" s="18"/>
      <c r="CK1179" s="18"/>
      <c r="CL1179" s="18"/>
      <c r="CM1179" s="18"/>
      <c r="CN1179" s="18"/>
      <c r="CO1179" s="18"/>
      <c r="CP1179" s="18"/>
      <c r="CQ1179" s="18"/>
      <c r="CR1179" s="18"/>
      <c r="CS1179" s="18"/>
      <c r="CT1179" s="18"/>
      <c r="CU1179" s="18"/>
      <c r="CV1179" s="18"/>
      <c r="CW1179" s="18"/>
      <c r="CX1179" s="18"/>
      <c r="CY1179" s="18"/>
      <c r="CZ1179" s="18"/>
      <c r="DA1179" s="18"/>
      <c r="DB1179" s="18"/>
      <c r="DC1179" s="18"/>
      <c r="DD1179" s="18"/>
      <c r="DE1179" s="18"/>
      <c r="DF1179" s="18"/>
      <c r="DG1179" s="18"/>
      <c r="DH1179" s="18"/>
      <c r="DI1179" s="18"/>
    </row>
    <row r="1180" s="19" customFormat="1" spans="1:113">
      <c r="A1180" s="153" t="str">
        <f>+CONCATENATE(B1180,C1180,D1180,E1180,F1180)</f>
        <v>AFNS441</v>
      </c>
      <c r="B1180" s="158" t="s">
        <v>121</v>
      </c>
      <c r="C1180" s="154" t="s">
        <v>148</v>
      </c>
      <c r="D1180" s="158" t="s">
        <v>6</v>
      </c>
      <c r="E1180" s="158">
        <v>44</v>
      </c>
      <c r="F1180" s="159">
        <v>1</v>
      </c>
      <c r="G1180" s="156">
        <v>67.5</v>
      </c>
      <c r="H1180" s="156">
        <v>84.83</v>
      </c>
      <c r="I1180" s="156">
        <v>111.37</v>
      </c>
      <c r="J1180" s="156">
        <v>141.29</v>
      </c>
      <c r="K1180" s="156">
        <v>173.93</v>
      </c>
      <c r="L1180" s="156">
        <v>211.56</v>
      </c>
      <c r="M1180" s="157">
        <v>117.1</v>
      </c>
      <c r="N1180" s="18"/>
      <c r="W1180" s="18"/>
      <c r="X1180" s="18"/>
      <c r="Y1180" s="18"/>
      <c r="Z1180" s="18"/>
      <c r="AA1180" s="18"/>
      <c r="AB1180" s="18"/>
      <c r="AC1180" s="18"/>
      <c r="AD1180" s="18"/>
      <c r="AE1180" s="18"/>
      <c r="AF1180" s="18"/>
      <c r="AG1180" s="18"/>
      <c r="AH1180" s="18"/>
      <c r="AI1180" s="18"/>
      <c r="AJ1180" s="18"/>
      <c r="AK1180" s="18"/>
      <c r="AL1180" s="18"/>
      <c r="AM1180" s="18"/>
      <c r="AN1180" s="18"/>
      <c r="AO1180" s="18"/>
      <c r="AP1180" s="18"/>
      <c r="AQ1180" s="18"/>
      <c r="AR1180" s="18"/>
      <c r="AS1180" s="18"/>
      <c r="AT1180" s="18"/>
      <c r="AU1180" s="18"/>
      <c r="AV1180" s="18"/>
      <c r="AW1180" s="18"/>
      <c r="AX1180" s="18"/>
      <c r="AY1180" s="18"/>
      <c r="AZ1180" s="18"/>
      <c r="BA1180" s="18"/>
      <c r="BB1180" s="18"/>
      <c r="BD1180" s="18"/>
      <c r="BE1180" s="18"/>
      <c r="BF1180" s="18"/>
      <c r="BG1180" s="18"/>
      <c r="BH1180" s="18"/>
      <c r="BI1180" s="18"/>
      <c r="BJ1180" s="18"/>
      <c r="BK1180" s="18"/>
      <c r="BL1180" s="18"/>
      <c r="BM1180" s="18"/>
      <c r="BN1180" s="18"/>
      <c r="BO1180" s="18"/>
      <c r="BP1180" s="18"/>
      <c r="BQ1180" s="18"/>
      <c r="BR1180" s="18"/>
      <c r="BS1180" s="18"/>
      <c r="BT1180" s="18"/>
      <c r="BU1180" s="18"/>
      <c r="BV1180" s="18"/>
      <c r="BW1180" s="18"/>
      <c r="BX1180" s="18"/>
      <c r="BY1180" s="18"/>
      <c r="BZ1180" s="18"/>
      <c r="CA1180" s="18"/>
      <c r="CB1180" s="18"/>
      <c r="CC1180" s="18"/>
      <c r="CD1180" s="18"/>
      <c r="CE1180" s="18"/>
      <c r="CF1180" s="18"/>
      <c r="CG1180" s="18"/>
      <c r="CH1180" s="18"/>
      <c r="CI1180" s="18"/>
      <c r="CJ1180" s="18"/>
      <c r="CK1180" s="18"/>
      <c r="CL1180" s="18"/>
      <c r="CM1180" s="18"/>
      <c r="CN1180" s="18"/>
      <c r="CO1180" s="18"/>
      <c r="CP1180" s="18"/>
      <c r="CQ1180" s="18"/>
      <c r="CR1180" s="18"/>
      <c r="CS1180" s="18"/>
      <c r="CT1180" s="18"/>
      <c r="CU1180" s="18"/>
      <c r="CV1180" s="18"/>
      <c r="CW1180" s="18"/>
      <c r="CX1180" s="18"/>
      <c r="CY1180" s="18"/>
      <c r="CZ1180" s="18"/>
      <c r="DA1180" s="18"/>
      <c r="DB1180" s="18"/>
      <c r="DC1180" s="18"/>
      <c r="DD1180" s="18"/>
      <c r="DE1180" s="18"/>
      <c r="DF1180" s="18"/>
      <c r="DG1180" s="18"/>
      <c r="DH1180" s="18"/>
      <c r="DI1180" s="18"/>
    </row>
    <row r="1181" s="19" customFormat="1" spans="1:113">
      <c r="A1181" s="153" t="str">
        <f>+CONCATENATE(B1181,C1181,D1181,E1181,F1181)</f>
        <v>AFNS451</v>
      </c>
      <c r="B1181" s="158" t="s">
        <v>121</v>
      </c>
      <c r="C1181" s="154" t="s">
        <v>148</v>
      </c>
      <c r="D1181" s="158" t="s">
        <v>6</v>
      </c>
      <c r="E1181" s="158">
        <v>45</v>
      </c>
      <c r="F1181" s="159">
        <v>1</v>
      </c>
      <c r="G1181" s="156">
        <v>74.35</v>
      </c>
      <c r="H1181" s="156">
        <v>94.67</v>
      </c>
      <c r="I1181" s="156">
        <v>123.08</v>
      </c>
      <c r="J1181" s="156">
        <v>154.58</v>
      </c>
      <c r="K1181" s="156">
        <v>189.28</v>
      </c>
      <c r="L1181" s="156">
        <v>229.72</v>
      </c>
      <c r="M1181" s="157">
        <v>123.08</v>
      </c>
      <c r="N1181" s="18"/>
      <c r="W1181" s="18"/>
      <c r="X1181" s="18"/>
      <c r="Y1181" s="18"/>
      <c r="Z1181" s="18"/>
      <c r="AA1181" s="18"/>
      <c r="AB1181" s="18"/>
      <c r="AC1181" s="18"/>
      <c r="AD1181" s="18"/>
      <c r="AE1181" s="18"/>
      <c r="AF1181" s="18"/>
      <c r="AG1181" s="18"/>
      <c r="AH1181" s="18"/>
      <c r="AI1181" s="18"/>
      <c r="AJ1181" s="18"/>
      <c r="AK1181" s="18"/>
      <c r="AL1181" s="18"/>
      <c r="AM1181" s="18"/>
      <c r="AN1181" s="18"/>
      <c r="AO1181" s="18"/>
      <c r="AP1181" s="18"/>
      <c r="AQ1181" s="18"/>
      <c r="AR1181" s="18"/>
      <c r="AS1181" s="18"/>
      <c r="AT1181" s="18"/>
      <c r="AU1181" s="18"/>
      <c r="AV1181" s="18"/>
      <c r="AW1181" s="18"/>
      <c r="AX1181" s="18"/>
      <c r="AY1181" s="18"/>
      <c r="AZ1181" s="18"/>
      <c r="BA1181" s="18"/>
      <c r="BB1181" s="18"/>
      <c r="BD1181" s="18"/>
      <c r="BE1181" s="18"/>
      <c r="BF1181" s="18"/>
      <c r="BG1181" s="18"/>
      <c r="BH1181" s="18"/>
      <c r="BI1181" s="18"/>
      <c r="BJ1181" s="18"/>
      <c r="BK1181" s="18"/>
      <c r="BL1181" s="18"/>
      <c r="BM1181" s="18"/>
      <c r="BN1181" s="18"/>
      <c r="BO1181" s="18"/>
      <c r="BP1181" s="18"/>
      <c r="BQ1181" s="18"/>
      <c r="BR1181" s="18"/>
      <c r="BS1181" s="18"/>
      <c r="BT1181" s="18"/>
      <c r="BU1181" s="18"/>
      <c r="BV1181" s="18"/>
      <c r="BW1181" s="18"/>
      <c r="BX1181" s="18"/>
      <c r="BY1181" s="18"/>
      <c r="BZ1181" s="18"/>
      <c r="CA1181" s="18"/>
      <c r="CB1181" s="18"/>
      <c r="CC1181" s="18"/>
      <c r="CD1181" s="18"/>
      <c r="CE1181" s="18"/>
      <c r="CF1181" s="18"/>
      <c r="CG1181" s="18"/>
      <c r="CH1181" s="18"/>
      <c r="CI1181" s="18"/>
      <c r="CJ1181" s="18"/>
      <c r="CK1181" s="18"/>
      <c r="CL1181" s="18"/>
      <c r="CM1181" s="18"/>
      <c r="CN1181" s="18"/>
      <c r="CO1181" s="18"/>
      <c r="CP1181" s="18"/>
      <c r="CQ1181" s="18"/>
      <c r="CR1181" s="18"/>
      <c r="CS1181" s="18"/>
      <c r="CT1181" s="18"/>
      <c r="CU1181" s="18"/>
      <c r="CV1181" s="18"/>
      <c r="CW1181" s="18"/>
      <c r="CX1181" s="18"/>
      <c r="CY1181" s="18"/>
      <c r="CZ1181" s="18"/>
      <c r="DA1181" s="18"/>
      <c r="DB1181" s="18"/>
      <c r="DC1181" s="18"/>
      <c r="DD1181" s="18"/>
      <c r="DE1181" s="18"/>
      <c r="DF1181" s="18"/>
      <c r="DG1181" s="18"/>
      <c r="DH1181" s="18"/>
      <c r="DI1181" s="18"/>
    </row>
    <row r="1182" s="19" customFormat="1" spans="1:113">
      <c r="A1182" s="153" t="str">
        <f>+CONCATENATE(B1182,C1182,D1182,E1182,F1182)</f>
        <v>AFNS461</v>
      </c>
      <c r="B1182" s="158" t="s">
        <v>121</v>
      </c>
      <c r="C1182" s="154" t="s">
        <v>148</v>
      </c>
      <c r="D1182" s="158" t="s">
        <v>6</v>
      </c>
      <c r="E1182" s="158">
        <v>46</v>
      </c>
      <c r="F1182" s="159">
        <v>1</v>
      </c>
      <c r="G1182" s="156">
        <v>82.24</v>
      </c>
      <c r="H1182" s="156">
        <v>105.66</v>
      </c>
      <c r="I1182" s="156">
        <v>135.8</v>
      </c>
      <c r="J1182" s="156">
        <v>168.96</v>
      </c>
      <c r="K1182" s="156">
        <v>205.93</v>
      </c>
      <c r="L1182" s="156"/>
      <c r="M1182" s="157">
        <v>129.57</v>
      </c>
      <c r="N1182" s="18"/>
      <c r="W1182" s="18"/>
      <c r="X1182" s="18"/>
      <c r="Y1182" s="18"/>
      <c r="Z1182" s="18"/>
      <c r="AA1182" s="18"/>
      <c r="AB1182" s="18"/>
      <c r="AC1182" s="18"/>
      <c r="AD1182" s="18"/>
      <c r="AE1182" s="18"/>
      <c r="AF1182" s="18"/>
      <c r="AG1182" s="18"/>
      <c r="AH1182" s="18"/>
      <c r="AI1182" s="18"/>
      <c r="AJ1182" s="18"/>
      <c r="AK1182" s="18"/>
      <c r="AL1182" s="18"/>
      <c r="AM1182" s="18"/>
      <c r="AN1182" s="18"/>
      <c r="AO1182" s="18"/>
      <c r="AP1182" s="18"/>
      <c r="AQ1182" s="18"/>
      <c r="AR1182" s="18"/>
      <c r="AS1182" s="18"/>
      <c r="AT1182" s="18"/>
      <c r="AU1182" s="18"/>
      <c r="AV1182" s="18"/>
      <c r="AW1182" s="18"/>
      <c r="AX1182" s="18"/>
      <c r="AY1182" s="18"/>
      <c r="AZ1182" s="18"/>
      <c r="BA1182" s="18"/>
      <c r="BB1182" s="18"/>
      <c r="BD1182" s="18"/>
      <c r="BE1182" s="18"/>
      <c r="BF1182" s="18"/>
      <c r="BG1182" s="18"/>
      <c r="BH1182" s="18"/>
      <c r="BI1182" s="18"/>
      <c r="BJ1182" s="18"/>
      <c r="BK1182" s="18"/>
      <c r="BL1182" s="18"/>
      <c r="BM1182" s="18"/>
      <c r="BN1182" s="18"/>
      <c r="BO1182" s="18"/>
      <c r="BP1182" s="18"/>
      <c r="BQ1182" s="18"/>
      <c r="BR1182" s="18"/>
      <c r="BS1182" s="18"/>
      <c r="BT1182" s="18"/>
      <c r="BU1182" s="18"/>
      <c r="BV1182" s="18"/>
      <c r="BW1182" s="18"/>
      <c r="BX1182" s="18"/>
      <c r="BY1182" s="18"/>
      <c r="BZ1182" s="18"/>
      <c r="CA1182" s="18"/>
      <c r="CB1182" s="18"/>
      <c r="CC1182" s="18"/>
      <c r="CD1182" s="18"/>
      <c r="CE1182" s="18"/>
      <c r="CF1182" s="18"/>
      <c r="CG1182" s="18"/>
      <c r="CH1182" s="18"/>
      <c r="CI1182" s="18"/>
      <c r="CJ1182" s="18"/>
      <c r="CK1182" s="18"/>
      <c r="CL1182" s="18"/>
      <c r="CM1182" s="18"/>
      <c r="CN1182" s="18"/>
      <c r="CO1182" s="18"/>
      <c r="CP1182" s="18"/>
      <c r="CQ1182" s="18"/>
      <c r="CR1182" s="18"/>
      <c r="CS1182" s="18"/>
      <c r="CT1182" s="18"/>
      <c r="CU1182" s="18"/>
      <c r="CV1182" s="18"/>
      <c r="CW1182" s="18"/>
      <c r="CX1182" s="18"/>
      <c r="CY1182" s="18"/>
      <c r="CZ1182" s="18"/>
      <c r="DA1182" s="18"/>
      <c r="DB1182" s="18"/>
      <c r="DC1182" s="18"/>
      <c r="DD1182" s="18"/>
      <c r="DE1182" s="18"/>
      <c r="DF1182" s="18"/>
      <c r="DG1182" s="18"/>
      <c r="DH1182" s="18"/>
      <c r="DI1182" s="18"/>
    </row>
    <row r="1183" s="19" customFormat="1" spans="1:113">
      <c r="A1183" s="153" t="str">
        <f>+CONCATENATE(B1183,C1183,D1183,E1183,F1183)</f>
        <v>AFNS471</v>
      </c>
      <c r="B1183" s="158" t="s">
        <v>121</v>
      </c>
      <c r="C1183" s="154" t="s">
        <v>148</v>
      </c>
      <c r="D1183" s="158" t="s">
        <v>6</v>
      </c>
      <c r="E1183" s="158">
        <v>47</v>
      </c>
      <c r="F1183" s="159">
        <v>1</v>
      </c>
      <c r="G1183" s="156">
        <v>91.3</v>
      </c>
      <c r="H1183" s="156">
        <v>117.54</v>
      </c>
      <c r="I1183" s="156">
        <v>149.61</v>
      </c>
      <c r="J1183" s="156">
        <v>184.48</v>
      </c>
      <c r="K1183" s="156">
        <v>223.97</v>
      </c>
      <c r="L1183" s="156"/>
      <c r="M1183" s="157">
        <v>136.52</v>
      </c>
      <c r="N1183" s="18"/>
      <c r="W1183" s="18"/>
      <c r="X1183" s="18"/>
      <c r="Y1183" s="18"/>
      <c r="Z1183" s="18"/>
      <c r="AA1183" s="18"/>
      <c r="AB1183" s="18"/>
      <c r="AC1183" s="18"/>
      <c r="AD1183" s="18"/>
      <c r="AE1183" s="18"/>
      <c r="AF1183" s="18"/>
      <c r="AG1183" s="18"/>
      <c r="AH1183" s="18"/>
      <c r="AI1183" s="18"/>
      <c r="AJ1183" s="18"/>
      <c r="AK1183" s="18"/>
      <c r="AL1183" s="18"/>
      <c r="AM1183" s="18"/>
      <c r="AN1183" s="18"/>
      <c r="AO1183" s="18"/>
      <c r="AP1183" s="18"/>
      <c r="AQ1183" s="18"/>
      <c r="AR1183" s="18"/>
      <c r="AS1183" s="18"/>
      <c r="AT1183" s="18"/>
      <c r="AU1183" s="18"/>
      <c r="AV1183" s="18"/>
      <c r="AW1183" s="18"/>
      <c r="AX1183" s="18"/>
      <c r="AY1183" s="18"/>
      <c r="AZ1183" s="18"/>
      <c r="BA1183" s="18"/>
      <c r="BB1183" s="18"/>
      <c r="BD1183" s="18"/>
      <c r="BE1183" s="18"/>
      <c r="BF1183" s="18"/>
      <c r="BG1183" s="18"/>
      <c r="BH1183" s="18"/>
      <c r="BI1183" s="18"/>
      <c r="BJ1183" s="18"/>
      <c r="BK1183" s="18"/>
      <c r="BL1183" s="18"/>
      <c r="BM1183" s="18"/>
      <c r="BN1183" s="18"/>
      <c r="BO1183" s="18"/>
      <c r="BP1183" s="18"/>
      <c r="BQ1183" s="18"/>
      <c r="BR1183" s="18"/>
      <c r="BS1183" s="18"/>
      <c r="BT1183" s="18"/>
      <c r="BU1183" s="18"/>
      <c r="BV1183" s="18"/>
      <c r="BW1183" s="18"/>
      <c r="BX1183" s="18"/>
      <c r="BY1183" s="18"/>
      <c r="BZ1183" s="18"/>
      <c r="CA1183" s="18"/>
      <c r="CB1183" s="18"/>
      <c r="CC1183" s="18"/>
      <c r="CD1183" s="18"/>
      <c r="CE1183" s="18"/>
      <c r="CF1183" s="18"/>
      <c r="CG1183" s="18"/>
      <c r="CH1183" s="18"/>
      <c r="CI1183" s="18"/>
      <c r="CJ1183" s="18"/>
      <c r="CK1183" s="18"/>
      <c r="CL1183" s="18"/>
      <c r="CM1183" s="18"/>
      <c r="CN1183" s="18"/>
      <c r="CO1183" s="18"/>
      <c r="CP1183" s="18"/>
      <c r="CQ1183" s="18"/>
      <c r="CR1183" s="18"/>
      <c r="CS1183" s="18"/>
      <c r="CT1183" s="18"/>
      <c r="CU1183" s="18"/>
      <c r="CV1183" s="18"/>
      <c r="CW1183" s="18"/>
      <c r="CX1183" s="18"/>
      <c r="CY1183" s="18"/>
      <c r="CZ1183" s="18"/>
      <c r="DA1183" s="18"/>
      <c r="DB1183" s="18"/>
      <c r="DC1183" s="18"/>
      <c r="DD1183" s="18"/>
      <c r="DE1183" s="18"/>
      <c r="DF1183" s="18"/>
      <c r="DG1183" s="18"/>
      <c r="DH1183" s="18"/>
      <c r="DI1183" s="18"/>
    </row>
    <row r="1184" s="19" customFormat="1" spans="1:113">
      <c r="A1184" s="153" t="str">
        <f>+CONCATENATE(B1184,C1184,D1184,E1184,F1184)</f>
        <v>AFNS481</v>
      </c>
      <c r="B1184" s="158" t="s">
        <v>121</v>
      </c>
      <c r="C1184" s="154" t="s">
        <v>148</v>
      </c>
      <c r="D1184" s="158" t="s">
        <v>6</v>
      </c>
      <c r="E1184" s="158">
        <v>48</v>
      </c>
      <c r="F1184" s="159">
        <v>1</v>
      </c>
      <c r="G1184" s="156">
        <v>101.74</v>
      </c>
      <c r="H1184" s="156">
        <v>130.84</v>
      </c>
      <c r="I1184" s="156">
        <v>164.44</v>
      </c>
      <c r="J1184" s="156">
        <v>201.24</v>
      </c>
      <c r="K1184" s="156">
        <v>243.49</v>
      </c>
      <c r="L1184" s="156"/>
      <c r="M1184" s="157">
        <v>143.96</v>
      </c>
      <c r="N1184" s="18"/>
      <c r="W1184" s="18"/>
      <c r="X1184" s="18"/>
      <c r="Y1184" s="18"/>
      <c r="Z1184" s="18"/>
      <c r="AA1184" s="18"/>
      <c r="AB1184" s="18"/>
      <c r="AC1184" s="18"/>
      <c r="AD1184" s="18"/>
      <c r="AE1184" s="18"/>
      <c r="AF1184" s="18"/>
      <c r="AG1184" s="18"/>
      <c r="AH1184" s="18"/>
      <c r="AI1184" s="18"/>
      <c r="AJ1184" s="18"/>
      <c r="AK1184" s="18"/>
      <c r="AL1184" s="18"/>
      <c r="AM1184" s="18"/>
      <c r="AN1184" s="18"/>
      <c r="AO1184" s="18"/>
      <c r="AP1184" s="18"/>
      <c r="AQ1184" s="18"/>
      <c r="AR1184" s="18"/>
      <c r="AS1184" s="18"/>
      <c r="AT1184" s="18"/>
      <c r="AU1184" s="18"/>
      <c r="AV1184" s="18"/>
      <c r="AW1184" s="18"/>
      <c r="AX1184" s="18"/>
      <c r="AY1184" s="18"/>
      <c r="AZ1184" s="18"/>
      <c r="BA1184" s="18"/>
      <c r="BB1184" s="18"/>
      <c r="BD1184" s="18"/>
      <c r="BE1184" s="18"/>
      <c r="BF1184" s="18"/>
      <c r="BG1184" s="18"/>
      <c r="BH1184" s="18"/>
      <c r="BI1184" s="18"/>
      <c r="BJ1184" s="18"/>
      <c r="BK1184" s="18"/>
      <c r="BL1184" s="18"/>
      <c r="BM1184" s="18"/>
      <c r="BN1184" s="18"/>
      <c r="BO1184" s="18"/>
      <c r="BP1184" s="18"/>
      <c r="BQ1184" s="18"/>
      <c r="BR1184" s="18"/>
      <c r="BS1184" s="18"/>
      <c r="BT1184" s="18"/>
      <c r="BU1184" s="18"/>
      <c r="BV1184" s="18"/>
      <c r="BW1184" s="18"/>
      <c r="BX1184" s="18"/>
      <c r="BY1184" s="18"/>
      <c r="BZ1184" s="18"/>
      <c r="CA1184" s="18"/>
      <c r="CB1184" s="18"/>
      <c r="CC1184" s="18"/>
      <c r="CD1184" s="18"/>
      <c r="CE1184" s="18"/>
      <c r="CF1184" s="18"/>
      <c r="CG1184" s="18"/>
      <c r="CH1184" s="18"/>
      <c r="CI1184" s="18"/>
      <c r="CJ1184" s="18"/>
      <c r="CK1184" s="18"/>
      <c r="CL1184" s="18"/>
      <c r="CM1184" s="18"/>
      <c r="CN1184" s="18"/>
      <c r="CO1184" s="18"/>
      <c r="CP1184" s="18"/>
      <c r="CQ1184" s="18"/>
      <c r="CR1184" s="18"/>
      <c r="CS1184" s="18"/>
      <c r="CT1184" s="18"/>
      <c r="CU1184" s="18"/>
      <c r="CV1184" s="18"/>
      <c r="CW1184" s="18"/>
      <c r="CX1184" s="18"/>
      <c r="CY1184" s="18"/>
      <c r="CZ1184" s="18"/>
      <c r="DA1184" s="18"/>
      <c r="DB1184" s="18"/>
      <c r="DC1184" s="18"/>
      <c r="DD1184" s="18"/>
      <c r="DE1184" s="18"/>
      <c r="DF1184" s="18"/>
      <c r="DG1184" s="18"/>
      <c r="DH1184" s="18"/>
      <c r="DI1184" s="18"/>
    </row>
    <row r="1185" s="19" customFormat="1" spans="1:113">
      <c r="A1185" s="153" t="str">
        <f>+CONCATENATE(B1185,C1185,D1185,E1185,F1185)</f>
        <v>AFNS491</v>
      </c>
      <c r="B1185" s="158" t="s">
        <v>121</v>
      </c>
      <c r="C1185" s="154" t="s">
        <v>148</v>
      </c>
      <c r="D1185" s="158" t="s">
        <v>6</v>
      </c>
      <c r="E1185" s="158">
        <v>49</v>
      </c>
      <c r="F1185" s="159">
        <v>1</v>
      </c>
      <c r="G1185" s="156">
        <v>113.45</v>
      </c>
      <c r="H1185" s="156">
        <v>145.14</v>
      </c>
      <c r="I1185" s="156">
        <v>180.18</v>
      </c>
      <c r="J1185" s="156">
        <v>219.13</v>
      </c>
      <c r="K1185" s="156">
        <v>264.57</v>
      </c>
      <c r="L1185" s="156">
        <v>0</v>
      </c>
      <c r="M1185" s="157">
        <v>151.92</v>
      </c>
      <c r="N1185" s="18"/>
      <c r="W1185" s="18"/>
      <c r="X1185" s="18"/>
      <c r="Y1185" s="18"/>
      <c r="Z1185" s="18"/>
      <c r="AA1185" s="18"/>
      <c r="AB1185" s="18"/>
      <c r="AC1185" s="18"/>
      <c r="AD1185" s="18"/>
      <c r="AE1185" s="18"/>
      <c r="AF1185" s="18"/>
      <c r="AG1185" s="18"/>
      <c r="AH1185" s="18"/>
      <c r="AI1185" s="18"/>
      <c r="AJ1185" s="18"/>
      <c r="AK1185" s="18"/>
      <c r="AL1185" s="18"/>
      <c r="AM1185" s="18"/>
      <c r="AN1185" s="18"/>
      <c r="AO1185" s="18"/>
      <c r="AP1185" s="18"/>
      <c r="AQ1185" s="18"/>
      <c r="AR1185" s="18"/>
      <c r="AS1185" s="18"/>
      <c r="AT1185" s="18"/>
      <c r="AU1185" s="18"/>
      <c r="AV1185" s="18"/>
      <c r="AW1185" s="18"/>
      <c r="AX1185" s="18"/>
      <c r="AY1185" s="18"/>
      <c r="AZ1185" s="18"/>
      <c r="BA1185" s="18"/>
      <c r="BB1185" s="18"/>
      <c r="BD1185" s="18"/>
      <c r="BE1185" s="18"/>
      <c r="BF1185" s="18"/>
      <c r="BG1185" s="18"/>
      <c r="BH1185" s="18"/>
      <c r="BI1185" s="18"/>
      <c r="BJ1185" s="18"/>
      <c r="BK1185" s="18"/>
      <c r="BL1185" s="18"/>
      <c r="BM1185" s="18"/>
      <c r="BN1185" s="18"/>
      <c r="BO1185" s="18"/>
      <c r="BP1185" s="18"/>
      <c r="BQ1185" s="18"/>
      <c r="BR1185" s="18"/>
      <c r="BS1185" s="18"/>
      <c r="BT1185" s="18"/>
      <c r="BU1185" s="18"/>
      <c r="BV1185" s="18"/>
      <c r="BW1185" s="18"/>
      <c r="BX1185" s="18"/>
      <c r="BY1185" s="18"/>
      <c r="BZ1185" s="18"/>
      <c r="CA1185" s="18"/>
      <c r="CB1185" s="18"/>
      <c r="CC1185" s="18"/>
      <c r="CD1185" s="18"/>
      <c r="CE1185" s="18"/>
      <c r="CF1185" s="18"/>
      <c r="CG1185" s="18"/>
      <c r="CH1185" s="18"/>
      <c r="CI1185" s="18"/>
      <c r="CJ1185" s="18"/>
      <c r="CK1185" s="18"/>
      <c r="CL1185" s="18"/>
      <c r="CM1185" s="18"/>
      <c r="CN1185" s="18"/>
      <c r="CO1185" s="18"/>
      <c r="CP1185" s="18"/>
      <c r="CQ1185" s="18"/>
      <c r="CR1185" s="18"/>
      <c r="CS1185" s="18"/>
      <c r="CT1185" s="18"/>
      <c r="CU1185" s="18"/>
      <c r="CV1185" s="18"/>
      <c r="CW1185" s="18"/>
      <c r="CX1185" s="18"/>
      <c r="CY1185" s="18"/>
      <c r="CZ1185" s="18"/>
      <c r="DA1185" s="18"/>
      <c r="DB1185" s="18"/>
      <c r="DC1185" s="18"/>
      <c r="DD1185" s="18"/>
      <c r="DE1185" s="18"/>
      <c r="DF1185" s="18"/>
      <c r="DG1185" s="18"/>
      <c r="DH1185" s="18"/>
      <c r="DI1185" s="18"/>
    </row>
    <row r="1186" s="19" customFormat="1" spans="1:113">
      <c r="A1186" s="153" t="str">
        <f>+CONCATENATE(B1186,C1186,D1186,E1186,F1186)</f>
        <v>AFNS501</v>
      </c>
      <c r="B1186" s="158" t="s">
        <v>121</v>
      </c>
      <c r="C1186" s="154" t="s">
        <v>148</v>
      </c>
      <c r="D1186" s="158" t="s">
        <v>6</v>
      </c>
      <c r="E1186" s="158">
        <v>50</v>
      </c>
      <c r="F1186" s="159">
        <v>1</v>
      </c>
      <c r="G1186" s="156">
        <v>126.49</v>
      </c>
      <c r="H1186" s="156">
        <v>160.4</v>
      </c>
      <c r="I1186" s="156">
        <v>196.96</v>
      </c>
      <c r="J1186" s="156">
        <v>238.4</v>
      </c>
      <c r="K1186" s="156">
        <v>287.31</v>
      </c>
      <c r="L1186" s="156">
        <v>0</v>
      </c>
      <c r="M1186" s="157">
        <v>160.4</v>
      </c>
      <c r="N1186" s="18"/>
      <c r="W1186" s="18"/>
      <c r="X1186" s="18"/>
      <c r="Y1186" s="18"/>
      <c r="Z1186" s="18"/>
      <c r="AA1186" s="18"/>
      <c r="AB1186" s="18"/>
      <c r="AC1186" s="18"/>
      <c r="AD1186" s="18"/>
      <c r="AE1186" s="18"/>
      <c r="AF1186" s="18"/>
      <c r="AG1186" s="18"/>
      <c r="AH1186" s="18"/>
      <c r="AI1186" s="18"/>
      <c r="AJ1186" s="18"/>
      <c r="AK1186" s="18"/>
      <c r="AL1186" s="18"/>
      <c r="AM1186" s="18"/>
      <c r="AN1186" s="18"/>
      <c r="AO1186" s="18"/>
      <c r="AP1186" s="18"/>
      <c r="AQ1186" s="18"/>
      <c r="AR1186" s="18"/>
      <c r="AS1186" s="18"/>
      <c r="AT1186" s="18"/>
      <c r="AU1186" s="18"/>
      <c r="AV1186" s="18"/>
      <c r="AW1186" s="18"/>
      <c r="AX1186" s="18"/>
      <c r="AY1186" s="18"/>
      <c r="AZ1186" s="18"/>
      <c r="BA1186" s="18"/>
      <c r="BB1186" s="18"/>
      <c r="BD1186" s="18"/>
      <c r="BE1186" s="18"/>
      <c r="BF1186" s="18"/>
      <c r="BG1186" s="18"/>
      <c r="BH1186" s="18"/>
      <c r="BI1186" s="18"/>
      <c r="BJ1186" s="18"/>
      <c r="BK1186" s="18"/>
      <c r="BL1186" s="18"/>
      <c r="BM1186" s="18"/>
      <c r="BN1186" s="18"/>
      <c r="BO1186" s="18"/>
      <c r="BP1186" s="18"/>
      <c r="BQ1186" s="18"/>
      <c r="BR1186" s="18"/>
      <c r="BS1186" s="18"/>
      <c r="BT1186" s="18"/>
      <c r="BU1186" s="18"/>
      <c r="BV1186" s="18"/>
      <c r="BW1186" s="18"/>
      <c r="BX1186" s="18"/>
      <c r="BY1186" s="18"/>
      <c r="BZ1186" s="18"/>
      <c r="CA1186" s="18"/>
      <c r="CB1186" s="18"/>
      <c r="CC1186" s="18"/>
      <c r="CD1186" s="18"/>
      <c r="CE1186" s="18"/>
      <c r="CF1186" s="18"/>
      <c r="CG1186" s="18"/>
      <c r="CH1186" s="18"/>
      <c r="CI1186" s="18"/>
      <c r="CJ1186" s="18"/>
      <c r="CK1186" s="18"/>
      <c r="CL1186" s="18"/>
      <c r="CM1186" s="18"/>
      <c r="CN1186" s="18"/>
      <c r="CO1186" s="18"/>
      <c r="CP1186" s="18"/>
      <c r="CQ1186" s="18"/>
      <c r="CR1186" s="18"/>
      <c r="CS1186" s="18"/>
      <c r="CT1186" s="18"/>
      <c r="CU1186" s="18"/>
      <c r="CV1186" s="18"/>
      <c r="CW1186" s="18"/>
      <c r="CX1186" s="18"/>
      <c r="CY1186" s="18"/>
      <c r="CZ1186" s="18"/>
      <c r="DA1186" s="18"/>
      <c r="DB1186" s="18"/>
      <c r="DC1186" s="18"/>
      <c r="DD1186" s="18"/>
      <c r="DE1186" s="18"/>
      <c r="DF1186" s="18"/>
      <c r="DG1186" s="18"/>
      <c r="DH1186" s="18"/>
      <c r="DI1186" s="18"/>
    </row>
    <row r="1187" s="19" customFormat="1" spans="1:113">
      <c r="A1187" s="153" t="str">
        <f>+CONCATENATE(B1187,C1187,D1187,E1187,F1187)</f>
        <v>AFNS511</v>
      </c>
      <c r="B1187" s="158" t="s">
        <v>121</v>
      </c>
      <c r="C1187" s="154" t="s">
        <v>148</v>
      </c>
      <c r="D1187" s="158" t="s">
        <v>6</v>
      </c>
      <c r="E1187" s="158">
        <v>51</v>
      </c>
      <c r="F1187" s="159">
        <v>1</v>
      </c>
      <c r="G1187" s="156">
        <v>140.75</v>
      </c>
      <c r="H1187" s="156">
        <v>176.6</v>
      </c>
      <c r="I1187" s="156">
        <v>214.87</v>
      </c>
      <c r="J1187" s="156">
        <v>259.12</v>
      </c>
      <c r="K1187" s="156"/>
      <c r="L1187" s="156">
        <v>0</v>
      </c>
      <c r="M1187" s="157">
        <v>169.43</v>
      </c>
      <c r="N1187" s="18"/>
      <c r="W1187" s="18"/>
      <c r="X1187" s="18"/>
      <c r="Y1187" s="18"/>
      <c r="Z1187" s="18"/>
      <c r="AA1187" s="18"/>
      <c r="AB1187" s="18"/>
      <c r="AC1187" s="18"/>
      <c r="AD1187" s="18"/>
      <c r="AE1187" s="18"/>
      <c r="AF1187" s="18"/>
      <c r="AG1187" s="18"/>
      <c r="AH1187" s="18"/>
      <c r="AI1187" s="18"/>
      <c r="AJ1187" s="18"/>
      <c r="AK1187" s="18"/>
      <c r="AL1187" s="18"/>
      <c r="AM1187" s="18"/>
      <c r="AN1187" s="18"/>
      <c r="AO1187" s="18"/>
      <c r="AP1187" s="18"/>
      <c r="AQ1187" s="18"/>
      <c r="AR1187" s="18"/>
      <c r="AS1187" s="18"/>
      <c r="AT1187" s="18"/>
      <c r="AU1187" s="18"/>
      <c r="AV1187" s="18"/>
      <c r="AW1187" s="18"/>
      <c r="AX1187" s="18"/>
      <c r="AY1187" s="18"/>
      <c r="AZ1187" s="18"/>
      <c r="BA1187" s="18"/>
      <c r="BB1187" s="18"/>
      <c r="BD1187" s="18"/>
      <c r="BE1187" s="18"/>
      <c r="BF1187" s="18"/>
      <c r="BG1187" s="18"/>
      <c r="BH1187" s="18"/>
      <c r="BI1187" s="18"/>
      <c r="BJ1187" s="18"/>
      <c r="BK1187" s="18"/>
      <c r="BL1187" s="18"/>
      <c r="BM1187" s="18"/>
      <c r="BN1187" s="18"/>
      <c r="BO1187" s="18"/>
      <c r="BP1187" s="18"/>
      <c r="BQ1187" s="18"/>
      <c r="BR1187" s="18"/>
      <c r="BS1187" s="18"/>
      <c r="BT1187" s="18"/>
      <c r="BU1187" s="18"/>
      <c r="BV1187" s="18"/>
      <c r="BW1187" s="18"/>
      <c r="BX1187" s="18"/>
      <c r="BY1187" s="18"/>
      <c r="BZ1187" s="18"/>
      <c r="CA1187" s="18"/>
      <c r="CB1187" s="18"/>
      <c r="CC1187" s="18"/>
      <c r="CD1187" s="18"/>
      <c r="CE1187" s="18"/>
      <c r="CF1187" s="18"/>
      <c r="CG1187" s="18"/>
      <c r="CH1187" s="18"/>
      <c r="CI1187" s="18"/>
      <c r="CJ1187" s="18"/>
      <c r="CK1187" s="18"/>
      <c r="CL1187" s="18"/>
      <c r="CM1187" s="18"/>
      <c r="CN1187" s="18"/>
      <c r="CO1187" s="18"/>
      <c r="CP1187" s="18"/>
      <c r="CQ1187" s="18"/>
      <c r="CR1187" s="18"/>
      <c r="CS1187" s="18"/>
      <c r="CT1187" s="18"/>
      <c r="CU1187" s="18"/>
      <c r="CV1187" s="18"/>
      <c r="CW1187" s="18"/>
      <c r="CX1187" s="18"/>
      <c r="CY1187" s="18"/>
      <c r="CZ1187" s="18"/>
      <c r="DA1187" s="18"/>
      <c r="DB1187" s="18"/>
      <c r="DC1187" s="18"/>
      <c r="DD1187" s="18"/>
      <c r="DE1187" s="18"/>
      <c r="DF1187" s="18"/>
      <c r="DG1187" s="18"/>
      <c r="DH1187" s="18"/>
      <c r="DI1187" s="18"/>
    </row>
    <row r="1188" s="19" customFormat="1" spans="1:113">
      <c r="A1188" s="153" t="str">
        <f>+CONCATENATE(B1188,C1188,D1188,E1188,F1188)</f>
        <v>AFNS521</v>
      </c>
      <c r="B1188" s="158" t="s">
        <v>121</v>
      </c>
      <c r="C1188" s="154" t="s">
        <v>148</v>
      </c>
      <c r="D1188" s="158" t="s">
        <v>6</v>
      </c>
      <c r="E1188" s="158">
        <v>52</v>
      </c>
      <c r="F1188" s="159">
        <v>1</v>
      </c>
      <c r="G1188" s="156">
        <v>156.11</v>
      </c>
      <c r="H1188" s="156">
        <v>193.72</v>
      </c>
      <c r="I1188" s="156">
        <v>233.95</v>
      </c>
      <c r="J1188" s="156">
        <v>281.38</v>
      </c>
      <c r="K1188" s="156"/>
      <c r="L1188" s="156">
        <v>0</v>
      </c>
      <c r="M1188" s="157">
        <v>177.94</v>
      </c>
      <c r="N1188" s="18"/>
      <c r="W1188" s="18"/>
      <c r="X1188" s="18"/>
      <c r="Y1188" s="18"/>
      <c r="Z1188" s="18"/>
      <c r="AA1188" s="18"/>
      <c r="AB1188" s="18"/>
      <c r="AC1188" s="18"/>
      <c r="AD1188" s="18"/>
      <c r="AE1188" s="18"/>
      <c r="AF1188" s="18"/>
      <c r="AG1188" s="18"/>
      <c r="AH1188" s="18"/>
      <c r="AI1188" s="18"/>
      <c r="AJ1188" s="18"/>
      <c r="AK1188" s="18"/>
      <c r="AL1188" s="18"/>
      <c r="AM1188" s="18"/>
      <c r="AN1188" s="18"/>
      <c r="AO1188" s="18"/>
      <c r="AP1188" s="18"/>
      <c r="AQ1188" s="18"/>
      <c r="AR1188" s="18"/>
      <c r="AS1188" s="18"/>
      <c r="AT1188" s="18"/>
      <c r="AU1188" s="18"/>
      <c r="AV1188" s="18"/>
      <c r="AW1188" s="18"/>
      <c r="AX1188" s="18"/>
      <c r="AY1188" s="18"/>
      <c r="AZ1188" s="18"/>
      <c r="BA1188" s="18"/>
      <c r="BB1188" s="18"/>
      <c r="BD1188" s="18"/>
      <c r="BE1188" s="18"/>
      <c r="BF1188" s="18"/>
      <c r="BG1188" s="18"/>
      <c r="BH1188" s="18"/>
      <c r="BI1188" s="18"/>
      <c r="BJ1188" s="18"/>
      <c r="BK1188" s="18"/>
      <c r="BL1188" s="18"/>
      <c r="BM1188" s="18"/>
      <c r="BN1188" s="18"/>
      <c r="BO1188" s="18"/>
      <c r="BP1188" s="18"/>
      <c r="BQ1188" s="18"/>
      <c r="BR1188" s="18"/>
      <c r="BS1188" s="18"/>
      <c r="BT1188" s="18"/>
      <c r="BU1188" s="18"/>
      <c r="BV1188" s="18"/>
      <c r="BW1188" s="18"/>
      <c r="BX1188" s="18"/>
      <c r="BY1188" s="18"/>
      <c r="BZ1188" s="18"/>
      <c r="CA1188" s="18"/>
      <c r="CB1188" s="18"/>
      <c r="CC1188" s="18"/>
      <c r="CD1188" s="18"/>
      <c r="CE1188" s="18"/>
      <c r="CF1188" s="18"/>
      <c r="CG1188" s="18"/>
      <c r="CH1188" s="18"/>
      <c r="CI1188" s="18"/>
      <c r="CJ1188" s="18"/>
      <c r="CK1188" s="18"/>
      <c r="CL1188" s="18"/>
      <c r="CM1188" s="18"/>
      <c r="CN1188" s="18"/>
      <c r="CO1188" s="18"/>
      <c r="CP1188" s="18"/>
      <c r="CQ1188" s="18"/>
      <c r="CR1188" s="18"/>
      <c r="CS1188" s="18"/>
      <c r="CT1188" s="18"/>
      <c r="CU1188" s="18"/>
      <c r="CV1188" s="18"/>
      <c r="CW1188" s="18"/>
      <c r="CX1188" s="18"/>
      <c r="CY1188" s="18"/>
      <c r="CZ1188" s="18"/>
      <c r="DA1188" s="18"/>
      <c r="DB1188" s="18"/>
      <c r="DC1188" s="18"/>
      <c r="DD1188" s="18"/>
      <c r="DE1188" s="18"/>
      <c r="DF1188" s="18"/>
      <c r="DG1188" s="18"/>
      <c r="DH1188" s="18"/>
      <c r="DI1188" s="18"/>
    </row>
    <row r="1189" s="19" customFormat="1" spans="1:113">
      <c r="A1189" s="153" t="str">
        <f>+CONCATENATE(B1189,C1189,D1189,E1189,F1189)</f>
        <v>AFNS531</v>
      </c>
      <c r="B1189" s="158" t="s">
        <v>121</v>
      </c>
      <c r="C1189" s="154" t="s">
        <v>148</v>
      </c>
      <c r="D1189" s="158" t="s">
        <v>6</v>
      </c>
      <c r="E1189" s="158">
        <v>53</v>
      </c>
      <c r="F1189" s="159">
        <v>1</v>
      </c>
      <c r="G1189" s="156">
        <v>172.44</v>
      </c>
      <c r="H1189" s="156">
        <v>211.73</v>
      </c>
      <c r="I1189" s="156">
        <v>254.28</v>
      </c>
      <c r="J1189" s="156">
        <v>305.27</v>
      </c>
      <c r="K1189" s="156"/>
      <c r="L1189" s="156">
        <v>0</v>
      </c>
      <c r="M1189" s="157">
        <v>186.91</v>
      </c>
      <c r="N1189" s="18"/>
      <c r="W1189" s="18"/>
      <c r="X1189" s="18"/>
      <c r="Y1189" s="18"/>
      <c r="Z1189" s="18"/>
      <c r="AA1189" s="18"/>
      <c r="AB1189" s="18"/>
      <c r="AC1189" s="18"/>
      <c r="AD1189" s="18"/>
      <c r="AE1189" s="18"/>
      <c r="AF1189" s="18"/>
      <c r="AG1189" s="18"/>
      <c r="AH1189" s="18"/>
      <c r="AI1189" s="18"/>
      <c r="AJ1189" s="18"/>
      <c r="AK1189" s="18"/>
      <c r="AL1189" s="18"/>
      <c r="AM1189" s="18"/>
      <c r="AN1189" s="18"/>
      <c r="AO1189" s="18"/>
      <c r="AP1189" s="18"/>
      <c r="AQ1189" s="18"/>
      <c r="AR1189" s="18"/>
      <c r="AS1189" s="18"/>
      <c r="AT1189" s="18"/>
      <c r="AU1189" s="18"/>
      <c r="AV1189" s="18"/>
      <c r="AW1189" s="18"/>
      <c r="AX1189" s="18"/>
      <c r="AY1189" s="18"/>
      <c r="AZ1189" s="18"/>
      <c r="BA1189" s="18"/>
      <c r="BB1189" s="18"/>
      <c r="BD1189" s="18"/>
      <c r="BE1189" s="18"/>
      <c r="BF1189" s="18"/>
      <c r="BG1189" s="18"/>
      <c r="BH1189" s="18"/>
      <c r="BI1189" s="18"/>
      <c r="BJ1189" s="18"/>
      <c r="BK1189" s="18"/>
      <c r="BL1189" s="18"/>
      <c r="BM1189" s="18"/>
      <c r="BN1189" s="18"/>
      <c r="BO1189" s="18"/>
      <c r="BP1189" s="18"/>
      <c r="BQ1189" s="18"/>
      <c r="BR1189" s="18"/>
      <c r="BS1189" s="18"/>
      <c r="BT1189" s="18"/>
      <c r="BU1189" s="18"/>
      <c r="BV1189" s="18"/>
      <c r="BW1189" s="18"/>
      <c r="BX1189" s="18"/>
      <c r="BY1189" s="18"/>
      <c r="BZ1189" s="18"/>
      <c r="CA1189" s="18"/>
      <c r="CB1189" s="18"/>
      <c r="CC1189" s="18"/>
      <c r="CD1189" s="18"/>
      <c r="CE1189" s="18"/>
      <c r="CF1189" s="18"/>
      <c r="CG1189" s="18"/>
      <c r="CH1189" s="18"/>
      <c r="CI1189" s="18"/>
      <c r="CJ1189" s="18"/>
      <c r="CK1189" s="18"/>
      <c r="CL1189" s="18"/>
      <c r="CM1189" s="18"/>
      <c r="CN1189" s="18"/>
      <c r="CO1189" s="18"/>
      <c r="CP1189" s="18"/>
      <c r="CQ1189" s="18"/>
      <c r="CR1189" s="18"/>
      <c r="CS1189" s="18"/>
      <c r="CT1189" s="18"/>
      <c r="CU1189" s="18"/>
      <c r="CV1189" s="18"/>
      <c r="CW1189" s="18"/>
      <c r="CX1189" s="18"/>
      <c r="CY1189" s="18"/>
      <c r="CZ1189" s="18"/>
      <c r="DA1189" s="18"/>
      <c r="DB1189" s="18"/>
      <c r="DC1189" s="18"/>
      <c r="DD1189" s="18"/>
      <c r="DE1189" s="18"/>
      <c r="DF1189" s="18"/>
      <c r="DG1189" s="18"/>
      <c r="DH1189" s="18"/>
      <c r="DI1189" s="18"/>
    </row>
    <row r="1190" s="19" customFormat="1" spans="1:113">
      <c r="A1190" s="153" t="str">
        <f>+CONCATENATE(B1190,C1190,D1190,E1190,F1190)</f>
        <v>AFNS541</v>
      </c>
      <c r="B1190" s="158" t="s">
        <v>121</v>
      </c>
      <c r="C1190" s="154" t="s">
        <v>148</v>
      </c>
      <c r="D1190" s="158" t="s">
        <v>6</v>
      </c>
      <c r="E1190" s="158">
        <v>54</v>
      </c>
      <c r="F1190" s="159">
        <v>1</v>
      </c>
      <c r="G1190" s="156">
        <v>189.63</v>
      </c>
      <c r="H1190" s="156">
        <v>230.64</v>
      </c>
      <c r="I1190" s="156">
        <v>275.96</v>
      </c>
      <c r="J1190" s="156">
        <v>330.9</v>
      </c>
      <c r="K1190" s="156">
        <v>0</v>
      </c>
      <c r="L1190" s="156">
        <v>0</v>
      </c>
      <c r="M1190" s="157">
        <v>196.68</v>
      </c>
      <c r="N1190" s="18"/>
      <c r="W1190" s="18"/>
      <c r="X1190" s="18"/>
      <c r="Y1190" s="18"/>
      <c r="Z1190" s="18"/>
      <c r="AA1190" s="18"/>
      <c r="AB1190" s="18"/>
      <c r="AC1190" s="18"/>
      <c r="AD1190" s="18"/>
      <c r="AE1190" s="18"/>
      <c r="AF1190" s="18"/>
      <c r="AG1190" s="18"/>
      <c r="AH1190" s="18"/>
      <c r="AI1190" s="18"/>
      <c r="AJ1190" s="18"/>
      <c r="AK1190" s="18"/>
      <c r="AL1190" s="18"/>
      <c r="AM1190" s="18"/>
      <c r="AN1190" s="18"/>
      <c r="AO1190" s="18"/>
      <c r="AP1190" s="18"/>
      <c r="AQ1190" s="18"/>
      <c r="AR1190" s="18"/>
      <c r="AS1190" s="18"/>
      <c r="AT1190" s="18"/>
      <c r="AU1190" s="18"/>
      <c r="AV1190" s="18"/>
      <c r="AW1190" s="18"/>
      <c r="AX1190" s="18"/>
      <c r="AY1190" s="18"/>
      <c r="AZ1190" s="18"/>
      <c r="BA1190" s="18"/>
      <c r="BB1190" s="18"/>
      <c r="BD1190" s="18"/>
      <c r="BE1190" s="18"/>
      <c r="BF1190" s="18"/>
      <c r="BG1190" s="18"/>
      <c r="BH1190" s="18"/>
      <c r="BI1190" s="18"/>
      <c r="BJ1190" s="18"/>
      <c r="BK1190" s="18"/>
      <c r="BL1190" s="18"/>
      <c r="BM1190" s="18"/>
      <c r="BN1190" s="18"/>
      <c r="BO1190" s="18"/>
      <c r="BP1190" s="18"/>
      <c r="BQ1190" s="18"/>
      <c r="BR1190" s="18"/>
      <c r="BS1190" s="18"/>
      <c r="BT1190" s="18"/>
      <c r="BU1190" s="18"/>
      <c r="BV1190" s="18"/>
      <c r="BW1190" s="18"/>
      <c r="BX1190" s="18"/>
      <c r="BY1190" s="18"/>
      <c r="BZ1190" s="18"/>
      <c r="CA1190" s="18"/>
      <c r="CB1190" s="18"/>
      <c r="CC1190" s="18"/>
      <c r="CD1190" s="18"/>
      <c r="CE1190" s="18"/>
      <c r="CF1190" s="18"/>
      <c r="CG1190" s="18"/>
      <c r="CH1190" s="18"/>
      <c r="CI1190" s="18"/>
      <c r="CJ1190" s="18"/>
      <c r="CK1190" s="18"/>
      <c r="CL1190" s="18"/>
      <c r="CM1190" s="18"/>
      <c r="CN1190" s="18"/>
      <c r="CO1190" s="18"/>
      <c r="CP1190" s="18"/>
      <c r="CQ1190" s="18"/>
      <c r="CR1190" s="18"/>
      <c r="CS1190" s="18"/>
      <c r="CT1190" s="18"/>
      <c r="CU1190" s="18"/>
      <c r="CV1190" s="18"/>
      <c r="CW1190" s="18"/>
      <c r="CX1190" s="18"/>
      <c r="CY1190" s="18"/>
      <c r="CZ1190" s="18"/>
      <c r="DA1190" s="18"/>
      <c r="DB1190" s="18"/>
      <c r="DC1190" s="18"/>
      <c r="DD1190" s="18"/>
      <c r="DE1190" s="18"/>
      <c r="DF1190" s="18"/>
      <c r="DG1190" s="18"/>
      <c r="DH1190" s="18"/>
      <c r="DI1190" s="18"/>
    </row>
    <row r="1191" s="19" customFormat="1" spans="1:113">
      <c r="A1191" s="153" t="str">
        <f>+CONCATENATE(B1191,C1191,D1191,E1191,F1191)</f>
        <v>AFNS551</v>
      </c>
      <c r="B1191" s="158" t="s">
        <v>121</v>
      </c>
      <c r="C1191" s="154" t="s">
        <v>148</v>
      </c>
      <c r="D1191" s="158" t="s">
        <v>6</v>
      </c>
      <c r="E1191" s="158">
        <v>55</v>
      </c>
      <c r="F1191" s="159">
        <v>1</v>
      </c>
      <c r="G1191" s="156">
        <v>207.56</v>
      </c>
      <c r="H1191" s="156">
        <v>250.47</v>
      </c>
      <c r="I1191" s="156">
        <v>299.13</v>
      </c>
      <c r="J1191" s="156">
        <v>358.43</v>
      </c>
      <c r="K1191" s="156">
        <v>0</v>
      </c>
      <c r="L1191" s="156">
        <v>0</v>
      </c>
      <c r="M1191" s="157">
        <v>207.56</v>
      </c>
      <c r="N1191" s="18"/>
      <c r="W1191" s="18"/>
      <c r="X1191" s="18"/>
      <c r="Y1191" s="18"/>
      <c r="Z1191" s="18"/>
      <c r="AA1191" s="18"/>
      <c r="AB1191" s="18"/>
      <c r="AC1191" s="18"/>
      <c r="AD1191" s="18"/>
      <c r="AE1191" s="18"/>
      <c r="AF1191" s="18"/>
      <c r="AG1191" s="18"/>
      <c r="AH1191" s="18"/>
      <c r="AI1191" s="18"/>
      <c r="AJ1191" s="18"/>
      <c r="AK1191" s="18"/>
      <c r="AL1191" s="18"/>
      <c r="AM1191" s="18"/>
      <c r="AN1191" s="18"/>
      <c r="AO1191" s="18"/>
      <c r="AP1191" s="18"/>
      <c r="AQ1191" s="18"/>
      <c r="AR1191" s="18"/>
      <c r="AS1191" s="18"/>
      <c r="AT1191" s="18"/>
      <c r="AU1191" s="18"/>
      <c r="AV1191" s="18"/>
      <c r="AW1191" s="18"/>
      <c r="AX1191" s="18"/>
      <c r="AY1191" s="18"/>
      <c r="AZ1191" s="18"/>
      <c r="BA1191" s="18"/>
      <c r="BB1191" s="18"/>
      <c r="BD1191" s="18"/>
      <c r="BE1191" s="18"/>
      <c r="BF1191" s="18"/>
      <c r="BG1191" s="18"/>
      <c r="BH1191" s="18"/>
      <c r="BI1191" s="18"/>
      <c r="BJ1191" s="18"/>
      <c r="BK1191" s="18"/>
      <c r="BL1191" s="18"/>
      <c r="BM1191" s="18"/>
      <c r="BN1191" s="18"/>
      <c r="BO1191" s="18"/>
      <c r="BP1191" s="18"/>
      <c r="BQ1191" s="18"/>
      <c r="BR1191" s="18"/>
      <c r="BS1191" s="18"/>
      <c r="BT1191" s="18"/>
      <c r="BU1191" s="18"/>
      <c r="BV1191" s="18"/>
      <c r="BW1191" s="18"/>
      <c r="BX1191" s="18"/>
      <c r="BY1191" s="18"/>
      <c r="BZ1191" s="18"/>
      <c r="CA1191" s="18"/>
      <c r="CB1191" s="18"/>
      <c r="CC1191" s="18"/>
      <c r="CD1191" s="18"/>
      <c r="CE1191" s="18"/>
      <c r="CF1191" s="18"/>
      <c r="CG1191" s="18"/>
      <c r="CH1191" s="18"/>
      <c r="CI1191" s="18"/>
      <c r="CJ1191" s="18"/>
      <c r="CK1191" s="18"/>
      <c r="CL1191" s="18"/>
      <c r="CM1191" s="18"/>
      <c r="CN1191" s="18"/>
      <c r="CO1191" s="18"/>
      <c r="CP1191" s="18"/>
      <c r="CQ1191" s="18"/>
      <c r="CR1191" s="18"/>
      <c r="CS1191" s="18"/>
      <c r="CT1191" s="18"/>
      <c r="CU1191" s="18"/>
      <c r="CV1191" s="18"/>
      <c r="CW1191" s="18"/>
      <c r="CX1191" s="18"/>
      <c r="CY1191" s="18"/>
      <c r="CZ1191" s="18"/>
      <c r="DA1191" s="18"/>
      <c r="DB1191" s="18"/>
      <c r="DC1191" s="18"/>
      <c r="DD1191" s="18"/>
      <c r="DE1191" s="18"/>
      <c r="DF1191" s="18"/>
      <c r="DG1191" s="18"/>
      <c r="DH1191" s="18"/>
      <c r="DI1191" s="18"/>
    </row>
    <row r="1192" s="19" customFormat="1" spans="1:113">
      <c r="A1192" s="153" t="str">
        <f>+CONCATENATE(B1192,C1192,D1192,E1192,F1192)</f>
        <v>AFNS561</v>
      </c>
      <c r="B1192" s="158" t="s">
        <v>121</v>
      </c>
      <c r="C1192" s="154" t="s">
        <v>148</v>
      </c>
      <c r="D1192" s="158" t="s">
        <v>6</v>
      </c>
      <c r="E1192" s="158">
        <v>56</v>
      </c>
      <c r="F1192" s="159">
        <v>1</v>
      </c>
      <c r="G1192" s="156">
        <v>226.16</v>
      </c>
      <c r="H1192" s="156">
        <v>271.42</v>
      </c>
      <c r="I1192" s="156">
        <v>323.97</v>
      </c>
      <c r="J1192" s="156"/>
      <c r="K1192" s="156">
        <v>0</v>
      </c>
      <c r="L1192" s="156">
        <v>0</v>
      </c>
      <c r="M1192" s="157"/>
      <c r="N1192" s="18"/>
      <c r="W1192" s="18"/>
      <c r="X1192" s="18"/>
      <c r="Y1192" s="18"/>
      <c r="Z1192" s="18"/>
      <c r="AA1192" s="18"/>
      <c r="AB1192" s="18"/>
      <c r="AC1192" s="18"/>
      <c r="AD1192" s="18"/>
      <c r="AE1192" s="18"/>
      <c r="AF1192" s="18"/>
      <c r="AG1192" s="18"/>
      <c r="AH1192" s="18"/>
      <c r="AI1192" s="18"/>
      <c r="AJ1192" s="18"/>
      <c r="AK1192" s="18"/>
      <c r="AL1192" s="18"/>
      <c r="AM1192" s="18"/>
      <c r="AN1192" s="18"/>
      <c r="AO1192" s="18"/>
      <c r="AP1192" s="18"/>
      <c r="AQ1192" s="18"/>
      <c r="AR1192" s="18"/>
      <c r="AS1192" s="18"/>
      <c r="AT1192" s="18"/>
      <c r="AU1192" s="18"/>
      <c r="AV1192" s="18"/>
      <c r="AW1192" s="18"/>
      <c r="AX1192" s="18"/>
      <c r="AY1192" s="18"/>
      <c r="AZ1192" s="18"/>
      <c r="BA1192" s="18"/>
      <c r="BB1192" s="18"/>
      <c r="BD1192" s="18"/>
      <c r="BE1192" s="18"/>
      <c r="BF1192" s="18"/>
      <c r="BG1192" s="18"/>
      <c r="BH1192" s="18"/>
      <c r="BI1192" s="18"/>
      <c r="BJ1192" s="18"/>
      <c r="BK1192" s="18"/>
      <c r="BL1192" s="18"/>
      <c r="BM1192" s="18"/>
      <c r="BN1192" s="18"/>
      <c r="BO1192" s="18"/>
      <c r="BP1192" s="18"/>
      <c r="BQ1192" s="18"/>
      <c r="BR1192" s="18"/>
      <c r="BS1192" s="18"/>
      <c r="BT1192" s="18"/>
      <c r="BU1192" s="18"/>
      <c r="BV1192" s="18"/>
      <c r="BW1192" s="18"/>
      <c r="BX1192" s="18"/>
      <c r="BY1192" s="18"/>
      <c r="BZ1192" s="18"/>
      <c r="CA1192" s="18"/>
      <c r="CB1192" s="18"/>
      <c r="CC1192" s="18"/>
      <c r="CD1192" s="18"/>
      <c r="CE1192" s="18"/>
      <c r="CF1192" s="18"/>
      <c r="CG1192" s="18"/>
      <c r="CH1192" s="18"/>
      <c r="CI1192" s="18"/>
      <c r="CJ1192" s="18"/>
      <c r="CK1192" s="18"/>
      <c r="CL1192" s="18"/>
      <c r="CM1192" s="18"/>
      <c r="CN1192" s="18"/>
      <c r="CO1192" s="18"/>
      <c r="CP1192" s="18"/>
      <c r="CQ1192" s="18"/>
      <c r="CR1192" s="18"/>
      <c r="CS1192" s="18"/>
      <c r="CT1192" s="18"/>
      <c r="CU1192" s="18"/>
      <c r="CV1192" s="18"/>
      <c r="CW1192" s="18"/>
      <c r="CX1192" s="18"/>
      <c r="CY1192" s="18"/>
      <c r="CZ1192" s="18"/>
      <c r="DA1192" s="18"/>
      <c r="DB1192" s="18"/>
      <c r="DC1192" s="18"/>
      <c r="DD1192" s="18"/>
      <c r="DE1192" s="18"/>
      <c r="DF1192" s="18"/>
      <c r="DG1192" s="18"/>
      <c r="DH1192" s="18"/>
      <c r="DI1192" s="18"/>
    </row>
    <row r="1193" s="19" customFormat="1" spans="1:113">
      <c r="A1193" s="153" t="str">
        <f>+CONCATENATE(B1193,C1193,D1193,E1193,F1193)</f>
        <v>AFNS571</v>
      </c>
      <c r="B1193" s="158" t="s">
        <v>121</v>
      </c>
      <c r="C1193" s="154" t="s">
        <v>148</v>
      </c>
      <c r="D1193" s="158" t="s">
        <v>6</v>
      </c>
      <c r="E1193" s="158">
        <v>57</v>
      </c>
      <c r="F1193" s="159">
        <v>1</v>
      </c>
      <c r="G1193" s="156">
        <v>245.5</v>
      </c>
      <c r="H1193" s="156">
        <v>293.64</v>
      </c>
      <c r="I1193" s="156">
        <v>350.51</v>
      </c>
      <c r="J1193" s="156"/>
      <c r="K1193" s="156">
        <v>0</v>
      </c>
      <c r="L1193" s="156">
        <v>0</v>
      </c>
      <c r="M1193" s="157"/>
      <c r="N1193" s="18"/>
      <c r="W1193" s="18"/>
      <c r="X1193" s="18"/>
      <c r="Y1193" s="18"/>
      <c r="Z1193" s="18"/>
      <c r="AA1193" s="18"/>
      <c r="AB1193" s="18"/>
      <c r="AC1193" s="18"/>
      <c r="AD1193" s="18"/>
      <c r="AE1193" s="18"/>
      <c r="AF1193" s="18"/>
      <c r="AG1193" s="18"/>
      <c r="AH1193" s="18"/>
      <c r="AI1193" s="18"/>
      <c r="AJ1193" s="18"/>
      <c r="AK1193" s="18"/>
      <c r="AL1193" s="18"/>
      <c r="AM1193" s="18"/>
      <c r="AN1193" s="18"/>
      <c r="AO1193" s="18"/>
      <c r="AP1193" s="18"/>
      <c r="AQ1193" s="18"/>
      <c r="AR1193" s="18"/>
      <c r="AS1193" s="18"/>
      <c r="AT1193" s="18"/>
      <c r="AU1193" s="18"/>
      <c r="AV1193" s="18"/>
      <c r="AW1193" s="18"/>
      <c r="AX1193" s="18"/>
      <c r="AY1193" s="18"/>
      <c r="AZ1193" s="18"/>
      <c r="BA1193" s="18"/>
      <c r="BB1193" s="18"/>
      <c r="BD1193" s="18"/>
      <c r="BE1193" s="18"/>
      <c r="BF1193" s="18"/>
      <c r="BG1193" s="18"/>
      <c r="BH1193" s="18"/>
      <c r="BI1193" s="18"/>
      <c r="BJ1193" s="18"/>
      <c r="BK1193" s="18"/>
      <c r="BL1193" s="18"/>
      <c r="BM1193" s="18"/>
      <c r="BN1193" s="18"/>
      <c r="BO1193" s="18"/>
      <c r="BP1193" s="18"/>
      <c r="BQ1193" s="18"/>
      <c r="BR1193" s="18"/>
      <c r="BS1193" s="18"/>
      <c r="BT1193" s="18"/>
      <c r="BU1193" s="18"/>
      <c r="BV1193" s="18"/>
      <c r="BW1193" s="18"/>
      <c r="BX1193" s="18"/>
      <c r="BY1193" s="18"/>
      <c r="BZ1193" s="18"/>
      <c r="CA1193" s="18"/>
      <c r="CB1193" s="18"/>
      <c r="CC1193" s="18"/>
      <c r="CD1193" s="18"/>
      <c r="CE1193" s="18"/>
      <c r="CF1193" s="18"/>
      <c r="CG1193" s="18"/>
      <c r="CH1193" s="18"/>
      <c r="CI1193" s="18"/>
      <c r="CJ1193" s="18"/>
      <c r="CK1193" s="18"/>
      <c r="CL1193" s="18"/>
      <c r="CM1193" s="18"/>
      <c r="CN1193" s="18"/>
      <c r="CO1193" s="18"/>
      <c r="CP1193" s="18"/>
      <c r="CQ1193" s="18"/>
      <c r="CR1193" s="18"/>
      <c r="CS1193" s="18"/>
      <c r="CT1193" s="18"/>
      <c r="CU1193" s="18"/>
      <c r="CV1193" s="18"/>
      <c r="CW1193" s="18"/>
      <c r="CX1193" s="18"/>
      <c r="CY1193" s="18"/>
      <c r="CZ1193" s="18"/>
      <c r="DA1193" s="18"/>
      <c r="DB1193" s="18"/>
      <c r="DC1193" s="18"/>
      <c r="DD1193" s="18"/>
      <c r="DE1193" s="18"/>
      <c r="DF1193" s="18"/>
      <c r="DG1193" s="18"/>
      <c r="DH1193" s="18"/>
      <c r="DI1193" s="18"/>
    </row>
    <row r="1194" s="19" customFormat="1" spans="1:113">
      <c r="A1194" s="153" t="str">
        <f>+CONCATENATE(B1194,C1194,D1194,E1194,F1194)</f>
        <v>AFNS581</v>
      </c>
      <c r="B1194" s="158" t="s">
        <v>121</v>
      </c>
      <c r="C1194" s="154" t="s">
        <v>148</v>
      </c>
      <c r="D1194" s="158" t="s">
        <v>6</v>
      </c>
      <c r="E1194" s="158">
        <v>58</v>
      </c>
      <c r="F1194" s="159">
        <v>1</v>
      </c>
      <c r="G1194" s="156">
        <v>265.68</v>
      </c>
      <c r="H1194" s="156">
        <v>317.37</v>
      </c>
      <c r="I1194" s="156">
        <v>379.06</v>
      </c>
      <c r="J1194" s="156"/>
      <c r="K1194" s="156">
        <v>0</v>
      </c>
      <c r="L1194" s="156">
        <v>0</v>
      </c>
      <c r="M1194" s="157"/>
      <c r="N1194" s="18"/>
      <c r="W1194" s="18"/>
      <c r="X1194" s="18"/>
      <c r="Y1194" s="18"/>
      <c r="Z1194" s="18"/>
      <c r="AA1194" s="18"/>
      <c r="AB1194" s="18"/>
      <c r="AC1194" s="18"/>
      <c r="AD1194" s="18"/>
      <c r="AE1194" s="18"/>
      <c r="AF1194" s="18"/>
      <c r="AG1194" s="18"/>
      <c r="AH1194" s="18"/>
      <c r="AI1194" s="18"/>
      <c r="AJ1194" s="18"/>
      <c r="AK1194" s="18"/>
      <c r="AL1194" s="18"/>
      <c r="AM1194" s="18"/>
      <c r="AN1194" s="18"/>
      <c r="AO1194" s="18"/>
      <c r="AP1194" s="18"/>
      <c r="AQ1194" s="18"/>
      <c r="AR1194" s="18"/>
      <c r="AS1194" s="18"/>
      <c r="AT1194" s="18"/>
      <c r="AU1194" s="18"/>
      <c r="AV1194" s="18"/>
      <c r="AW1194" s="18"/>
      <c r="AX1194" s="18"/>
      <c r="AY1194" s="18"/>
      <c r="AZ1194" s="18"/>
      <c r="BA1194" s="18"/>
      <c r="BB1194" s="18"/>
      <c r="BD1194" s="18"/>
      <c r="BE1194" s="18"/>
      <c r="BF1194" s="18"/>
      <c r="BG1194" s="18"/>
      <c r="BH1194" s="18"/>
      <c r="BI1194" s="18"/>
      <c r="BJ1194" s="18"/>
      <c r="BK1194" s="18"/>
      <c r="BL1194" s="18"/>
      <c r="BM1194" s="18"/>
      <c r="BN1194" s="18"/>
      <c r="BO1194" s="18"/>
      <c r="BP1194" s="18"/>
      <c r="BQ1194" s="18"/>
      <c r="BR1194" s="18"/>
      <c r="BS1194" s="18"/>
      <c r="BT1194" s="18"/>
      <c r="BU1194" s="18"/>
      <c r="BV1194" s="18"/>
      <c r="BW1194" s="18"/>
      <c r="BX1194" s="18"/>
      <c r="BY1194" s="18"/>
      <c r="BZ1194" s="18"/>
      <c r="CA1194" s="18"/>
      <c r="CB1194" s="18"/>
      <c r="CC1194" s="18"/>
      <c r="CD1194" s="18"/>
      <c r="CE1194" s="18"/>
      <c r="CF1194" s="18"/>
      <c r="CG1194" s="18"/>
      <c r="CH1194" s="18"/>
      <c r="CI1194" s="18"/>
      <c r="CJ1194" s="18"/>
      <c r="CK1194" s="18"/>
      <c r="CL1194" s="18"/>
      <c r="CM1194" s="18"/>
      <c r="CN1194" s="18"/>
      <c r="CO1194" s="18"/>
      <c r="CP1194" s="18"/>
      <c r="CQ1194" s="18"/>
      <c r="CR1194" s="18"/>
      <c r="CS1194" s="18"/>
      <c r="CT1194" s="18"/>
      <c r="CU1194" s="18"/>
      <c r="CV1194" s="18"/>
      <c r="CW1194" s="18"/>
      <c r="CX1194" s="18"/>
      <c r="CY1194" s="18"/>
      <c r="CZ1194" s="18"/>
      <c r="DA1194" s="18"/>
      <c r="DB1194" s="18"/>
      <c r="DC1194" s="18"/>
      <c r="DD1194" s="18"/>
      <c r="DE1194" s="18"/>
      <c r="DF1194" s="18"/>
      <c r="DG1194" s="18"/>
      <c r="DH1194" s="18"/>
      <c r="DI1194" s="18"/>
    </row>
    <row r="1195" s="19" customFormat="1" spans="1:113">
      <c r="A1195" s="153" t="str">
        <f>+CONCATENATE(B1195,C1195,D1195,E1195,F1195)</f>
        <v>AFNS591</v>
      </c>
      <c r="B1195" s="158" t="s">
        <v>121</v>
      </c>
      <c r="C1195" s="154" t="s">
        <v>148</v>
      </c>
      <c r="D1195" s="158" t="s">
        <v>6</v>
      </c>
      <c r="E1195" s="158">
        <v>59</v>
      </c>
      <c r="F1195" s="159">
        <v>1</v>
      </c>
      <c r="G1195" s="156">
        <v>286.94</v>
      </c>
      <c r="H1195" s="156">
        <v>342.86</v>
      </c>
      <c r="I1195" s="156">
        <v>409.94</v>
      </c>
      <c r="J1195" s="156">
        <v>0</v>
      </c>
      <c r="K1195" s="156">
        <v>0</v>
      </c>
      <c r="L1195" s="156">
        <v>0</v>
      </c>
      <c r="M1195" s="157"/>
      <c r="N1195" s="18"/>
      <c r="W1195" s="18"/>
      <c r="X1195" s="18"/>
      <c r="Y1195" s="18"/>
      <c r="Z1195" s="18"/>
      <c r="AA1195" s="18"/>
      <c r="AB1195" s="18"/>
      <c r="AC1195" s="18"/>
      <c r="AD1195" s="18"/>
      <c r="AE1195" s="18"/>
      <c r="AF1195" s="18"/>
      <c r="AG1195" s="18"/>
      <c r="AH1195" s="18"/>
      <c r="AI1195" s="18"/>
      <c r="AJ1195" s="18"/>
      <c r="AK1195" s="18"/>
      <c r="AL1195" s="18"/>
      <c r="AM1195" s="18"/>
      <c r="AN1195" s="18"/>
      <c r="AO1195" s="18"/>
      <c r="AP1195" s="18"/>
      <c r="AQ1195" s="18"/>
      <c r="AR1195" s="18"/>
      <c r="AS1195" s="18"/>
      <c r="AT1195" s="18"/>
      <c r="AU1195" s="18"/>
      <c r="AV1195" s="18"/>
      <c r="AW1195" s="18"/>
      <c r="AX1195" s="18"/>
      <c r="AY1195" s="18"/>
      <c r="AZ1195" s="18"/>
      <c r="BA1195" s="18"/>
      <c r="BB1195" s="18"/>
      <c r="BD1195" s="18"/>
      <c r="BE1195" s="18"/>
      <c r="BF1195" s="18"/>
      <c r="BG1195" s="18"/>
      <c r="BH1195" s="18"/>
      <c r="BI1195" s="18"/>
      <c r="BJ1195" s="18"/>
      <c r="BK1195" s="18"/>
      <c r="BL1195" s="18"/>
      <c r="BM1195" s="18"/>
      <c r="BN1195" s="18"/>
      <c r="BO1195" s="18"/>
      <c r="BP1195" s="18"/>
      <c r="BQ1195" s="18"/>
      <c r="BR1195" s="18"/>
      <c r="BS1195" s="18"/>
      <c r="BT1195" s="18"/>
      <c r="BU1195" s="18"/>
      <c r="BV1195" s="18"/>
      <c r="BW1195" s="18"/>
      <c r="BX1195" s="18"/>
      <c r="BY1195" s="18"/>
      <c r="BZ1195" s="18"/>
      <c r="CA1195" s="18"/>
      <c r="CB1195" s="18"/>
      <c r="CC1195" s="18"/>
      <c r="CD1195" s="18"/>
      <c r="CE1195" s="18"/>
      <c r="CF1195" s="18"/>
      <c r="CG1195" s="18"/>
      <c r="CH1195" s="18"/>
      <c r="CI1195" s="18"/>
      <c r="CJ1195" s="18"/>
      <c r="CK1195" s="18"/>
      <c r="CL1195" s="18"/>
      <c r="CM1195" s="18"/>
      <c r="CN1195" s="18"/>
      <c r="CO1195" s="18"/>
      <c r="CP1195" s="18"/>
      <c r="CQ1195" s="18"/>
      <c r="CR1195" s="18"/>
      <c r="CS1195" s="18"/>
      <c r="CT1195" s="18"/>
      <c r="CU1195" s="18"/>
      <c r="CV1195" s="18"/>
      <c r="CW1195" s="18"/>
      <c r="CX1195" s="18"/>
      <c r="CY1195" s="18"/>
      <c r="CZ1195" s="18"/>
      <c r="DA1195" s="18"/>
      <c r="DB1195" s="18"/>
      <c r="DC1195" s="18"/>
      <c r="DD1195" s="18"/>
      <c r="DE1195" s="18"/>
      <c r="DF1195" s="18"/>
      <c r="DG1195" s="18"/>
      <c r="DH1195" s="18"/>
      <c r="DI1195" s="18"/>
    </row>
    <row r="1196" s="19" customFormat="1" spans="1:113">
      <c r="A1196" s="153" t="str">
        <f>+CONCATENATE(B1196,C1196,D1196,E1196,F1196)</f>
        <v>AFNS601</v>
      </c>
      <c r="B1196" s="158" t="s">
        <v>121</v>
      </c>
      <c r="C1196" s="154" t="s">
        <v>148</v>
      </c>
      <c r="D1196" s="158" t="s">
        <v>6</v>
      </c>
      <c r="E1196" s="158">
        <v>60</v>
      </c>
      <c r="F1196" s="159">
        <v>1</v>
      </c>
      <c r="G1196" s="156">
        <v>309.57</v>
      </c>
      <c r="H1196" s="156">
        <v>370.73</v>
      </c>
      <c r="I1196" s="156">
        <v>443.44</v>
      </c>
      <c r="J1196" s="156">
        <v>0</v>
      </c>
      <c r="K1196" s="156">
        <v>0</v>
      </c>
      <c r="L1196" s="156">
        <v>0</v>
      </c>
      <c r="M1196" s="157"/>
      <c r="N1196" s="18"/>
      <c r="W1196" s="18"/>
      <c r="X1196" s="18"/>
      <c r="Y1196" s="18"/>
      <c r="Z1196" s="18"/>
      <c r="AA1196" s="18"/>
      <c r="AB1196" s="18"/>
      <c r="AC1196" s="18"/>
      <c r="AD1196" s="18"/>
      <c r="AE1196" s="18"/>
      <c r="AF1196" s="18"/>
      <c r="AG1196" s="18"/>
      <c r="AH1196" s="18"/>
      <c r="AI1196" s="18"/>
      <c r="AJ1196" s="18"/>
      <c r="AK1196" s="18"/>
      <c r="AL1196" s="18"/>
      <c r="AM1196" s="18"/>
      <c r="AN1196" s="18"/>
      <c r="AO1196" s="18"/>
      <c r="AP1196" s="18"/>
      <c r="AQ1196" s="18"/>
      <c r="AR1196" s="18"/>
      <c r="AS1196" s="18"/>
      <c r="AT1196" s="18"/>
      <c r="AU1196" s="18"/>
      <c r="AV1196" s="18"/>
      <c r="AW1196" s="18"/>
      <c r="AX1196" s="18"/>
      <c r="AY1196" s="18"/>
      <c r="AZ1196" s="18"/>
      <c r="BA1196" s="18"/>
      <c r="BB1196" s="18"/>
      <c r="BD1196" s="18"/>
      <c r="BE1196" s="18"/>
      <c r="BF1196" s="18"/>
      <c r="BG1196" s="18"/>
      <c r="BH1196" s="18"/>
      <c r="BI1196" s="18"/>
      <c r="BJ1196" s="18"/>
      <c r="BK1196" s="18"/>
      <c r="BL1196" s="18"/>
      <c r="BM1196" s="18"/>
      <c r="BN1196" s="18"/>
      <c r="BO1196" s="18"/>
      <c r="BP1196" s="18"/>
      <c r="BQ1196" s="18"/>
      <c r="BR1196" s="18"/>
      <c r="BS1196" s="18"/>
      <c r="BT1196" s="18"/>
      <c r="BU1196" s="18"/>
      <c r="BV1196" s="18"/>
      <c r="BW1196" s="18"/>
      <c r="BX1196" s="18"/>
      <c r="BY1196" s="18"/>
      <c r="BZ1196" s="18"/>
      <c r="CA1196" s="18"/>
      <c r="CB1196" s="18"/>
      <c r="CC1196" s="18"/>
      <c r="CD1196" s="18"/>
      <c r="CE1196" s="18"/>
      <c r="CF1196" s="18"/>
      <c r="CG1196" s="18"/>
      <c r="CH1196" s="18"/>
      <c r="CI1196" s="18"/>
      <c r="CJ1196" s="18"/>
      <c r="CK1196" s="18"/>
      <c r="CL1196" s="18"/>
      <c r="CM1196" s="18"/>
      <c r="CN1196" s="18"/>
      <c r="CO1196" s="18"/>
      <c r="CP1196" s="18"/>
      <c r="CQ1196" s="18"/>
      <c r="CR1196" s="18"/>
      <c r="CS1196" s="18"/>
      <c r="CT1196" s="18"/>
      <c r="CU1196" s="18"/>
      <c r="CV1196" s="18"/>
      <c r="CW1196" s="18"/>
      <c r="CX1196" s="18"/>
      <c r="CY1196" s="18"/>
      <c r="CZ1196" s="18"/>
      <c r="DA1196" s="18"/>
      <c r="DB1196" s="18"/>
      <c r="DC1196" s="18"/>
      <c r="DD1196" s="18"/>
      <c r="DE1196" s="18"/>
      <c r="DF1196" s="18"/>
      <c r="DG1196" s="18"/>
      <c r="DH1196" s="18"/>
      <c r="DI1196" s="18"/>
    </row>
    <row r="1197" s="19" customFormat="1" spans="1:113">
      <c r="A1197" s="153" t="str">
        <f>+CONCATENATE(B1197,C1197,D1197,E1197,F1197)</f>
        <v>AFNS611</v>
      </c>
      <c r="B1197" s="158" t="s">
        <v>121</v>
      </c>
      <c r="C1197" s="154" t="s">
        <v>148</v>
      </c>
      <c r="D1197" s="158" t="s">
        <v>6</v>
      </c>
      <c r="E1197" s="158">
        <v>61</v>
      </c>
      <c r="F1197" s="159">
        <v>1</v>
      </c>
      <c r="G1197" s="156">
        <v>333.9</v>
      </c>
      <c r="H1197" s="156">
        <v>400.88</v>
      </c>
      <c r="I1197" s="156"/>
      <c r="J1197" s="156">
        <v>0</v>
      </c>
      <c r="K1197" s="156">
        <v>0</v>
      </c>
      <c r="L1197" s="156">
        <v>0</v>
      </c>
      <c r="M1197" s="157"/>
      <c r="N1197" s="18"/>
      <c r="W1197" s="18"/>
      <c r="X1197" s="18"/>
      <c r="Y1197" s="18"/>
      <c r="Z1197" s="18"/>
      <c r="AA1197" s="18"/>
      <c r="AB1197" s="18"/>
      <c r="AC1197" s="18"/>
      <c r="AD1197" s="18"/>
      <c r="AE1197" s="18"/>
      <c r="AF1197" s="18"/>
      <c r="AG1197" s="18"/>
      <c r="AH1197" s="18"/>
      <c r="AI1197" s="18"/>
      <c r="AJ1197" s="18"/>
      <c r="AK1197" s="18"/>
      <c r="AL1197" s="18"/>
      <c r="AM1197" s="18"/>
      <c r="AN1197" s="18"/>
      <c r="AO1197" s="18"/>
      <c r="AP1197" s="18"/>
      <c r="AQ1197" s="18"/>
      <c r="AR1197" s="18"/>
      <c r="AS1197" s="18"/>
      <c r="AT1197" s="18"/>
      <c r="AU1197" s="18"/>
      <c r="AV1197" s="18"/>
      <c r="AW1197" s="18"/>
      <c r="AX1197" s="18"/>
      <c r="AY1197" s="18"/>
      <c r="AZ1197" s="18"/>
      <c r="BA1197" s="18"/>
      <c r="BB1197" s="18"/>
      <c r="BD1197" s="18"/>
      <c r="BE1197" s="18"/>
      <c r="BF1197" s="18"/>
      <c r="BG1197" s="18"/>
      <c r="BH1197" s="18"/>
      <c r="BI1197" s="18"/>
      <c r="BJ1197" s="18"/>
      <c r="BK1197" s="18"/>
      <c r="BL1197" s="18"/>
      <c r="BM1197" s="18"/>
      <c r="BN1197" s="18"/>
      <c r="BO1197" s="18"/>
      <c r="BP1197" s="18"/>
      <c r="BQ1197" s="18"/>
      <c r="BR1197" s="18"/>
      <c r="BS1197" s="18"/>
      <c r="BT1197" s="18"/>
      <c r="BU1197" s="18"/>
      <c r="BV1197" s="18"/>
      <c r="BW1197" s="18"/>
      <c r="BX1197" s="18"/>
      <c r="BY1197" s="18"/>
      <c r="BZ1197" s="18"/>
      <c r="CA1197" s="18"/>
      <c r="CB1197" s="18"/>
      <c r="CC1197" s="18"/>
      <c r="CD1197" s="18"/>
      <c r="CE1197" s="18"/>
      <c r="CF1197" s="18"/>
      <c r="CG1197" s="18"/>
      <c r="CH1197" s="18"/>
      <c r="CI1197" s="18"/>
      <c r="CJ1197" s="18"/>
      <c r="CK1197" s="18"/>
      <c r="CL1197" s="18"/>
      <c r="CM1197" s="18"/>
      <c r="CN1197" s="18"/>
      <c r="CO1197" s="18"/>
      <c r="CP1197" s="18"/>
      <c r="CQ1197" s="18"/>
      <c r="CR1197" s="18"/>
      <c r="CS1197" s="18"/>
      <c r="CT1197" s="18"/>
      <c r="CU1197" s="18"/>
      <c r="CV1197" s="18"/>
      <c r="CW1197" s="18"/>
      <c r="CX1197" s="18"/>
      <c r="CY1197" s="18"/>
      <c r="CZ1197" s="18"/>
      <c r="DA1197" s="18"/>
      <c r="DB1197" s="18"/>
      <c r="DC1197" s="18"/>
      <c r="DD1197" s="18"/>
      <c r="DE1197" s="18"/>
      <c r="DF1197" s="18"/>
      <c r="DG1197" s="18"/>
      <c r="DH1197" s="18"/>
      <c r="DI1197" s="18"/>
    </row>
    <row r="1198" s="19" customFormat="1" spans="1:113">
      <c r="A1198" s="153" t="str">
        <f>+CONCATENATE(B1198,C1198,D1198,E1198,F1198)</f>
        <v>AFNS621</v>
      </c>
      <c r="B1198" s="158" t="s">
        <v>121</v>
      </c>
      <c r="C1198" s="154" t="s">
        <v>148</v>
      </c>
      <c r="D1198" s="158" t="s">
        <v>6</v>
      </c>
      <c r="E1198" s="158">
        <v>62</v>
      </c>
      <c r="F1198" s="159">
        <v>1</v>
      </c>
      <c r="G1198" s="156">
        <v>360.52</v>
      </c>
      <c r="H1198" s="156">
        <v>434.08</v>
      </c>
      <c r="I1198" s="156"/>
      <c r="J1198" s="156">
        <v>0</v>
      </c>
      <c r="K1198" s="156">
        <v>0</v>
      </c>
      <c r="L1198" s="156">
        <v>0</v>
      </c>
      <c r="M1198" s="157"/>
      <c r="N1198" s="18"/>
      <c r="W1198" s="18"/>
      <c r="X1198" s="18"/>
      <c r="Y1198" s="18"/>
      <c r="Z1198" s="18"/>
      <c r="AA1198" s="18"/>
      <c r="AB1198" s="18"/>
      <c r="AC1198" s="18"/>
      <c r="AD1198" s="18"/>
      <c r="AE1198" s="18"/>
      <c r="AF1198" s="18"/>
      <c r="AG1198" s="18"/>
      <c r="AH1198" s="18"/>
      <c r="AI1198" s="18"/>
      <c r="AJ1198" s="18"/>
      <c r="AK1198" s="18"/>
      <c r="AL1198" s="18"/>
      <c r="AM1198" s="18"/>
      <c r="AN1198" s="18"/>
      <c r="AO1198" s="18"/>
      <c r="AP1198" s="18"/>
      <c r="AQ1198" s="18"/>
      <c r="AR1198" s="18"/>
      <c r="AS1198" s="18"/>
      <c r="AT1198" s="18"/>
      <c r="AU1198" s="18"/>
      <c r="AV1198" s="18"/>
      <c r="AW1198" s="18"/>
      <c r="AX1198" s="18"/>
      <c r="AY1198" s="18"/>
      <c r="AZ1198" s="18"/>
      <c r="BA1198" s="18"/>
      <c r="BB1198" s="18"/>
      <c r="BD1198" s="18"/>
      <c r="BE1198" s="18"/>
      <c r="BF1198" s="18"/>
      <c r="BG1198" s="18"/>
      <c r="BH1198" s="18"/>
      <c r="BI1198" s="18"/>
      <c r="BJ1198" s="18"/>
      <c r="BK1198" s="18"/>
      <c r="BL1198" s="18"/>
      <c r="BM1198" s="18"/>
      <c r="BN1198" s="18"/>
      <c r="BO1198" s="18"/>
      <c r="BP1198" s="18"/>
      <c r="BQ1198" s="18"/>
      <c r="BR1198" s="18"/>
      <c r="BS1198" s="18"/>
      <c r="BT1198" s="18"/>
      <c r="BU1198" s="18"/>
      <c r="BV1198" s="18"/>
      <c r="BW1198" s="18"/>
      <c r="BX1198" s="18"/>
      <c r="BY1198" s="18"/>
      <c r="BZ1198" s="18"/>
      <c r="CA1198" s="18"/>
      <c r="CB1198" s="18"/>
      <c r="CC1198" s="18"/>
      <c r="CD1198" s="18"/>
      <c r="CE1198" s="18"/>
      <c r="CF1198" s="18"/>
      <c r="CG1198" s="18"/>
      <c r="CH1198" s="18"/>
      <c r="CI1198" s="18"/>
      <c r="CJ1198" s="18"/>
      <c r="CK1198" s="18"/>
      <c r="CL1198" s="18"/>
      <c r="CM1198" s="18"/>
      <c r="CN1198" s="18"/>
      <c r="CO1198" s="18"/>
      <c r="CP1198" s="18"/>
      <c r="CQ1198" s="18"/>
      <c r="CR1198" s="18"/>
      <c r="CS1198" s="18"/>
      <c r="CT1198" s="18"/>
      <c r="CU1198" s="18"/>
      <c r="CV1198" s="18"/>
      <c r="CW1198" s="18"/>
      <c r="CX1198" s="18"/>
      <c r="CY1198" s="18"/>
      <c r="CZ1198" s="18"/>
      <c r="DA1198" s="18"/>
      <c r="DB1198" s="18"/>
      <c r="DC1198" s="18"/>
      <c r="DD1198" s="18"/>
      <c r="DE1198" s="18"/>
      <c r="DF1198" s="18"/>
      <c r="DG1198" s="18"/>
      <c r="DH1198" s="18"/>
      <c r="DI1198" s="18"/>
    </row>
    <row r="1199" s="19" customFormat="1" spans="1:113">
      <c r="A1199" s="153" t="str">
        <f>+CONCATENATE(B1199,C1199,D1199,E1199,F1199)</f>
        <v>AFNS631</v>
      </c>
      <c r="B1199" s="158" t="s">
        <v>121</v>
      </c>
      <c r="C1199" s="154" t="s">
        <v>148</v>
      </c>
      <c r="D1199" s="158" t="s">
        <v>6</v>
      </c>
      <c r="E1199" s="158">
        <v>63</v>
      </c>
      <c r="F1199" s="159">
        <v>1</v>
      </c>
      <c r="G1199" s="156">
        <v>389.6</v>
      </c>
      <c r="H1199" s="156">
        <v>470.23</v>
      </c>
      <c r="I1199" s="156"/>
      <c r="J1199" s="156">
        <v>0</v>
      </c>
      <c r="K1199" s="156">
        <v>0</v>
      </c>
      <c r="L1199" s="156">
        <v>0</v>
      </c>
      <c r="M1199" s="157"/>
      <c r="N1199" s="18"/>
      <c r="W1199" s="18"/>
      <c r="X1199" s="18"/>
      <c r="Y1199" s="18"/>
      <c r="Z1199" s="18"/>
      <c r="AA1199" s="18"/>
      <c r="AB1199" s="18"/>
      <c r="AC1199" s="18"/>
      <c r="AD1199" s="18"/>
      <c r="AE1199" s="18"/>
      <c r="AF1199" s="18"/>
      <c r="AG1199" s="18"/>
      <c r="AH1199" s="18"/>
      <c r="AI1199" s="18"/>
      <c r="AJ1199" s="18"/>
      <c r="AK1199" s="18"/>
      <c r="AL1199" s="18"/>
      <c r="AM1199" s="18"/>
      <c r="AN1199" s="18"/>
      <c r="AO1199" s="18"/>
      <c r="AP1199" s="18"/>
      <c r="AQ1199" s="18"/>
      <c r="AR1199" s="18"/>
      <c r="AS1199" s="18"/>
      <c r="AT1199" s="18"/>
      <c r="AU1199" s="18"/>
      <c r="AV1199" s="18"/>
      <c r="AW1199" s="18"/>
      <c r="AX1199" s="18"/>
      <c r="AY1199" s="18"/>
      <c r="AZ1199" s="18"/>
      <c r="BA1199" s="18"/>
      <c r="BB1199" s="18"/>
      <c r="BD1199" s="18"/>
      <c r="BE1199" s="18"/>
      <c r="BF1199" s="18"/>
      <c r="BG1199" s="18"/>
      <c r="BH1199" s="18"/>
      <c r="BI1199" s="18"/>
      <c r="BJ1199" s="18"/>
      <c r="BK1199" s="18"/>
      <c r="BL1199" s="18"/>
      <c r="BM1199" s="18"/>
      <c r="BN1199" s="18"/>
      <c r="BO1199" s="18"/>
      <c r="BP1199" s="18"/>
      <c r="BQ1199" s="18"/>
      <c r="BR1199" s="18"/>
      <c r="BS1199" s="18"/>
      <c r="BT1199" s="18"/>
      <c r="BU1199" s="18"/>
      <c r="BV1199" s="18"/>
      <c r="BW1199" s="18"/>
      <c r="BX1199" s="18"/>
      <c r="BY1199" s="18"/>
      <c r="BZ1199" s="18"/>
      <c r="CA1199" s="18"/>
      <c r="CB1199" s="18"/>
      <c r="CC1199" s="18"/>
      <c r="CD1199" s="18"/>
      <c r="CE1199" s="18"/>
      <c r="CF1199" s="18"/>
      <c r="CG1199" s="18"/>
      <c r="CH1199" s="18"/>
      <c r="CI1199" s="18"/>
      <c r="CJ1199" s="18"/>
      <c r="CK1199" s="18"/>
      <c r="CL1199" s="18"/>
      <c r="CM1199" s="18"/>
      <c r="CN1199" s="18"/>
      <c r="CO1199" s="18"/>
      <c r="CP1199" s="18"/>
      <c r="CQ1199" s="18"/>
      <c r="CR1199" s="18"/>
      <c r="CS1199" s="18"/>
      <c r="CT1199" s="18"/>
      <c r="CU1199" s="18"/>
      <c r="CV1199" s="18"/>
      <c r="CW1199" s="18"/>
      <c r="CX1199" s="18"/>
      <c r="CY1199" s="18"/>
      <c r="CZ1199" s="18"/>
      <c r="DA1199" s="18"/>
      <c r="DB1199" s="18"/>
      <c r="DC1199" s="18"/>
      <c r="DD1199" s="18"/>
      <c r="DE1199" s="18"/>
      <c r="DF1199" s="18"/>
      <c r="DG1199" s="18"/>
      <c r="DH1199" s="18"/>
      <c r="DI1199" s="18"/>
    </row>
    <row r="1200" s="19" customFormat="1" spans="1:113">
      <c r="A1200" s="153" t="str">
        <f>+CONCATENATE(B1200,C1200,D1200,E1200,F1200)</f>
        <v>AFNS641</v>
      </c>
      <c r="B1200" s="158" t="s">
        <v>121</v>
      </c>
      <c r="C1200" s="154" t="s">
        <v>148</v>
      </c>
      <c r="D1200" s="158" t="s">
        <v>6</v>
      </c>
      <c r="E1200" s="158">
        <v>64</v>
      </c>
      <c r="F1200" s="159">
        <v>1</v>
      </c>
      <c r="G1200" s="156">
        <v>421.19</v>
      </c>
      <c r="H1200" s="156">
        <v>509.87</v>
      </c>
      <c r="I1200" s="156">
        <v>0</v>
      </c>
      <c r="J1200" s="156">
        <v>0</v>
      </c>
      <c r="K1200" s="156">
        <v>0</v>
      </c>
      <c r="L1200" s="156">
        <v>0</v>
      </c>
      <c r="M1200" s="157"/>
      <c r="N1200" s="18"/>
      <c r="W1200" s="18"/>
      <c r="X1200" s="18"/>
      <c r="Y1200" s="18"/>
      <c r="Z1200" s="18"/>
      <c r="AA1200" s="18"/>
      <c r="AB1200" s="18"/>
      <c r="AC1200" s="18"/>
      <c r="AD1200" s="18"/>
      <c r="AE1200" s="18"/>
      <c r="AF1200" s="18"/>
      <c r="AG1200" s="18"/>
      <c r="AH1200" s="18"/>
      <c r="AI1200" s="18"/>
      <c r="AJ1200" s="18"/>
      <c r="AK1200" s="18"/>
      <c r="AL1200" s="18"/>
      <c r="AM1200" s="18"/>
      <c r="AN1200" s="18"/>
      <c r="AO1200" s="18"/>
      <c r="AP1200" s="18"/>
      <c r="AQ1200" s="18"/>
      <c r="AR1200" s="18"/>
      <c r="AS1200" s="18"/>
      <c r="AT1200" s="18"/>
      <c r="AU1200" s="18"/>
      <c r="AV1200" s="18"/>
      <c r="AW1200" s="18"/>
      <c r="AX1200" s="18"/>
      <c r="AY1200" s="18"/>
      <c r="AZ1200" s="18"/>
      <c r="BA1200" s="18"/>
      <c r="BB1200" s="18"/>
      <c r="BD1200" s="18"/>
      <c r="BE1200" s="18"/>
      <c r="BF1200" s="18"/>
      <c r="BG1200" s="18"/>
      <c r="BH1200" s="18"/>
      <c r="BI1200" s="18"/>
      <c r="BJ1200" s="18"/>
      <c r="BK1200" s="18"/>
      <c r="BL1200" s="18"/>
      <c r="BM1200" s="18"/>
      <c r="BN1200" s="18"/>
      <c r="BO1200" s="18"/>
      <c r="BP1200" s="18"/>
      <c r="BQ1200" s="18"/>
      <c r="BR1200" s="18"/>
      <c r="BS1200" s="18"/>
      <c r="BT1200" s="18"/>
      <c r="BU1200" s="18"/>
      <c r="BV1200" s="18"/>
      <c r="BW1200" s="18"/>
      <c r="BX1200" s="18"/>
      <c r="BY1200" s="18"/>
      <c r="BZ1200" s="18"/>
      <c r="CA1200" s="18"/>
      <c r="CB1200" s="18"/>
      <c r="CC1200" s="18"/>
      <c r="CD1200" s="18"/>
      <c r="CE1200" s="18"/>
      <c r="CF1200" s="18"/>
      <c r="CG1200" s="18"/>
      <c r="CH1200" s="18"/>
      <c r="CI1200" s="18"/>
      <c r="CJ1200" s="18"/>
      <c r="CK1200" s="18"/>
      <c r="CL1200" s="18"/>
      <c r="CM1200" s="18"/>
      <c r="CN1200" s="18"/>
      <c r="CO1200" s="18"/>
      <c r="CP1200" s="18"/>
      <c r="CQ1200" s="18"/>
      <c r="CR1200" s="18"/>
      <c r="CS1200" s="18"/>
      <c r="CT1200" s="18"/>
      <c r="CU1200" s="18"/>
      <c r="CV1200" s="18"/>
      <c r="CW1200" s="18"/>
      <c r="CX1200" s="18"/>
      <c r="CY1200" s="18"/>
      <c r="CZ1200" s="18"/>
      <c r="DA1200" s="18"/>
      <c r="DB1200" s="18"/>
      <c r="DC1200" s="18"/>
      <c r="DD1200" s="18"/>
      <c r="DE1200" s="18"/>
      <c r="DF1200" s="18"/>
      <c r="DG1200" s="18"/>
      <c r="DH1200" s="18"/>
      <c r="DI1200" s="18"/>
    </row>
    <row r="1201" s="19" customFormat="1" spans="1:113">
      <c r="A1201" s="153" t="str">
        <f>+CONCATENATE(B1201,C1201,D1201,E1201,F1201)</f>
        <v>AFNS651</v>
      </c>
      <c r="B1201" s="158" t="s">
        <v>121</v>
      </c>
      <c r="C1201" s="154" t="s">
        <v>148</v>
      </c>
      <c r="D1201" s="158" t="s">
        <v>6</v>
      </c>
      <c r="E1201" s="158">
        <v>65</v>
      </c>
      <c r="F1201" s="159">
        <v>1</v>
      </c>
      <c r="G1201" s="156">
        <v>456.18</v>
      </c>
      <c r="H1201" s="156">
        <v>553.38</v>
      </c>
      <c r="I1201" s="156">
        <v>0</v>
      </c>
      <c r="J1201" s="156">
        <v>0</v>
      </c>
      <c r="K1201" s="156">
        <v>0</v>
      </c>
      <c r="L1201" s="156">
        <v>0</v>
      </c>
      <c r="M1201" s="157"/>
      <c r="N1201" s="18"/>
      <c r="W1201" s="18"/>
      <c r="X1201" s="18"/>
      <c r="Y1201" s="18"/>
      <c r="Z1201" s="18"/>
      <c r="AA1201" s="18"/>
      <c r="AB1201" s="18"/>
      <c r="AC1201" s="18"/>
      <c r="AD1201" s="18"/>
      <c r="AE1201" s="18"/>
      <c r="AF1201" s="18"/>
      <c r="AG1201" s="18"/>
      <c r="AH1201" s="18"/>
      <c r="AI1201" s="18"/>
      <c r="AJ1201" s="18"/>
      <c r="AK1201" s="18"/>
      <c r="AL1201" s="18"/>
      <c r="AM1201" s="18"/>
      <c r="AN1201" s="18"/>
      <c r="AO1201" s="18"/>
      <c r="AP1201" s="18"/>
      <c r="AQ1201" s="18"/>
      <c r="AR1201" s="18"/>
      <c r="AS1201" s="18"/>
      <c r="AT1201" s="18"/>
      <c r="AU1201" s="18"/>
      <c r="AV1201" s="18"/>
      <c r="AW1201" s="18"/>
      <c r="AX1201" s="18"/>
      <c r="AY1201" s="18"/>
      <c r="AZ1201" s="18"/>
      <c r="BA1201" s="18"/>
      <c r="BB1201" s="18"/>
      <c r="BD1201" s="18"/>
      <c r="BE1201" s="18"/>
      <c r="BF1201" s="18"/>
      <c r="BG1201" s="18"/>
      <c r="BH1201" s="18"/>
      <c r="BI1201" s="18"/>
      <c r="BJ1201" s="18"/>
      <c r="BK1201" s="18"/>
      <c r="BL1201" s="18"/>
      <c r="BM1201" s="18"/>
      <c r="BN1201" s="18"/>
      <c r="BO1201" s="18"/>
      <c r="BP1201" s="18"/>
      <c r="BQ1201" s="18"/>
      <c r="BR1201" s="18"/>
      <c r="BS1201" s="18"/>
      <c r="BT1201" s="18"/>
      <c r="BU1201" s="18"/>
      <c r="BV1201" s="18"/>
      <c r="BW1201" s="18"/>
      <c r="BX1201" s="18"/>
      <c r="BY1201" s="18"/>
      <c r="BZ1201" s="18"/>
      <c r="CA1201" s="18"/>
      <c r="CB1201" s="18"/>
      <c r="CC1201" s="18"/>
      <c r="CD1201" s="18"/>
      <c r="CE1201" s="18"/>
      <c r="CF1201" s="18"/>
      <c r="CG1201" s="18"/>
      <c r="CH1201" s="18"/>
      <c r="CI1201" s="18"/>
      <c r="CJ1201" s="18"/>
      <c r="CK1201" s="18"/>
      <c r="CL1201" s="18"/>
      <c r="CM1201" s="18"/>
      <c r="CN1201" s="18"/>
      <c r="CO1201" s="18"/>
      <c r="CP1201" s="18"/>
      <c r="CQ1201" s="18"/>
      <c r="CR1201" s="18"/>
      <c r="CS1201" s="18"/>
      <c r="CT1201" s="18"/>
      <c r="CU1201" s="18"/>
      <c r="CV1201" s="18"/>
      <c r="CW1201" s="18"/>
      <c r="CX1201" s="18"/>
      <c r="CY1201" s="18"/>
      <c r="CZ1201" s="18"/>
      <c r="DA1201" s="18"/>
      <c r="DB1201" s="18"/>
      <c r="DC1201" s="18"/>
      <c r="DD1201" s="18"/>
      <c r="DE1201" s="18"/>
      <c r="DF1201" s="18"/>
      <c r="DG1201" s="18"/>
      <c r="DH1201" s="18"/>
      <c r="DI1201" s="18"/>
    </row>
    <row r="1202" s="19" customFormat="1" spans="1:113">
      <c r="A1202" s="153" t="str">
        <f>+CONCATENATE(B1202,C1202,D1202,E1202,F1202)</f>
        <v>AFS181</v>
      </c>
      <c r="B1202" s="158" t="s">
        <v>121</v>
      </c>
      <c r="C1202" s="154" t="s">
        <v>148</v>
      </c>
      <c r="D1202" s="158" t="s">
        <v>90</v>
      </c>
      <c r="E1202" s="158">
        <v>18</v>
      </c>
      <c r="F1202" s="159">
        <v>1</v>
      </c>
      <c r="G1202" s="156">
        <v>0</v>
      </c>
      <c r="H1202" s="156">
        <v>47.88</v>
      </c>
      <c r="I1202" s="156">
        <v>48.07</v>
      </c>
      <c r="J1202" s="156">
        <v>48.88</v>
      </c>
      <c r="K1202" s="156">
        <v>52.78</v>
      </c>
      <c r="L1202" s="156">
        <v>62.54</v>
      </c>
      <c r="M1202" s="157"/>
      <c r="N1202" s="18"/>
      <c r="W1202" s="18"/>
      <c r="X1202" s="18"/>
      <c r="Y1202" s="18"/>
      <c r="Z1202" s="18"/>
      <c r="AA1202" s="18"/>
      <c r="AB1202" s="18"/>
      <c r="AC1202" s="18"/>
      <c r="AD1202" s="18"/>
      <c r="AE1202" s="18"/>
      <c r="AF1202" s="18"/>
      <c r="AG1202" s="18"/>
      <c r="AH1202" s="18"/>
      <c r="AI1202" s="18"/>
      <c r="AJ1202" s="18"/>
      <c r="AK1202" s="18"/>
      <c r="AL1202" s="18"/>
      <c r="AM1202" s="18"/>
      <c r="AN1202" s="18"/>
      <c r="AO1202" s="18"/>
      <c r="AP1202" s="18"/>
      <c r="AQ1202" s="18"/>
      <c r="AR1202" s="18"/>
      <c r="AS1202" s="18"/>
      <c r="AT1202" s="18"/>
      <c r="AU1202" s="18"/>
      <c r="AV1202" s="18"/>
      <c r="AW1202" s="18"/>
      <c r="AX1202" s="18"/>
      <c r="AY1202" s="18"/>
      <c r="AZ1202" s="18"/>
      <c r="BA1202" s="18"/>
      <c r="BB1202" s="18"/>
      <c r="BD1202" s="18"/>
      <c r="BE1202" s="18"/>
      <c r="BF1202" s="18"/>
      <c r="BG1202" s="18"/>
      <c r="BH1202" s="18"/>
      <c r="BI1202" s="18"/>
      <c r="BJ1202" s="18"/>
      <c r="BK1202" s="18"/>
      <c r="BL1202" s="18"/>
      <c r="BM1202" s="18"/>
      <c r="BN1202" s="18"/>
      <c r="BO1202" s="18"/>
      <c r="BP1202" s="18"/>
      <c r="BQ1202" s="18"/>
      <c r="BR1202" s="18"/>
      <c r="BS1202" s="18"/>
      <c r="BT1202" s="18"/>
      <c r="BU1202" s="18"/>
      <c r="BV1202" s="18"/>
      <c r="BW1202" s="18"/>
      <c r="BX1202" s="18"/>
      <c r="BY1202" s="18"/>
      <c r="BZ1202" s="18"/>
      <c r="CA1202" s="18"/>
      <c r="CB1202" s="18"/>
      <c r="CC1202" s="18"/>
      <c r="CD1202" s="18"/>
      <c r="CE1202" s="18"/>
      <c r="CF1202" s="18"/>
      <c r="CG1202" s="18"/>
      <c r="CH1202" s="18"/>
      <c r="CI1202" s="18"/>
      <c r="CJ1202" s="18"/>
      <c r="CK1202" s="18"/>
      <c r="CL1202" s="18"/>
      <c r="CM1202" s="18"/>
      <c r="CN1202" s="18"/>
      <c r="CO1202" s="18"/>
      <c r="CP1202" s="18"/>
      <c r="CQ1202" s="18"/>
      <c r="CR1202" s="18"/>
      <c r="CS1202" s="18"/>
      <c r="CT1202" s="18"/>
      <c r="CU1202" s="18"/>
      <c r="CV1202" s="18"/>
      <c r="CW1202" s="18"/>
      <c r="CX1202" s="18"/>
      <c r="CY1202" s="18"/>
      <c r="CZ1202" s="18"/>
      <c r="DA1202" s="18"/>
      <c r="DB1202" s="18"/>
      <c r="DC1202" s="18"/>
      <c r="DD1202" s="18"/>
      <c r="DE1202" s="18"/>
      <c r="DF1202" s="18"/>
      <c r="DG1202" s="18"/>
      <c r="DH1202" s="18"/>
      <c r="DI1202" s="18"/>
    </row>
    <row r="1203" s="19" customFormat="1" spans="1:113">
      <c r="A1203" s="153" t="str">
        <f>+CONCATENATE(B1203,C1203,D1203,E1203,F1203)</f>
        <v>AFS191</v>
      </c>
      <c r="B1203" s="158" t="s">
        <v>121</v>
      </c>
      <c r="C1203" s="154" t="s">
        <v>148</v>
      </c>
      <c r="D1203" s="158" t="s">
        <v>90</v>
      </c>
      <c r="E1203" s="158">
        <v>19</v>
      </c>
      <c r="F1203" s="159">
        <v>1</v>
      </c>
      <c r="G1203" s="156">
        <v>0</v>
      </c>
      <c r="H1203" s="156">
        <v>47.88</v>
      </c>
      <c r="I1203" s="156">
        <v>48.07</v>
      </c>
      <c r="J1203" s="156">
        <v>48.88</v>
      </c>
      <c r="K1203" s="156">
        <v>52.78</v>
      </c>
      <c r="L1203" s="156">
        <v>62.54</v>
      </c>
      <c r="M1203" s="157"/>
      <c r="N1203" s="18"/>
      <c r="W1203" s="18"/>
      <c r="X1203" s="18"/>
      <c r="Y1203" s="18"/>
      <c r="Z1203" s="18"/>
      <c r="AA1203" s="18"/>
      <c r="AB1203" s="18"/>
      <c r="AC1203" s="18"/>
      <c r="AD1203" s="18"/>
      <c r="AE1203" s="18"/>
      <c r="AF1203" s="18"/>
      <c r="AG1203" s="18"/>
      <c r="AH1203" s="18"/>
      <c r="AI1203" s="18"/>
      <c r="AJ1203" s="18"/>
      <c r="AK1203" s="18"/>
      <c r="AL1203" s="18"/>
      <c r="AM1203" s="18"/>
      <c r="AN1203" s="18"/>
      <c r="AO1203" s="18"/>
      <c r="AP1203" s="18"/>
      <c r="AQ1203" s="18"/>
      <c r="AR1203" s="18"/>
      <c r="AS1203" s="18"/>
      <c r="AT1203" s="18"/>
      <c r="AU1203" s="18"/>
      <c r="AV1203" s="18"/>
      <c r="AW1203" s="18"/>
      <c r="AX1203" s="18"/>
      <c r="AY1203" s="18"/>
      <c r="AZ1203" s="18"/>
      <c r="BA1203" s="18"/>
      <c r="BB1203" s="18"/>
      <c r="BD1203" s="18"/>
      <c r="BE1203" s="18"/>
      <c r="BF1203" s="18"/>
      <c r="BG1203" s="18"/>
      <c r="BH1203" s="18"/>
      <c r="BI1203" s="18"/>
      <c r="BJ1203" s="18"/>
      <c r="BK1203" s="18"/>
      <c r="BL1203" s="18"/>
      <c r="BM1203" s="18"/>
      <c r="BN1203" s="18"/>
      <c r="BO1203" s="18"/>
      <c r="BP1203" s="18"/>
      <c r="BQ1203" s="18"/>
      <c r="BR1203" s="18"/>
      <c r="BS1203" s="18"/>
      <c r="BT1203" s="18"/>
      <c r="BU1203" s="18"/>
      <c r="BV1203" s="18"/>
      <c r="BW1203" s="18"/>
      <c r="BX1203" s="18"/>
      <c r="BY1203" s="18"/>
      <c r="BZ1203" s="18"/>
      <c r="CA1203" s="18"/>
      <c r="CB1203" s="18"/>
      <c r="CC1203" s="18"/>
      <c r="CD1203" s="18"/>
      <c r="CE1203" s="18"/>
      <c r="CF1203" s="18"/>
      <c r="CG1203" s="18"/>
      <c r="CH1203" s="18"/>
      <c r="CI1203" s="18"/>
      <c r="CJ1203" s="18"/>
      <c r="CK1203" s="18"/>
      <c r="CL1203" s="18"/>
      <c r="CM1203" s="18"/>
      <c r="CN1203" s="18"/>
      <c r="CO1203" s="18"/>
      <c r="CP1203" s="18"/>
      <c r="CQ1203" s="18"/>
      <c r="CR1203" s="18"/>
      <c r="CS1203" s="18"/>
      <c r="CT1203" s="18"/>
      <c r="CU1203" s="18"/>
      <c r="CV1203" s="18"/>
      <c r="CW1203" s="18"/>
      <c r="CX1203" s="18"/>
      <c r="CY1203" s="18"/>
      <c r="CZ1203" s="18"/>
      <c r="DA1203" s="18"/>
      <c r="DB1203" s="18"/>
      <c r="DC1203" s="18"/>
      <c r="DD1203" s="18"/>
      <c r="DE1203" s="18"/>
      <c r="DF1203" s="18"/>
      <c r="DG1203" s="18"/>
      <c r="DH1203" s="18"/>
      <c r="DI1203" s="18"/>
    </row>
    <row r="1204" s="19" customFormat="1" spans="1:113">
      <c r="A1204" s="153" t="str">
        <f>+CONCATENATE(B1204,C1204,D1204,E1204,F1204)</f>
        <v>AFS201</v>
      </c>
      <c r="B1204" s="158" t="s">
        <v>121</v>
      </c>
      <c r="C1204" s="154" t="s">
        <v>148</v>
      </c>
      <c r="D1204" s="158" t="s">
        <v>90</v>
      </c>
      <c r="E1204" s="158">
        <v>20</v>
      </c>
      <c r="F1204" s="159">
        <v>1</v>
      </c>
      <c r="G1204" s="156">
        <v>0</v>
      </c>
      <c r="H1204" s="156">
        <v>47.88</v>
      </c>
      <c r="I1204" s="156">
        <v>48.07</v>
      </c>
      <c r="J1204" s="156">
        <v>48.88</v>
      </c>
      <c r="K1204" s="156">
        <v>52.78</v>
      </c>
      <c r="L1204" s="156">
        <v>62.54</v>
      </c>
      <c r="M1204" s="157"/>
      <c r="N1204" s="18"/>
      <c r="W1204" s="18"/>
      <c r="X1204" s="18"/>
      <c r="Y1204" s="18"/>
      <c r="Z1204" s="18"/>
      <c r="AA1204" s="18"/>
      <c r="AB1204" s="18"/>
      <c r="AC1204" s="18"/>
      <c r="AD1204" s="18"/>
      <c r="AE1204" s="18"/>
      <c r="AF1204" s="18"/>
      <c r="AG1204" s="18"/>
      <c r="AH1204" s="18"/>
      <c r="AI1204" s="18"/>
      <c r="AJ1204" s="18"/>
      <c r="AK1204" s="18"/>
      <c r="AL1204" s="18"/>
      <c r="AM1204" s="18"/>
      <c r="AN1204" s="18"/>
      <c r="AO1204" s="18"/>
      <c r="AP1204" s="18"/>
      <c r="AQ1204" s="18"/>
      <c r="AR1204" s="18"/>
      <c r="AS1204" s="18"/>
      <c r="AT1204" s="18"/>
      <c r="AU1204" s="18"/>
      <c r="AV1204" s="18"/>
      <c r="AW1204" s="18"/>
      <c r="AX1204" s="18"/>
      <c r="AY1204" s="18"/>
      <c r="AZ1204" s="18"/>
      <c r="BA1204" s="18"/>
      <c r="BB1204" s="18"/>
      <c r="BD1204" s="18"/>
      <c r="BE1204" s="18"/>
      <c r="BF1204" s="18"/>
      <c r="BG1204" s="18"/>
      <c r="BH1204" s="18"/>
      <c r="BI1204" s="18"/>
      <c r="BJ1204" s="18"/>
      <c r="BK1204" s="18"/>
      <c r="BL1204" s="18"/>
      <c r="BM1204" s="18"/>
      <c r="BN1204" s="18"/>
      <c r="BO1204" s="18"/>
      <c r="BP1204" s="18"/>
      <c r="BQ1204" s="18"/>
      <c r="BR1204" s="18"/>
      <c r="BS1204" s="18"/>
      <c r="BT1204" s="18"/>
      <c r="BU1204" s="18"/>
      <c r="BV1204" s="18"/>
      <c r="BW1204" s="18"/>
      <c r="BX1204" s="18"/>
      <c r="BY1204" s="18"/>
      <c r="BZ1204" s="18"/>
      <c r="CA1204" s="18"/>
      <c r="CB1204" s="18"/>
      <c r="CC1204" s="18"/>
      <c r="CD1204" s="18"/>
      <c r="CE1204" s="18"/>
      <c r="CF1204" s="18"/>
      <c r="CG1204" s="18"/>
      <c r="CH1204" s="18"/>
      <c r="CI1204" s="18"/>
      <c r="CJ1204" s="18"/>
      <c r="CK1204" s="18"/>
      <c r="CL1204" s="18"/>
      <c r="CM1204" s="18"/>
      <c r="CN1204" s="18"/>
      <c r="CO1204" s="18"/>
      <c r="CP1204" s="18"/>
      <c r="CQ1204" s="18"/>
      <c r="CR1204" s="18"/>
      <c r="CS1204" s="18"/>
      <c r="CT1204" s="18"/>
      <c r="CU1204" s="18"/>
      <c r="CV1204" s="18"/>
      <c r="CW1204" s="18"/>
      <c r="CX1204" s="18"/>
      <c r="CY1204" s="18"/>
      <c r="CZ1204" s="18"/>
      <c r="DA1204" s="18"/>
      <c r="DB1204" s="18"/>
      <c r="DC1204" s="18"/>
      <c r="DD1204" s="18"/>
      <c r="DE1204" s="18"/>
      <c r="DF1204" s="18"/>
      <c r="DG1204" s="18"/>
      <c r="DH1204" s="18"/>
      <c r="DI1204" s="18"/>
    </row>
    <row r="1205" s="19" customFormat="1" spans="1:113">
      <c r="A1205" s="153" t="str">
        <f>+CONCATENATE(B1205,C1205,D1205,E1205,F1205)</f>
        <v>AFS211</v>
      </c>
      <c r="B1205" s="158" t="s">
        <v>121</v>
      </c>
      <c r="C1205" s="154" t="s">
        <v>148</v>
      </c>
      <c r="D1205" s="158" t="s">
        <v>90</v>
      </c>
      <c r="E1205" s="158">
        <v>21</v>
      </c>
      <c r="F1205" s="159">
        <v>1</v>
      </c>
      <c r="G1205" s="156">
        <v>0</v>
      </c>
      <c r="H1205" s="156">
        <v>47.88</v>
      </c>
      <c r="I1205" s="156">
        <v>48.07</v>
      </c>
      <c r="J1205" s="156">
        <v>48.88</v>
      </c>
      <c r="K1205" s="156">
        <v>52.78</v>
      </c>
      <c r="L1205" s="156">
        <v>62.54</v>
      </c>
      <c r="M1205" s="157"/>
      <c r="N1205" s="18"/>
      <c r="W1205" s="18"/>
      <c r="X1205" s="18"/>
      <c r="Y1205" s="18"/>
      <c r="Z1205" s="18"/>
      <c r="AA1205" s="18"/>
      <c r="AB1205" s="18"/>
      <c r="AC1205" s="18"/>
      <c r="AD1205" s="18"/>
      <c r="AE1205" s="18"/>
      <c r="AF1205" s="18"/>
      <c r="AG1205" s="18"/>
      <c r="AH1205" s="18"/>
      <c r="AI1205" s="18"/>
      <c r="AJ1205" s="18"/>
      <c r="AK1205" s="18"/>
      <c r="AL1205" s="18"/>
      <c r="AM1205" s="18"/>
      <c r="AN1205" s="18"/>
      <c r="AO1205" s="18"/>
      <c r="AP1205" s="18"/>
      <c r="AQ1205" s="18"/>
      <c r="AR1205" s="18"/>
      <c r="AS1205" s="18"/>
      <c r="AT1205" s="18"/>
      <c r="AU1205" s="18"/>
      <c r="AV1205" s="18"/>
      <c r="AW1205" s="18"/>
      <c r="AX1205" s="18"/>
      <c r="AY1205" s="18"/>
      <c r="AZ1205" s="18"/>
      <c r="BA1205" s="18"/>
      <c r="BB1205" s="18"/>
      <c r="BD1205" s="18"/>
      <c r="BE1205" s="18"/>
      <c r="BF1205" s="18"/>
      <c r="BG1205" s="18"/>
      <c r="BH1205" s="18"/>
      <c r="BI1205" s="18"/>
      <c r="BJ1205" s="18"/>
      <c r="BK1205" s="18"/>
      <c r="BL1205" s="18"/>
      <c r="BM1205" s="18"/>
      <c r="BN1205" s="18"/>
      <c r="BO1205" s="18"/>
      <c r="BP1205" s="18"/>
      <c r="BQ1205" s="18"/>
      <c r="BR1205" s="18"/>
      <c r="BS1205" s="18"/>
      <c r="BT1205" s="18"/>
      <c r="BU1205" s="18"/>
      <c r="BV1205" s="18"/>
      <c r="BW1205" s="18"/>
      <c r="BX1205" s="18"/>
      <c r="BY1205" s="18"/>
      <c r="BZ1205" s="18"/>
      <c r="CA1205" s="18"/>
      <c r="CB1205" s="18"/>
      <c r="CC1205" s="18"/>
      <c r="CD1205" s="18"/>
      <c r="CE1205" s="18"/>
      <c r="CF1205" s="18"/>
      <c r="CG1205" s="18"/>
      <c r="CH1205" s="18"/>
      <c r="CI1205" s="18"/>
      <c r="CJ1205" s="18"/>
      <c r="CK1205" s="18"/>
      <c r="CL1205" s="18"/>
      <c r="CM1205" s="18"/>
      <c r="CN1205" s="18"/>
      <c r="CO1205" s="18"/>
      <c r="CP1205" s="18"/>
      <c r="CQ1205" s="18"/>
      <c r="CR1205" s="18"/>
      <c r="CS1205" s="18"/>
      <c r="CT1205" s="18"/>
      <c r="CU1205" s="18"/>
      <c r="CV1205" s="18"/>
      <c r="CW1205" s="18"/>
      <c r="CX1205" s="18"/>
      <c r="CY1205" s="18"/>
      <c r="CZ1205" s="18"/>
      <c r="DA1205" s="18"/>
      <c r="DB1205" s="18"/>
      <c r="DC1205" s="18"/>
      <c r="DD1205" s="18"/>
      <c r="DE1205" s="18"/>
      <c r="DF1205" s="18"/>
      <c r="DG1205" s="18"/>
      <c r="DH1205" s="18"/>
      <c r="DI1205" s="18"/>
    </row>
    <row r="1206" s="19" customFormat="1" spans="1:113">
      <c r="A1206" s="153" t="str">
        <f>+CONCATENATE(B1206,C1206,D1206,E1206,F1206)</f>
        <v>AFS221</v>
      </c>
      <c r="B1206" s="158" t="s">
        <v>121</v>
      </c>
      <c r="C1206" s="154" t="s">
        <v>148</v>
      </c>
      <c r="D1206" s="158" t="s">
        <v>90</v>
      </c>
      <c r="E1206" s="158">
        <v>22</v>
      </c>
      <c r="F1206" s="159">
        <v>1</v>
      </c>
      <c r="G1206" s="156">
        <v>0</v>
      </c>
      <c r="H1206" s="156">
        <v>49.4</v>
      </c>
      <c r="I1206" s="156">
        <v>49.57</v>
      </c>
      <c r="J1206" s="156">
        <v>50.67</v>
      </c>
      <c r="K1206" s="156">
        <v>55.59</v>
      </c>
      <c r="L1206" s="156">
        <v>66.7</v>
      </c>
      <c r="M1206" s="157"/>
      <c r="N1206" s="18"/>
      <c r="W1206" s="18"/>
      <c r="X1206" s="18"/>
      <c r="Y1206" s="18"/>
      <c r="Z1206" s="18"/>
      <c r="AA1206" s="18"/>
      <c r="AB1206" s="18"/>
      <c r="AC1206" s="18"/>
      <c r="AD1206" s="18"/>
      <c r="AE1206" s="18"/>
      <c r="AF1206" s="18"/>
      <c r="AG1206" s="18"/>
      <c r="AH1206" s="18"/>
      <c r="AI1206" s="18"/>
      <c r="AJ1206" s="18"/>
      <c r="AK1206" s="18"/>
      <c r="AL1206" s="18"/>
      <c r="AM1206" s="18"/>
      <c r="AN1206" s="18"/>
      <c r="AO1206" s="18"/>
      <c r="AP1206" s="18"/>
      <c r="AQ1206" s="18"/>
      <c r="AR1206" s="18"/>
      <c r="AS1206" s="18"/>
      <c r="AT1206" s="18"/>
      <c r="AU1206" s="18"/>
      <c r="AV1206" s="18"/>
      <c r="AW1206" s="18"/>
      <c r="AX1206" s="18"/>
      <c r="AY1206" s="18"/>
      <c r="AZ1206" s="18"/>
      <c r="BA1206" s="18"/>
      <c r="BB1206" s="18"/>
      <c r="BD1206" s="18"/>
      <c r="BE1206" s="18"/>
      <c r="BF1206" s="18"/>
      <c r="BG1206" s="18"/>
      <c r="BH1206" s="18"/>
      <c r="BI1206" s="18"/>
      <c r="BJ1206" s="18"/>
      <c r="BK1206" s="18"/>
      <c r="BL1206" s="18"/>
      <c r="BM1206" s="18"/>
      <c r="BN1206" s="18"/>
      <c r="BO1206" s="18"/>
      <c r="BP1206" s="18"/>
      <c r="BQ1206" s="18"/>
      <c r="BR1206" s="18"/>
      <c r="BS1206" s="18"/>
      <c r="BT1206" s="18"/>
      <c r="BU1206" s="18"/>
      <c r="BV1206" s="18"/>
      <c r="BW1206" s="18"/>
      <c r="BX1206" s="18"/>
      <c r="BY1206" s="18"/>
      <c r="BZ1206" s="18"/>
      <c r="CA1206" s="18"/>
      <c r="CB1206" s="18"/>
      <c r="CC1206" s="18"/>
      <c r="CD1206" s="18"/>
      <c r="CE1206" s="18"/>
      <c r="CF1206" s="18"/>
      <c r="CG1206" s="18"/>
      <c r="CH1206" s="18"/>
      <c r="CI1206" s="18"/>
      <c r="CJ1206" s="18"/>
      <c r="CK1206" s="18"/>
      <c r="CL1206" s="18"/>
      <c r="CM1206" s="18"/>
      <c r="CN1206" s="18"/>
      <c r="CO1206" s="18"/>
      <c r="CP1206" s="18"/>
      <c r="CQ1206" s="18"/>
      <c r="CR1206" s="18"/>
      <c r="CS1206" s="18"/>
      <c r="CT1206" s="18"/>
      <c r="CU1206" s="18"/>
      <c r="CV1206" s="18"/>
      <c r="CW1206" s="18"/>
      <c r="CX1206" s="18"/>
      <c r="CY1206" s="18"/>
      <c r="CZ1206" s="18"/>
      <c r="DA1206" s="18"/>
      <c r="DB1206" s="18"/>
      <c r="DC1206" s="18"/>
      <c r="DD1206" s="18"/>
      <c r="DE1206" s="18"/>
      <c r="DF1206" s="18"/>
      <c r="DG1206" s="18"/>
      <c r="DH1206" s="18"/>
      <c r="DI1206" s="18"/>
    </row>
    <row r="1207" s="19" customFormat="1" spans="1:113">
      <c r="A1207" s="153" t="str">
        <f>+CONCATENATE(B1207,C1207,D1207,E1207,F1207)</f>
        <v>AFS231</v>
      </c>
      <c r="B1207" s="158" t="s">
        <v>121</v>
      </c>
      <c r="C1207" s="154" t="s">
        <v>148</v>
      </c>
      <c r="D1207" s="158" t="s">
        <v>90</v>
      </c>
      <c r="E1207" s="158">
        <v>23</v>
      </c>
      <c r="F1207" s="159">
        <v>1</v>
      </c>
      <c r="G1207" s="156">
        <v>0</v>
      </c>
      <c r="H1207" s="156">
        <v>50.69</v>
      </c>
      <c r="I1207" s="156">
        <v>50.91</v>
      </c>
      <c r="J1207" s="156">
        <v>52.4</v>
      </c>
      <c r="K1207" s="156">
        <v>58.54</v>
      </c>
      <c r="L1207" s="156">
        <v>71.3</v>
      </c>
      <c r="M1207" s="157"/>
      <c r="N1207" s="18"/>
      <c r="W1207" s="18"/>
      <c r="X1207" s="18"/>
      <c r="Y1207" s="18"/>
      <c r="Z1207" s="18"/>
      <c r="AA1207" s="18"/>
      <c r="AB1207" s="18"/>
      <c r="AC1207" s="18"/>
      <c r="AD1207" s="18"/>
      <c r="AE1207" s="18"/>
      <c r="AF1207" s="18"/>
      <c r="AG1207" s="18"/>
      <c r="AH1207" s="18"/>
      <c r="AI1207" s="18"/>
      <c r="AJ1207" s="18"/>
      <c r="AK1207" s="18"/>
      <c r="AL1207" s="18"/>
      <c r="AM1207" s="18"/>
      <c r="AN1207" s="18"/>
      <c r="AO1207" s="18"/>
      <c r="AP1207" s="18"/>
      <c r="AQ1207" s="18"/>
      <c r="AR1207" s="18"/>
      <c r="AS1207" s="18"/>
      <c r="AT1207" s="18"/>
      <c r="AU1207" s="18"/>
      <c r="AV1207" s="18"/>
      <c r="AW1207" s="18"/>
      <c r="AX1207" s="18"/>
      <c r="AY1207" s="18"/>
      <c r="AZ1207" s="18"/>
      <c r="BA1207" s="18"/>
      <c r="BB1207" s="18"/>
      <c r="BD1207" s="18"/>
      <c r="BE1207" s="18"/>
      <c r="BF1207" s="18"/>
      <c r="BG1207" s="18"/>
      <c r="BH1207" s="18"/>
      <c r="BI1207" s="18"/>
      <c r="BJ1207" s="18"/>
      <c r="BK1207" s="18"/>
      <c r="BL1207" s="18"/>
      <c r="BM1207" s="18"/>
      <c r="BN1207" s="18"/>
      <c r="BO1207" s="18"/>
      <c r="BP1207" s="18"/>
      <c r="BQ1207" s="18"/>
      <c r="BR1207" s="18"/>
      <c r="BS1207" s="18"/>
      <c r="BT1207" s="18"/>
      <c r="BU1207" s="18"/>
      <c r="BV1207" s="18"/>
      <c r="BW1207" s="18"/>
      <c r="BX1207" s="18"/>
      <c r="BY1207" s="18"/>
      <c r="BZ1207" s="18"/>
      <c r="CA1207" s="18"/>
      <c r="CB1207" s="18"/>
      <c r="CC1207" s="18"/>
      <c r="CD1207" s="18"/>
      <c r="CE1207" s="18"/>
      <c r="CF1207" s="18"/>
      <c r="CG1207" s="18"/>
      <c r="CH1207" s="18"/>
      <c r="CI1207" s="18"/>
      <c r="CJ1207" s="18"/>
      <c r="CK1207" s="18"/>
      <c r="CL1207" s="18"/>
      <c r="CM1207" s="18"/>
      <c r="CN1207" s="18"/>
      <c r="CO1207" s="18"/>
      <c r="CP1207" s="18"/>
      <c r="CQ1207" s="18"/>
      <c r="CR1207" s="18"/>
      <c r="CS1207" s="18"/>
      <c r="CT1207" s="18"/>
      <c r="CU1207" s="18"/>
      <c r="CV1207" s="18"/>
      <c r="CW1207" s="18"/>
      <c r="CX1207" s="18"/>
      <c r="CY1207" s="18"/>
      <c r="CZ1207" s="18"/>
      <c r="DA1207" s="18"/>
      <c r="DB1207" s="18"/>
      <c r="DC1207" s="18"/>
      <c r="DD1207" s="18"/>
      <c r="DE1207" s="18"/>
      <c r="DF1207" s="18"/>
      <c r="DG1207" s="18"/>
      <c r="DH1207" s="18"/>
      <c r="DI1207" s="18"/>
    </row>
    <row r="1208" s="19" customFormat="1" spans="1:113">
      <c r="A1208" s="153" t="str">
        <f>+CONCATENATE(B1208,C1208,D1208,E1208,F1208)</f>
        <v>AFS241</v>
      </c>
      <c r="B1208" s="158" t="s">
        <v>121</v>
      </c>
      <c r="C1208" s="154" t="s">
        <v>148</v>
      </c>
      <c r="D1208" s="158" t="s">
        <v>90</v>
      </c>
      <c r="E1208" s="158">
        <v>24</v>
      </c>
      <c r="F1208" s="159">
        <v>1</v>
      </c>
      <c r="G1208" s="156">
        <v>0</v>
      </c>
      <c r="H1208" s="156">
        <v>51.76</v>
      </c>
      <c r="I1208" s="156">
        <v>52.06</v>
      </c>
      <c r="J1208" s="156">
        <v>54.18</v>
      </c>
      <c r="K1208" s="156">
        <v>61.87</v>
      </c>
      <c r="L1208" s="156">
        <v>76.35</v>
      </c>
      <c r="M1208" s="157"/>
      <c r="N1208" s="18"/>
      <c r="W1208" s="18"/>
      <c r="X1208" s="18"/>
      <c r="Y1208" s="18"/>
      <c r="Z1208" s="18"/>
      <c r="AA1208" s="18"/>
      <c r="AB1208" s="18"/>
      <c r="AC1208" s="18"/>
      <c r="AD1208" s="18"/>
      <c r="AE1208" s="18"/>
      <c r="AF1208" s="18"/>
      <c r="AG1208" s="18"/>
      <c r="AH1208" s="18"/>
      <c r="AI1208" s="18"/>
      <c r="AJ1208" s="18"/>
      <c r="AK1208" s="18"/>
      <c r="AL1208" s="18"/>
      <c r="AM1208" s="18"/>
      <c r="AN1208" s="18"/>
      <c r="AO1208" s="18"/>
      <c r="AP1208" s="18"/>
      <c r="AQ1208" s="18"/>
      <c r="AR1208" s="18"/>
      <c r="AS1208" s="18"/>
      <c r="AT1208" s="18"/>
      <c r="AU1208" s="18"/>
      <c r="AV1208" s="18"/>
      <c r="AW1208" s="18"/>
      <c r="AX1208" s="18"/>
      <c r="AY1208" s="18"/>
      <c r="AZ1208" s="18"/>
      <c r="BA1208" s="18"/>
      <c r="BB1208" s="18"/>
      <c r="BD1208" s="18"/>
      <c r="BE1208" s="18"/>
      <c r="BF1208" s="18"/>
      <c r="BG1208" s="18"/>
      <c r="BH1208" s="18"/>
      <c r="BI1208" s="18"/>
      <c r="BJ1208" s="18"/>
      <c r="BK1208" s="18"/>
      <c r="BL1208" s="18"/>
      <c r="BM1208" s="18"/>
      <c r="BN1208" s="18"/>
      <c r="BO1208" s="18"/>
      <c r="BP1208" s="18"/>
      <c r="BQ1208" s="18"/>
      <c r="BR1208" s="18"/>
      <c r="BS1208" s="18"/>
      <c r="BT1208" s="18"/>
      <c r="BU1208" s="18"/>
      <c r="BV1208" s="18"/>
      <c r="BW1208" s="18"/>
      <c r="BX1208" s="18"/>
      <c r="BY1208" s="18"/>
      <c r="BZ1208" s="18"/>
      <c r="CA1208" s="18"/>
      <c r="CB1208" s="18"/>
      <c r="CC1208" s="18"/>
      <c r="CD1208" s="18"/>
      <c r="CE1208" s="18"/>
      <c r="CF1208" s="18"/>
      <c r="CG1208" s="18"/>
      <c r="CH1208" s="18"/>
      <c r="CI1208" s="18"/>
      <c r="CJ1208" s="18"/>
      <c r="CK1208" s="18"/>
      <c r="CL1208" s="18"/>
      <c r="CM1208" s="18"/>
      <c r="CN1208" s="18"/>
      <c r="CO1208" s="18"/>
      <c r="CP1208" s="18"/>
      <c r="CQ1208" s="18"/>
      <c r="CR1208" s="18"/>
      <c r="CS1208" s="18"/>
      <c r="CT1208" s="18"/>
      <c r="CU1208" s="18"/>
      <c r="CV1208" s="18"/>
      <c r="CW1208" s="18"/>
      <c r="CX1208" s="18"/>
      <c r="CY1208" s="18"/>
      <c r="CZ1208" s="18"/>
      <c r="DA1208" s="18"/>
      <c r="DB1208" s="18"/>
      <c r="DC1208" s="18"/>
      <c r="DD1208" s="18"/>
      <c r="DE1208" s="18"/>
      <c r="DF1208" s="18"/>
      <c r="DG1208" s="18"/>
      <c r="DH1208" s="18"/>
      <c r="DI1208" s="18"/>
    </row>
    <row r="1209" s="19" customFormat="1" spans="1:113">
      <c r="A1209" s="153" t="str">
        <f>+CONCATENATE(B1209,C1209,D1209,E1209,F1209)</f>
        <v>AFS251</v>
      </c>
      <c r="B1209" s="158" t="s">
        <v>121</v>
      </c>
      <c r="C1209" s="154" t="s">
        <v>148</v>
      </c>
      <c r="D1209" s="158" t="s">
        <v>90</v>
      </c>
      <c r="E1209" s="158">
        <v>25</v>
      </c>
      <c r="F1209" s="159">
        <v>1</v>
      </c>
      <c r="G1209" s="156">
        <v>0</v>
      </c>
      <c r="H1209" s="156">
        <v>52.65</v>
      </c>
      <c r="I1209" s="156">
        <v>53.14</v>
      </c>
      <c r="J1209" s="156">
        <v>56.18</v>
      </c>
      <c r="K1209" s="156">
        <v>65.65</v>
      </c>
      <c r="L1209" s="156">
        <v>81.97</v>
      </c>
      <c r="M1209" s="157"/>
      <c r="N1209" s="18"/>
      <c r="W1209" s="18"/>
      <c r="X1209" s="18"/>
      <c r="Y1209" s="18"/>
      <c r="Z1209" s="18"/>
      <c r="AA1209" s="18"/>
      <c r="AB1209" s="18"/>
      <c r="AC1209" s="18"/>
      <c r="AD1209" s="18"/>
      <c r="AE1209" s="18"/>
      <c r="AF1209" s="18"/>
      <c r="AG1209" s="18"/>
      <c r="AH1209" s="18"/>
      <c r="AI1209" s="18"/>
      <c r="AJ1209" s="18"/>
      <c r="AK1209" s="18"/>
      <c r="AL1209" s="18"/>
      <c r="AM1209" s="18"/>
      <c r="AN1209" s="18"/>
      <c r="AO1209" s="18"/>
      <c r="AP1209" s="18"/>
      <c r="AQ1209" s="18"/>
      <c r="AR1209" s="18"/>
      <c r="AS1209" s="18"/>
      <c r="AT1209" s="18"/>
      <c r="AU1209" s="18"/>
      <c r="AV1209" s="18"/>
      <c r="AW1209" s="18"/>
      <c r="AX1209" s="18"/>
      <c r="AY1209" s="18"/>
      <c r="AZ1209" s="18"/>
      <c r="BA1209" s="18"/>
      <c r="BB1209" s="18"/>
      <c r="BD1209" s="18"/>
      <c r="BE1209" s="18"/>
      <c r="BF1209" s="18"/>
      <c r="BG1209" s="18"/>
      <c r="BH1209" s="18"/>
      <c r="BI1209" s="18"/>
      <c r="BJ1209" s="18"/>
      <c r="BK1209" s="18"/>
      <c r="BL1209" s="18"/>
      <c r="BM1209" s="18"/>
      <c r="BN1209" s="18"/>
      <c r="BO1209" s="18"/>
      <c r="BP1209" s="18"/>
      <c r="BQ1209" s="18"/>
      <c r="BR1209" s="18"/>
      <c r="BS1209" s="18"/>
      <c r="BT1209" s="18"/>
      <c r="BU1209" s="18"/>
      <c r="BV1209" s="18"/>
      <c r="BW1209" s="18"/>
      <c r="BX1209" s="18"/>
      <c r="BY1209" s="18"/>
      <c r="BZ1209" s="18"/>
      <c r="CA1209" s="18"/>
      <c r="CB1209" s="18"/>
      <c r="CC1209" s="18"/>
      <c r="CD1209" s="18"/>
      <c r="CE1209" s="18"/>
      <c r="CF1209" s="18"/>
      <c r="CG1209" s="18"/>
      <c r="CH1209" s="18"/>
      <c r="CI1209" s="18"/>
      <c r="CJ1209" s="18"/>
      <c r="CK1209" s="18"/>
      <c r="CL1209" s="18"/>
      <c r="CM1209" s="18"/>
      <c r="CN1209" s="18"/>
      <c r="CO1209" s="18"/>
      <c r="CP1209" s="18"/>
      <c r="CQ1209" s="18"/>
      <c r="CR1209" s="18"/>
      <c r="CS1209" s="18"/>
      <c r="CT1209" s="18"/>
      <c r="CU1209" s="18"/>
      <c r="CV1209" s="18"/>
      <c r="CW1209" s="18"/>
      <c r="CX1209" s="18"/>
      <c r="CY1209" s="18"/>
      <c r="CZ1209" s="18"/>
      <c r="DA1209" s="18"/>
      <c r="DB1209" s="18"/>
      <c r="DC1209" s="18"/>
      <c r="DD1209" s="18"/>
      <c r="DE1209" s="18"/>
      <c r="DF1209" s="18"/>
      <c r="DG1209" s="18"/>
      <c r="DH1209" s="18"/>
      <c r="DI1209" s="18"/>
    </row>
    <row r="1210" s="19" customFormat="1" spans="1:113">
      <c r="A1210" s="153" t="str">
        <f>+CONCATENATE(B1210,C1210,D1210,E1210,F1210)</f>
        <v>AFS261</v>
      </c>
      <c r="B1210" s="158" t="s">
        <v>121</v>
      </c>
      <c r="C1210" s="154" t="s">
        <v>148</v>
      </c>
      <c r="D1210" s="158" t="s">
        <v>90</v>
      </c>
      <c r="E1210" s="158">
        <v>26</v>
      </c>
      <c r="F1210" s="159">
        <v>1</v>
      </c>
      <c r="G1210" s="156">
        <v>0</v>
      </c>
      <c r="H1210" s="156">
        <v>53.4</v>
      </c>
      <c r="I1210" s="156">
        <v>54.28</v>
      </c>
      <c r="J1210" s="156">
        <v>58.52</v>
      </c>
      <c r="K1210" s="156">
        <v>69.96</v>
      </c>
      <c r="L1210" s="156">
        <v>88.18</v>
      </c>
      <c r="M1210" s="157"/>
      <c r="N1210" s="18"/>
      <c r="W1210" s="18"/>
      <c r="X1210" s="18"/>
      <c r="Y1210" s="18"/>
      <c r="Z1210" s="18"/>
      <c r="AA1210" s="18"/>
      <c r="AB1210" s="18"/>
      <c r="AC1210" s="18"/>
      <c r="AD1210" s="18"/>
      <c r="AE1210" s="18"/>
      <c r="AF1210" s="18"/>
      <c r="AG1210" s="18"/>
      <c r="AH1210" s="18"/>
      <c r="AI1210" s="18"/>
      <c r="AJ1210" s="18"/>
      <c r="AK1210" s="18"/>
      <c r="AL1210" s="18"/>
      <c r="AM1210" s="18"/>
      <c r="AN1210" s="18"/>
      <c r="AO1210" s="18"/>
      <c r="AP1210" s="18"/>
      <c r="AQ1210" s="18"/>
      <c r="AR1210" s="18"/>
      <c r="AS1210" s="18"/>
      <c r="AT1210" s="18"/>
      <c r="AU1210" s="18"/>
      <c r="AV1210" s="18"/>
      <c r="AW1210" s="18"/>
      <c r="AX1210" s="18"/>
      <c r="AY1210" s="18"/>
      <c r="AZ1210" s="18"/>
      <c r="BA1210" s="18"/>
      <c r="BB1210" s="18"/>
      <c r="BD1210" s="18"/>
      <c r="BE1210" s="18"/>
      <c r="BF1210" s="18"/>
      <c r="BG1210" s="18"/>
      <c r="BH1210" s="18"/>
      <c r="BI1210" s="18"/>
      <c r="BJ1210" s="18"/>
      <c r="BK1210" s="18"/>
      <c r="BL1210" s="18"/>
      <c r="BM1210" s="18"/>
      <c r="BN1210" s="18"/>
      <c r="BO1210" s="18"/>
      <c r="BP1210" s="18"/>
      <c r="BQ1210" s="18"/>
      <c r="BR1210" s="18"/>
      <c r="BS1210" s="18"/>
      <c r="BT1210" s="18"/>
      <c r="BU1210" s="18"/>
      <c r="BV1210" s="18"/>
      <c r="BW1210" s="18"/>
      <c r="BX1210" s="18"/>
      <c r="BY1210" s="18"/>
      <c r="BZ1210" s="18"/>
      <c r="CA1210" s="18"/>
      <c r="CB1210" s="18"/>
      <c r="CC1210" s="18"/>
      <c r="CD1210" s="18"/>
      <c r="CE1210" s="18"/>
      <c r="CF1210" s="18"/>
      <c r="CG1210" s="18"/>
      <c r="CH1210" s="18"/>
      <c r="CI1210" s="18"/>
      <c r="CJ1210" s="18"/>
      <c r="CK1210" s="18"/>
      <c r="CL1210" s="18"/>
      <c r="CM1210" s="18"/>
      <c r="CN1210" s="18"/>
      <c r="CO1210" s="18"/>
      <c r="CP1210" s="18"/>
      <c r="CQ1210" s="18"/>
      <c r="CR1210" s="18"/>
      <c r="CS1210" s="18"/>
      <c r="CT1210" s="18"/>
      <c r="CU1210" s="18"/>
      <c r="CV1210" s="18"/>
      <c r="CW1210" s="18"/>
      <c r="CX1210" s="18"/>
      <c r="CY1210" s="18"/>
      <c r="CZ1210" s="18"/>
      <c r="DA1210" s="18"/>
      <c r="DB1210" s="18"/>
      <c r="DC1210" s="18"/>
      <c r="DD1210" s="18"/>
      <c r="DE1210" s="18"/>
      <c r="DF1210" s="18"/>
      <c r="DG1210" s="18"/>
      <c r="DH1210" s="18"/>
      <c r="DI1210" s="18"/>
    </row>
    <row r="1211" s="19" customFormat="1" spans="1:113">
      <c r="A1211" s="153" t="str">
        <f>+CONCATENATE(B1211,C1211,D1211,E1211,F1211)</f>
        <v>AFS271</v>
      </c>
      <c r="B1211" s="158" t="s">
        <v>121</v>
      </c>
      <c r="C1211" s="154" t="s">
        <v>148</v>
      </c>
      <c r="D1211" s="158" t="s">
        <v>90</v>
      </c>
      <c r="E1211" s="158">
        <v>27</v>
      </c>
      <c r="F1211" s="159">
        <v>1</v>
      </c>
      <c r="G1211" s="156">
        <v>0</v>
      </c>
      <c r="H1211" s="156">
        <v>54.31</v>
      </c>
      <c r="I1211" s="156">
        <v>55.5</v>
      </c>
      <c r="J1211" s="156">
        <v>61.36</v>
      </c>
      <c r="K1211" s="156">
        <v>74.84</v>
      </c>
      <c r="L1211" s="156">
        <v>94.88</v>
      </c>
      <c r="M1211" s="157"/>
      <c r="N1211" s="18"/>
      <c r="W1211" s="18"/>
      <c r="X1211" s="18"/>
      <c r="Y1211" s="18"/>
      <c r="Z1211" s="18"/>
      <c r="AA1211" s="18"/>
      <c r="AB1211" s="18"/>
      <c r="AC1211" s="18"/>
      <c r="AD1211" s="18"/>
      <c r="AE1211" s="18"/>
      <c r="AF1211" s="18"/>
      <c r="AG1211" s="18"/>
      <c r="AH1211" s="18"/>
      <c r="AI1211" s="18"/>
      <c r="AJ1211" s="18"/>
      <c r="AK1211" s="18"/>
      <c r="AL1211" s="18"/>
      <c r="AM1211" s="18"/>
      <c r="AN1211" s="18"/>
      <c r="AO1211" s="18"/>
      <c r="AP1211" s="18"/>
      <c r="AQ1211" s="18"/>
      <c r="AR1211" s="18"/>
      <c r="AS1211" s="18"/>
      <c r="AT1211" s="18"/>
      <c r="AU1211" s="18"/>
      <c r="AV1211" s="18"/>
      <c r="AW1211" s="18"/>
      <c r="AX1211" s="18"/>
      <c r="AY1211" s="18"/>
      <c r="AZ1211" s="18"/>
      <c r="BA1211" s="18"/>
      <c r="BB1211" s="18"/>
      <c r="BD1211" s="18"/>
      <c r="BE1211" s="18"/>
      <c r="BF1211" s="18"/>
      <c r="BG1211" s="18"/>
      <c r="BH1211" s="18"/>
      <c r="BI1211" s="18"/>
      <c r="BJ1211" s="18"/>
      <c r="BK1211" s="18"/>
      <c r="BL1211" s="18"/>
      <c r="BM1211" s="18"/>
      <c r="BN1211" s="18"/>
      <c r="BO1211" s="18"/>
      <c r="BP1211" s="18"/>
      <c r="BQ1211" s="18"/>
      <c r="BR1211" s="18"/>
      <c r="BS1211" s="18"/>
      <c r="BT1211" s="18"/>
      <c r="BU1211" s="18"/>
      <c r="BV1211" s="18"/>
      <c r="BW1211" s="18"/>
      <c r="BX1211" s="18"/>
      <c r="BY1211" s="18"/>
      <c r="BZ1211" s="18"/>
      <c r="CA1211" s="18"/>
      <c r="CB1211" s="18"/>
      <c r="CC1211" s="18"/>
      <c r="CD1211" s="18"/>
      <c r="CE1211" s="18"/>
      <c r="CF1211" s="18"/>
      <c r="CG1211" s="18"/>
      <c r="CH1211" s="18"/>
      <c r="CI1211" s="18"/>
      <c r="CJ1211" s="18"/>
      <c r="CK1211" s="18"/>
      <c r="CL1211" s="18"/>
      <c r="CM1211" s="18"/>
      <c r="CN1211" s="18"/>
      <c r="CO1211" s="18"/>
      <c r="CP1211" s="18"/>
      <c r="CQ1211" s="18"/>
      <c r="CR1211" s="18"/>
      <c r="CS1211" s="18"/>
      <c r="CT1211" s="18"/>
      <c r="CU1211" s="18"/>
      <c r="CV1211" s="18"/>
      <c r="CW1211" s="18"/>
      <c r="CX1211" s="18"/>
      <c r="CY1211" s="18"/>
      <c r="CZ1211" s="18"/>
      <c r="DA1211" s="18"/>
      <c r="DB1211" s="18"/>
      <c r="DC1211" s="18"/>
      <c r="DD1211" s="18"/>
      <c r="DE1211" s="18"/>
      <c r="DF1211" s="18"/>
      <c r="DG1211" s="18"/>
      <c r="DH1211" s="18"/>
      <c r="DI1211" s="18"/>
    </row>
    <row r="1212" s="19" customFormat="1" spans="1:113">
      <c r="A1212" s="153" t="str">
        <f>+CONCATENATE(B1212,C1212,D1212,E1212,F1212)</f>
        <v>AFS281</v>
      </c>
      <c r="B1212" s="158" t="s">
        <v>121</v>
      </c>
      <c r="C1212" s="154" t="s">
        <v>148</v>
      </c>
      <c r="D1212" s="158" t="s">
        <v>90</v>
      </c>
      <c r="E1212" s="158">
        <v>28</v>
      </c>
      <c r="F1212" s="159">
        <v>1</v>
      </c>
      <c r="G1212" s="156">
        <v>0</v>
      </c>
      <c r="H1212" s="156">
        <v>55.25</v>
      </c>
      <c r="I1212" s="156">
        <v>57.01</v>
      </c>
      <c r="J1212" s="156">
        <v>64.78</v>
      </c>
      <c r="K1212" s="156">
        <v>80.41</v>
      </c>
      <c r="L1212" s="156">
        <v>102.54</v>
      </c>
      <c r="M1212" s="157"/>
      <c r="N1212" s="18"/>
      <c r="W1212" s="18"/>
      <c r="X1212" s="18"/>
      <c r="Y1212" s="18"/>
      <c r="Z1212" s="18"/>
      <c r="AA1212" s="18"/>
      <c r="AB1212" s="18"/>
      <c r="AC1212" s="18"/>
      <c r="AD1212" s="18"/>
      <c r="AE1212" s="18"/>
      <c r="AF1212" s="18"/>
      <c r="AG1212" s="18"/>
      <c r="AH1212" s="18"/>
      <c r="AI1212" s="18"/>
      <c r="AJ1212" s="18"/>
      <c r="AK1212" s="18"/>
      <c r="AL1212" s="18"/>
      <c r="AM1212" s="18"/>
      <c r="AN1212" s="18"/>
      <c r="AO1212" s="18"/>
      <c r="AP1212" s="18"/>
      <c r="AQ1212" s="18"/>
      <c r="AR1212" s="18"/>
      <c r="AS1212" s="18"/>
      <c r="AT1212" s="18"/>
      <c r="AU1212" s="18"/>
      <c r="AV1212" s="18"/>
      <c r="AW1212" s="18"/>
      <c r="AX1212" s="18"/>
      <c r="AY1212" s="18"/>
      <c r="AZ1212" s="18"/>
      <c r="BA1212" s="18"/>
      <c r="BB1212" s="18"/>
      <c r="BD1212" s="18"/>
      <c r="BE1212" s="18"/>
      <c r="BF1212" s="18"/>
      <c r="BG1212" s="18"/>
      <c r="BH1212" s="18"/>
      <c r="BI1212" s="18"/>
      <c r="BJ1212" s="18"/>
      <c r="BK1212" s="18"/>
      <c r="BL1212" s="18"/>
      <c r="BM1212" s="18"/>
      <c r="BN1212" s="18"/>
      <c r="BO1212" s="18"/>
      <c r="BP1212" s="18"/>
      <c r="BQ1212" s="18"/>
      <c r="BR1212" s="18"/>
      <c r="BS1212" s="18"/>
      <c r="BT1212" s="18"/>
      <c r="BU1212" s="18"/>
      <c r="BV1212" s="18"/>
      <c r="BW1212" s="18"/>
      <c r="BX1212" s="18"/>
      <c r="BY1212" s="18"/>
      <c r="BZ1212" s="18"/>
      <c r="CA1212" s="18"/>
      <c r="CB1212" s="18"/>
      <c r="CC1212" s="18"/>
      <c r="CD1212" s="18"/>
      <c r="CE1212" s="18"/>
      <c r="CF1212" s="18"/>
      <c r="CG1212" s="18"/>
      <c r="CH1212" s="18"/>
      <c r="CI1212" s="18"/>
      <c r="CJ1212" s="18"/>
      <c r="CK1212" s="18"/>
      <c r="CL1212" s="18"/>
      <c r="CM1212" s="18"/>
      <c r="CN1212" s="18"/>
      <c r="CO1212" s="18"/>
      <c r="CP1212" s="18"/>
      <c r="CQ1212" s="18"/>
      <c r="CR1212" s="18"/>
      <c r="CS1212" s="18"/>
      <c r="CT1212" s="18"/>
      <c r="CU1212" s="18"/>
      <c r="CV1212" s="18"/>
      <c r="CW1212" s="18"/>
      <c r="CX1212" s="18"/>
      <c r="CY1212" s="18"/>
      <c r="CZ1212" s="18"/>
      <c r="DA1212" s="18"/>
      <c r="DB1212" s="18"/>
      <c r="DC1212" s="18"/>
      <c r="DD1212" s="18"/>
      <c r="DE1212" s="18"/>
      <c r="DF1212" s="18"/>
      <c r="DG1212" s="18"/>
      <c r="DH1212" s="18"/>
      <c r="DI1212" s="18"/>
    </row>
    <row r="1213" s="19" customFormat="1" spans="1:113">
      <c r="A1213" s="153" t="str">
        <f>+CONCATENATE(B1213,C1213,D1213,E1213,F1213)</f>
        <v>AFS291</v>
      </c>
      <c r="B1213" s="158" t="s">
        <v>121</v>
      </c>
      <c r="C1213" s="154" t="s">
        <v>148</v>
      </c>
      <c r="D1213" s="158" t="s">
        <v>90</v>
      </c>
      <c r="E1213" s="158">
        <v>29</v>
      </c>
      <c r="F1213" s="159">
        <v>1</v>
      </c>
      <c r="G1213" s="156">
        <v>0</v>
      </c>
      <c r="H1213" s="156">
        <v>56.41</v>
      </c>
      <c r="I1213" s="156">
        <v>59</v>
      </c>
      <c r="J1213" s="156">
        <v>68.85</v>
      </c>
      <c r="K1213" s="156">
        <v>86.77</v>
      </c>
      <c r="L1213" s="156">
        <v>110.88</v>
      </c>
      <c r="M1213" s="157"/>
      <c r="N1213" s="18"/>
      <c r="W1213" s="18"/>
      <c r="X1213" s="18"/>
      <c r="Y1213" s="18"/>
      <c r="Z1213" s="18"/>
      <c r="AA1213" s="18"/>
      <c r="AB1213" s="18"/>
      <c r="AC1213" s="18"/>
      <c r="AD1213" s="18"/>
      <c r="AE1213" s="18"/>
      <c r="AF1213" s="18"/>
      <c r="AG1213" s="18"/>
      <c r="AH1213" s="18"/>
      <c r="AI1213" s="18"/>
      <c r="AJ1213" s="18"/>
      <c r="AK1213" s="18"/>
      <c r="AL1213" s="18"/>
      <c r="AM1213" s="18"/>
      <c r="AN1213" s="18"/>
      <c r="AO1213" s="18"/>
      <c r="AP1213" s="18"/>
      <c r="AQ1213" s="18"/>
      <c r="AR1213" s="18"/>
      <c r="AS1213" s="18"/>
      <c r="AT1213" s="18"/>
      <c r="AU1213" s="18"/>
      <c r="AV1213" s="18"/>
      <c r="AW1213" s="18"/>
      <c r="AX1213" s="18"/>
      <c r="AY1213" s="18"/>
      <c r="AZ1213" s="18"/>
      <c r="BA1213" s="18"/>
      <c r="BB1213" s="18"/>
      <c r="BD1213" s="18"/>
      <c r="BE1213" s="18"/>
      <c r="BF1213" s="18"/>
      <c r="BG1213" s="18"/>
      <c r="BH1213" s="18"/>
      <c r="BI1213" s="18"/>
      <c r="BJ1213" s="18"/>
      <c r="BK1213" s="18"/>
      <c r="BL1213" s="18"/>
      <c r="BM1213" s="18"/>
      <c r="BN1213" s="18"/>
      <c r="BO1213" s="18"/>
      <c r="BP1213" s="18"/>
      <c r="BQ1213" s="18"/>
      <c r="BR1213" s="18"/>
      <c r="BS1213" s="18"/>
      <c r="BT1213" s="18"/>
      <c r="BU1213" s="18"/>
      <c r="BV1213" s="18"/>
      <c r="BW1213" s="18"/>
      <c r="BX1213" s="18"/>
      <c r="BY1213" s="18"/>
      <c r="BZ1213" s="18"/>
      <c r="CA1213" s="18"/>
      <c r="CB1213" s="18"/>
      <c r="CC1213" s="18"/>
      <c r="CD1213" s="18"/>
      <c r="CE1213" s="18"/>
      <c r="CF1213" s="18"/>
      <c r="CG1213" s="18"/>
      <c r="CH1213" s="18"/>
      <c r="CI1213" s="18"/>
      <c r="CJ1213" s="18"/>
      <c r="CK1213" s="18"/>
      <c r="CL1213" s="18"/>
      <c r="CM1213" s="18"/>
      <c r="CN1213" s="18"/>
      <c r="CO1213" s="18"/>
      <c r="CP1213" s="18"/>
      <c r="CQ1213" s="18"/>
      <c r="CR1213" s="18"/>
      <c r="CS1213" s="18"/>
      <c r="CT1213" s="18"/>
      <c r="CU1213" s="18"/>
      <c r="CV1213" s="18"/>
      <c r="CW1213" s="18"/>
      <c r="CX1213" s="18"/>
      <c r="CY1213" s="18"/>
      <c r="CZ1213" s="18"/>
      <c r="DA1213" s="18"/>
      <c r="DB1213" s="18"/>
      <c r="DC1213" s="18"/>
      <c r="DD1213" s="18"/>
      <c r="DE1213" s="18"/>
      <c r="DF1213" s="18"/>
      <c r="DG1213" s="18"/>
      <c r="DH1213" s="18"/>
      <c r="DI1213" s="18"/>
    </row>
    <row r="1214" s="19" customFormat="1" spans="1:113">
      <c r="A1214" s="153" t="str">
        <f>+CONCATENATE(B1214,C1214,D1214,E1214,F1214)</f>
        <v>AFS301</v>
      </c>
      <c r="B1214" s="158" t="s">
        <v>121</v>
      </c>
      <c r="C1214" s="154" t="s">
        <v>148</v>
      </c>
      <c r="D1214" s="158" t="s">
        <v>90</v>
      </c>
      <c r="E1214" s="158">
        <v>30</v>
      </c>
      <c r="F1214" s="159">
        <v>1</v>
      </c>
      <c r="G1214" s="156">
        <v>0</v>
      </c>
      <c r="H1214" s="156">
        <v>57.73</v>
      </c>
      <c r="I1214" s="156">
        <v>61.59</v>
      </c>
      <c r="J1214" s="156">
        <v>73.69</v>
      </c>
      <c r="K1214" s="156">
        <v>93.87</v>
      </c>
      <c r="L1214" s="156">
        <v>119.9</v>
      </c>
      <c r="M1214" s="157">
        <v>119.9</v>
      </c>
      <c r="N1214" s="18"/>
      <c r="W1214" s="18"/>
      <c r="X1214" s="18"/>
      <c r="Y1214" s="18"/>
      <c r="Z1214" s="18"/>
      <c r="AA1214" s="18"/>
      <c r="AB1214" s="18"/>
      <c r="AC1214" s="18"/>
      <c r="AD1214" s="18"/>
      <c r="AE1214" s="18"/>
      <c r="AF1214" s="18"/>
      <c r="AG1214" s="18"/>
      <c r="AH1214" s="18"/>
      <c r="AI1214" s="18"/>
      <c r="AJ1214" s="18"/>
      <c r="AK1214" s="18"/>
      <c r="AL1214" s="18"/>
      <c r="AM1214" s="18"/>
      <c r="AN1214" s="18"/>
      <c r="AO1214" s="18"/>
      <c r="AP1214" s="18"/>
      <c r="AQ1214" s="18"/>
      <c r="AR1214" s="18"/>
      <c r="AS1214" s="18"/>
      <c r="AT1214" s="18"/>
      <c r="AU1214" s="18"/>
      <c r="AV1214" s="18"/>
      <c r="AW1214" s="18"/>
      <c r="AX1214" s="18"/>
      <c r="AY1214" s="18"/>
      <c r="AZ1214" s="18"/>
      <c r="BA1214" s="18"/>
      <c r="BB1214" s="18"/>
      <c r="BD1214" s="18"/>
      <c r="BE1214" s="18"/>
      <c r="BF1214" s="18"/>
      <c r="BG1214" s="18"/>
      <c r="BH1214" s="18"/>
      <c r="BI1214" s="18"/>
      <c r="BJ1214" s="18"/>
      <c r="BK1214" s="18"/>
      <c r="BL1214" s="18"/>
      <c r="BM1214" s="18"/>
      <c r="BN1214" s="18"/>
      <c r="BO1214" s="18"/>
      <c r="BP1214" s="18"/>
      <c r="BQ1214" s="18"/>
      <c r="BR1214" s="18"/>
      <c r="BS1214" s="18"/>
      <c r="BT1214" s="18"/>
      <c r="BU1214" s="18"/>
      <c r="BV1214" s="18"/>
      <c r="BW1214" s="18"/>
      <c r="BX1214" s="18"/>
      <c r="BY1214" s="18"/>
      <c r="BZ1214" s="18"/>
      <c r="CA1214" s="18"/>
      <c r="CB1214" s="18"/>
      <c r="CC1214" s="18"/>
      <c r="CD1214" s="18"/>
      <c r="CE1214" s="18"/>
      <c r="CF1214" s="18"/>
      <c r="CG1214" s="18"/>
      <c r="CH1214" s="18"/>
      <c r="CI1214" s="18"/>
      <c r="CJ1214" s="18"/>
      <c r="CK1214" s="18"/>
      <c r="CL1214" s="18"/>
      <c r="CM1214" s="18"/>
      <c r="CN1214" s="18"/>
      <c r="CO1214" s="18"/>
      <c r="CP1214" s="18"/>
      <c r="CQ1214" s="18"/>
      <c r="CR1214" s="18"/>
      <c r="CS1214" s="18"/>
      <c r="CT1214" s="18"/>
      <c r="CU1214" s="18"/>
      <c r="CV1214" s="18"/>
      <c r="CW1214" s="18"/>
      <c r="CX1214" s="18"/>
      <c r="CY1214" s="18"/>
      <c r="CZ1214" s="18"/>
      <c r="DA1214" s="18"/>
      <c r="DB1214" s="18"/>
      <c r="DC1214" s="18"/>
      <c r="DD1214" s="18"/>
      <c r="DE1214" s="18"/>
      <c r="DF1214" s="18"/>
      <c r="DG1214" s="18"/>
      <c r="DH1214" s="18"/>
      <c r="DI1214" s="18"/>
    </row>
    <row r="1215" s="19" customFormat="1" spans="1:113">
      <c r="A1215" s="153" t="str">
        <f>+CONCATENATE(B1215,C1215,D1215,E1215,F1215)</f>
        <v>AFS311</v>
      </c>
      <c r="B1215" s="158" t="s">
        <v>121</v>
      </c>
      <c r="C1215" s="154" t="s">
        <v>148</v>
      </c>
      <c r="D1215" s="158" t="s">
        <v>90</v>
      </c>
      <c r="E1215" s="158">
        <v>31</v>
      </c>
      <c r="F1215" s="159">
        <v>1</v>
      </c>
      <c r="G1215" s="156">
        <v>0</v>
      </c>
      <c r="H1215" s="156">
        <v>59.42</v>
      </c>
      <c r="I1215" s="156">
        <v>64.78</v>
      </c>
      <c r="J1215" s="156">
        <v>79.29</v>
      </c>
      <c r="K1215" s="156">
        <v>101.84</v>
      </c>
      <c r="L1215" s="156">
        <v>129.73</v>
      </c>
      <c r="M1215" s="157">
        <v>123.93</v>
      </c>
      <c r="N1215" s="18"/>
      <c r="W1215" s="18"/>
      <c r="X1215" s="18"/>
      <c r="Y1215" s="18"/>
      <c r="Z1215" s="18"/>
      <c r="AA1215" s="18"/>
      <c r="AB1215" s="18"/>
      <c r="AC1215" s="18"/>
      <c r="AD1215" s="18"/>
      <c r="AE1215" s="18"/>
      <c r="AF1215" s="18"/>
      <c r="AG1215" s="18"/>
      <c r="AH1215" s="18"/>
      <c r="AI1215" s="18"/>
      <c r="AJ1215" s="18"/>
      <c r="AK1215" s="18"/>
      <c r="AL1215" s="18"/>
      <c r="AM1215" s="18"/>
      <c r="AN1215" s="18"/>
      <c r="AO1215" s="18"/>
      <c r="AP1215" s="18"/>
      <c r="AQ1215" s="18"/>
      <c r="AR1215" s="18"/>
      <c r="AS1215" s="18"/>
      <c r="AT1215" s="18"/>
      <c r="AU1215" s="18"/>
      <c r="AV1215" s="18"/>
      <c r="AW1215" s="18"/>
      <c r="AX1215" s="18"/>
      <c r="AY1215" s="18"/>
      <c r="AZ1215" s="18"/>
      <c r="BA1215" s="18"/>
      <c r="BB1215" s="18"/>
      <c r="BD1215" s="18"/>
      <c r="BE1215" s="18"/>
      <c r="BF1215" s="18"/>
      <c r="BG1215" s="18"/>
      <c r="BH1215" s="18"/>
      <c r="BI1215" s="18"/>
      <c r="BJ1215" s="18"/>
      <c r="BK1215" s="18"/>
      <c r="BL1215" s="18"/>
      <c r="BM1215" s="18"/>
      <c r="BN1215" s="18"/>
      <c r="BO1215" s="18"/>
      <c r="BP1215" s="18"/>
      <c r="BQ1215" s="18"/>
      <c r="BR1215" s="18"/>
      <c r="BS1215" s="18"/>
      <c r="BT1215" s="18"/>
      <c r="BU1215" s="18"/>
      <c r="BV1215" s="18"/>
      <c r="BW1215" s="18"/>
      <c r="BX1215" s="18"/>
      <c r="BY1215" s="18"/>
      <c r="BZ1215" s="18"/>
      <c r="CA1215" s="18"/>
      <c r="CB1215" s="18"/>
      <c r="CC1215" s="18"/>
      <c r="CD1215" s="18"/>
      <c r="CE1215" s="18"/>
      <c r="CF1215" s="18"/>
      <c r="CG1215" s="18"/>
      <c r="CH1215" s="18"/>
      <c r="CI1215" s="18"/>
      <c r="CJ1215" s="18"/>
      <c r="CK1215" s="18"/>
      <c r="CL1215" s="18"/>
      <c r="CM1215" s="18"/>
      <c r="CN1215" s="18"/>
      <c r="CO1215" s="18"/>
      <c r="CP1215" s="18"/>
      <c r="CQ1215" s="18"/>
      <c r="CR1215" s="18"/>
      <c r="CS1215" s="18"/>
      <c r="CT1215" s="18"/>
      <c r="CU1215" s="18"/>
      <c r="CV1215" s="18"/>
      <c r="CW1215" s="18"/>
      <c r="CX1215" s="18"/>
      <c r="CY1215" s="18"/>
      <c r="CZ1215" s="18"/>
      <c r="DA1215" s="18"/>
      <c r="DB1215" s="18"/>
      <c r="DC1215" s="18"/>
      <c r="DD1215" s="18"/>
      <c r="DE1215" s="18"/>
      <c r="DF1215" s="18"/>
      <c r="DG1215" s="18"/>
      <c r="DH1215" s="18"/>
      <c r="DI1215" s="18"/>
    </row>
    <row r="1216" s="19" customFormat="1" spans="1:113">
      <c r="A1216" s="153" t="str">
        <f>+CONCATENATE(B1216,C1216,D1216,E1216,F1216)</f>
        <v>AFS321</v>
      </c>
      <c r="B1216" s="158" t="s">
        <v>121</v>
      </c>
      <c r="C1216" s="154" t="s">
        <v>148</v>
      </c>
      <c r="D1216" s="158" t="s">
        <v>90</v>
      </c>
      <c r="E1216" s="158">
        <v>32</v>
      </c>
      <c r="F1216" s="159">
        <v>1</v>
      </c>
      <c r="G1216" s="156">
        <v>0</v>
      </c>
      <c r="H1216" s="156">
        <v>61.48</v>
      </c>
      <c r="I1216" s="156">
        <v>68.73</v>
      </c>
      <c r="J1216" s="156">
        <v>85.74</v>
      </c>
      <c r="K1216" s="156">
        <v>110.77</v>
      </c>
      <c r="L1216" s="156">
        <v>140.49</v>
      </c>
      <c r="M1216" s="157">
        <v>128.26</v>
      </c>
      <c r="N1216" s="18"/>
      <c r="W1216" s="18"/>
      <c r="X1216" s="18"/>
      <c r="Y1216" s="18"/>
      <c r="Z1216" s="18"/>
      <c r="AA1216" s="18"/>
      <c r="AB1216" s="18"/>
      <c r="AC1216" s="18"/>
      <c r="AD1216" s="18"/>
      <c r="AE1216" s="18"/>
      <c r="AF1216" s="18"/>
      <c r="AG1216" s="18"/>
      <c r="AH1216" s="18"/>
      <c r="AI1216" s="18"/>
      <c r="AJ1216" s="18"/>
      <c r="AK1216" s="18"/>
      <c r="AL1216" s="18"/>
      <c r="AM1216" s="18"/>
      <c r="AN1216" s="18"/>
      <c r="AO1216" s="18"/>
      <c r="AP1216" s="18"/>
      <c r="AQ1216" s="18"/>
      <c r="AR1216" s="18"/>
      <c r="AS1216" s="18"/>
      <c r="AT1216" s="18"/>
      <c r="AU1216" s="18"/>
      <c r="AV1216" s="18"/>
      <c r="AW1216" s="18"/>
      <c r="AX1216" s="18"/>
      <c r="AY1216" s="18"/>
      <c r="AZ1216" s="18"/>
      <c r="BA1216" s="18"/>
      <c r="BB1216" s="18"/>
      <c r="BD1216" s="18"/>
      <c r="BE1216" s="18"/>
      <c r="BF1216" s="18"/>
      <c r="BG1216" s="18"/>
      <c r="BH1216" s="18"/>
      <c r="BI1216" s="18"/>
      <c r="BJ1216" s="18"/>
      <c r="BK1216" s="18"/>
      <c r="BL1216" s="18"/>
      <c r="BM1216" s="18"/>
      <c r="BN1216" s="18"/>
      <c r="BO1216" s="18"/>
      <c r="BP1216" s="18"/>
      <c r="BQ1216" s="18"/>
      <c r="BR1216" s="18"/>
      <c r="BS1216" s="18"/>
      <c r="BT1216" s="18"/>
      <c r="BU1216" s="18"/>
      <c r="BV1216" s="18"/>
      <c r="BW1216" s="18"/>
      <c r="BX1216" s="18"/>
      <c r="BY1216" s="18"/>
      <c r="BZ1216" s="18"/>
      <c r="CA1216" s="18"/>
      <c r="CB1216" s="18"/>
      <c r="CC1216" s="18"/>
      <c r="CD1216" s="18"/>
      <c r="CE1216" s="18"/>
      <c r="CF1216" s="18"/>
      <c r="CG1216" s="18"/>
      <c r="CH1216" s="18"/>
      <c r="CI1216" s="18"/>
      <c r="CJ1216" s="18"/>
      <c r="CK1216" s="18"/>
      <c r="CL1216" s="18"/>
      <c r="CM1216" s="18"/>
      <c r="CN1216" s="18"/>
      <c r="CO1216" s="18"/>
      <c r="CP1216" s="18"/>
      <c r="CQ1216" s="18"/>
      <c r="CR1216" s="18"/>
      <c r="CS1216" s="18"/>
      <c r="CT1216" s="18"/>
      <c r="CU1216" s="18"/>
      <c r="CV1216" s="18"/>
      <c r="CW1216" s="18"/>
      <c r="CX1216" s="18"/>
      <c r="CY1216" s="18"/>
      <c r="CZ1216" s="18"/>
      <c r="DA1216" s="18"/>
      <c r="DB1216" s="18"/>
      <c r="DC1216" s="18"/>
      <c r="DD1216" s="18"/>
      <c r="DE1216" s="18"/>
      <c r="DF1216" s="18"/>
      <c r="DG1216" s="18"/>
      <c r="DH1216" s="18"/>
      <c r="DI1216" s="18"/>
    </row>
    <row r="1217" s="19" customFormat="1" spans="1:113">
      <c r="A1217" s="153" t="str">
        <f>+CONCATENATE(B1217,C1217,D1217,E1217,F1217)</f>
        <v>AFS331</v>
      </c>
      <c r="B1217" s="158" t="s">
        <v>121</v>
      </c>
      <c r="C1217" s="154" t="s">
        <v>148</v>
      </c>
      <c r="D1217" s="158" t="s">
        <v>90</v>
      </c>
      <c r="E1217" s="158">
        <v>33</v>
      </c>
      <c r="F1217" s="159">
        <v>1</v>
      </c>
      <c r="G1217" s="156">
        <v>0</v>
      </c>
      <c r="H1217" s="156">
        <v>64.12</v>
      </c>
      <c r="I1217" s="156">
        <v>73.44</v>
      </c>
      <c r="J1217" s="156">
        <v>93.17</v>
      </c>
      <c r="K1217" s="156">
        <v>120.71</v>
      </c>
      <c r="L1217" s="156">
        <v>152.08</v>
      </c>
      <c r="M1217" s="157">
        <v>132.91</v>
      </c>
      <c r="N1217" s="18"/>
      <c r="W1217" s="18"/>
      <c r="X1217" s="18"/>
      <c r="Y1217" s="18"/>
      <c r="Z1217" s="18"/>
      <c r="AA1217" s="18"/>
      <c r="AB1217" s="18"/>
      <c r="AC1217" s="18"/>
      <c r="AD1217" s="18"/>
      <c r="AE1217" s="18"/>
      <c r="AF1217" s="18"/>
      <c r="AG1217" s="18"/>
      <c r="AH1217" s="18"/>
      <c r="AI1217" s="18"/>
      <c r="AJ1217" s="18"/>
      <c r="AK1217" s="18"/>
      <c r="AL1217" s="18"/>
      <c r="AM1217" s="18"/>
      <c r="AN1217" s="18"/>
      <c r="AO1217" s="18"/>
      <c r="AP1217" s="18"/>
      <c r="AQ1217" s="18"/>
      <c r="AR1217" s="18"/>
      <c r="AS1217" s="18"/>
      <c r="AT1217" s="18"/>
      <c r="AU1217" s="18"/>
      <c r="AV1217" s="18"/>
      <c r="AW1217" s="18"/>
      <c r="AX1217" s="18"/>
      <c r="AY1217" s="18"/>
      <c r="AZ1217" s="18"/>
      <c r="BA1217" s="18"/>
      <c r="BB1217" s="18"/>
      <c r="BD1217" s="18"/>
      <c r="BE1217" s="18"/>
      <c r="BF1217" s="18"/>
      <c r="BG1217" s="18"/>
      <c r="BH1217" s="18"/>
      <c r="BI1217" s="18"/>
      <c r="BJ1217" s="18"/>
      <c r="BK1217" s="18"/>
      <c r="BL1217" s="18"/>
      <c r="BM1217" s="18"/>
      <c r="BN1217" s="18"/>
      <c r="BO1217" s="18"/>
      <c r="BP1217" s="18"/>
      <c r="BQ1217" s="18"/>
      <c r="BR1217" s="18"/>
      <c r="BS1217" s="18"/>
      <c r="BT1217" s="18"/>
      <c r="BU1217" s="18"/>
      <c r="BV1217" s="18"/>
      <c r="BW1217" s="18"/>
      <c r="BX1217" s="18"/>
      <c r="BY1217" s="18"/>
      <c r="BZ1217" s="18"/>
      <c r="CA1217" s="18"/>
      <c r="CB1217" s="18"/>
      <c r="CC1217" s="18"/>
      <c r="CD1217" s="18"/>
      <c r="CE1217" s="18"/>
      <c r="CF1217" s="18"/>
      <c r="CG1217" s="18"/>
      <c r="CH1217" s="18"/>
      <c r="CI1217" s="18"/>
      <c r="CJ1217" s="18"/>
      <c r="CK1217" s="18"/>
      <c r="CL1217" s="18"/>
      <c r="CM1217" s="18"/>
      <c r="CN1217" s="18"/>
      <c r="CO1217" s="18"/>
      <c r="CP1217" s="18"/>
      <c r="CQ1217" s="18"/>
      <c r="CR1217" s="18"/>
      <c r="CS1217" s="18"/>
      <c r="CT1217" s="18"/>
      <c r="CU1217" s="18"/>
      <c r="CV1217" s="18"/>
      <c r="CW1217" s="18"/>
      <c r="CX1217" s="18"/>
      <c r="CY1217" s="18"/>
      <c r="CZ1217" s="18"/>
      <c r="DA1217" s="18"/>
      <c r="DB1217" s="18"/>
      <c r="DC1217" s="18"/>
      <c r="DD1217" s="18"/>
      <c r="DE1217" s="18"/>
      <c r="DF1217" s="18"/>
      <c r="DG1217" s="18"/>
      <c r="DH1217" s="18"/>
      <c r="DI1217" s="18"/>
    </row>
    <row r="1218" s="19" customFormat="1" spans="1:113">
      <c r="A1218" s="153" t="str">
        <f t="shared" ref="A1218:A1281" si="40">+CONCATENATE(B1218,C1218,D1218,E1218,F1218)</f>
        <v>AFS341</v>
      </c>
      <c r="B1218" s="158" t="s">
        <v>121</v>
      </c>
      <c r="C1218" s="154" t="s">
        <v>148</v>
      </c>
      <c r="D1218" s="158" t="s">
        <v>90</v>
      </c>
      <c r="E1218" s="158">
        <v>34</v>
      </c>
      <c r="F1218" s="159">
        <v>1</v>
      </c>
      <c r="G1218" s="156">
        <v>0</v>
      </c>
      <c r="H1218" s="156">
        <v>67.29</v>
      </c>
      <c r="I1218" s="156">
        <v>79.17</v>
      </c>
      <c r="J1218" s="156">
        <v>101.57</v>
      </c>
      <c r="K1218" s="156">
        <v>131.44</v>
      </c>
      <c r="L1218" s="156">
        <v>164.64</v>
      </c>
      <c r="M1218" s="157">
        <v>137.91</v>
      </c>
      <c r="N1218" s="18"/>
      <c r="W1218" s="18"/>
      <c r="X1218" s="18"/>
      <c r="Y1218" s="18"/>
      <c r="Z1218" s="18"/>
      <c r="AA1218" s="18"/>
      <c r="AB1218" s="18"/>
      <c r="AC1218" s="18"/>
      <c r="AD1218" s="18"/>
      <c r="AE1218" s="18"/>
      <c r="AF1218" s="18"/>
      <c r="AG1218" s="18"/>
      <c r="AH1218" s="18"/>
      <c r="AI1218" s="18"/>
      <c r="AJ1218" s="18"/>
      <c r="AK1218" s="18"/>
      <c r="AL1218" s="18"/>
      <c r="AM1218" s="18"/>
      <c r="AN1218" s="18"/>
      <c r="AO1218" s="18"/>
      <c r="AP1218" s="18"/>
      <c r="AQ1218" s="18"/>
      <c r="AR1218" s="18"/>
      <c r="AS1218" s="18"/>
      <c r="AT1218" s="18"/>
      <c r="AU1218" s="18"/>
      <c r="AV1218" s="18"/>
      <c r="AW1218" s="18"/>
      <c r="AX1218" s="18"/>
      <c r="AY1218" s="18"/>
      <c r="AZ1218" s="18"/>
      <c r="BA1218" s="18"/>
      <c r="BB1218" s="18"/>
      <c r="BD1218" s="18"/>
      <c r="BE1218" s="18"/>
      <c r="BF1218" s="18"/>
      <c r="BG1218" s="18"/>
      <c r="BH1218" s="18"/>
      <c r="BI1218" s="18"/>
      <c r="BJ1218" s="18"/>
      <c r="BK1218" s="18"/>
      <c r="BL1218" s="18"/>
      <c r="BM1218" s="18"/>
      <c r="BN1218" s="18"/>
      <c r="BO1218" s="18"/>
      <c r="BP1218" s="18"/>
      <c r="BQ1218" s="18"/>
      <c r="BR1218" s="18"/>
      <c r="BS1218" s="18"/>
      <c r="BT1218" s="18"/>
      <c r="BU1218" s="18"/>
      <c r="BV1218" s="18"/>
      <c r="BW1218" s="18"/>
      <c r="BX1218" s="18"/>
      <c r="BY1218" s="18"/>
      <c r="BZ1218" s="18"/>
      <c r="CA1218" s="18"/>
      <c r="CB1218" s="18"/>
      <c r="CC1218" s="18"/>
      <c r="CD1218" s="18"/>
      <c r="CE1218" s="18"/>
      <c r="CF1218" s="18"/>
      <c r="CG1218" s="18"/>
      <c r="CH1218" s="18"/>
      <c r="CI1218" s="18"/>
      <c r="CJ1218" s="18"/>
      <c r="CK1218" s="18"/>
      <c r="CL1218" s="18"/>
      <c r="CM1218" s="18"/>
      <c r="CN1218" s="18"/>
      <c r="CO1218" s="18"/>
      <c r="CP1218" s="18"/>
      <c r="CQ1218" s="18"/>
      <c r="CR1218" s="18"/>
      <c r="CS1218" s="18"/>
      <c r="CT1218" s="18"/>
      <c r="CU1218" s="18"/>
      <c r="CV1218" s="18"/>
      <c r="CW1218" s="18"/>
      <c r="CX1218" s="18"/>
      <c r="CY1218" s="18"/>
      <c r="CZ1218" s="18"/>
      <c r="DA1218" s="18"/>
      <c r="DB1218" s="18"/>
      <c r="DC1218" s="18"/>
      <c r="DD1218" s="18"/>
      <c r="DE1218" s="18"/>
      <c r="DF1218" s="18"/>
      <c r="DG1218" s="18"/>
      <c r="DH1218" s="18"/>
      <c r="DI1218" s="18"/>
    </row>
    <row r="1219" s="19" customFormat="1" spans="1:113">
      <c r="A1219" s="153" t="str">
        <f>+CONCATENATE(B1219,C1219,D1219,E1219,F1219)</f>
        <v>AFS351</v>
      </c>
      <c r="B1219" s="158" t="s">
        <v>121</v>
      </c>
      <c r="C1219" s="154" t="s">
        <v>148</v>
      </c>
      <c r="D1219" s="158" t="s">
        <v>90</v>
      </c>
      <c r="E1219" s="158">
        <v>35</v>
      </c>
      <c r="F1219" s="159">
        <v>1</v>
      </c>
      <c r="G1219" s="156">
        <v>0</v>
      </c>
      <c r="H1219" s="156">
        <v>71.1</v>
      </c>
      <c r="I1219" s="156">
        <v>85.77</v>
      </c>
      <c r="J1219" s="156">
        <v>111.03</v>
      </c>
      <c r="K1219" s="156">
        <v>143.24</v>
      </c>
      <c r="L1219" s="156">
        <v>178.31</v>
      </c>
      <c r="M1219" s="157">
        <v>143.24</v>
      </c>
      <c r="N1219" s="18"/>
      <c r="W1219" s="18"/>
      <c r="X1219" s="18"/>
      <c r="Y1219" s="18"/>
      <c r="Z1219" s="18"/>
      <c r="AA1219" s="18"/>
      <c r="AB1219" s="18"/>
      <c r="AC1219" s="18"/>
      <c r="AD1219" s="18"/>
      <c r="AE1219" s="18"/>
      <c r="AF1219" s="18"/>
      <c r="AG1219" s="18"/>
      <c r="AH1219" s="18"/>
      <c r="AI1219" s="18"/>
      <c r="AJ1219" s="18"/>
      <c r="AK1219" s="18"/>
      <c r="AL1219" s="18"/>
      <c r="AM1219" s="18"/>
      <c r="AN1219" s="18"/>
      <c r="AO1219" s="18"/>
      <c r="AP1219" s="18"/>
      <c r="AQ1219" s="18"/>
      <c r="AR1219" s="18"/>
      <c r="AS1219" s="18"/>
      <c r="AT1219" s="18"/>
      <c r="AU1219" s="18"/>
      <c r="AV1219" s="18"/>
      <c r="AW1219" s="18"/>
      <c r="AX1219" s="18"/>
      <c r="AY1219" s="18"/>
      <c r="AZ1219" s="18"/>
      <c r="BA1219" s="18"/>
      <c r="BB1219" s="18"/>
      <c r="BD1219" s="18"/>
      <c r="BE1219" s="18"/>
      <c r="BF1219" s="18"/>
      <c r="BG1219" s="18"/>
      <c r="BH1219" s="18"/>
      <c r="BI1219" s="18"/>
      <c r="BJ1219" s="18"/>
      <c r="BK1219" s="18"/>
      <c r="BL1219" s="18"/>
      <c r="BM1219" s="18"/>
      <c r="BN1219" s="18"/>
      <c r="BO1219" s="18"/>
      <c r="BP1219" s="18"/>
      <c r="BQ1219" s="18"/>
      <c r="BR1219" s="18"/>
      <c r="BS1219" s="18"/>
      <c r="BT1219" s="18"/>
      <c r="BU1219" s="18"/>
      <c r="BV1219" s="18"/>
      <c r="BW1219" s="18"/>
      <c r="BX1219" s="18"/>
      <c r="BY1219" s="18"/>
      <c r="BZ1219" s="18"/>
      <c r="CA1219" s="18"/>
      <c r="CB1219" s="18"/>
      <c r="CC1219" s="18"/>
      <c r="CD1219" s="18"/>
      <c r="CE1219" s="18"/>
      <c r="CF1219" s="18"/>
      <c r="CG1219" s="18"/>
      <c r="CH1219" s="18"/>
      <c r="CI1219" s="18"/>
      <c r="CJ1219" s="18"/>
      <c r="CK1219" s="18"/>
      <c r="CL1219" s="18"/>
      <c r="CM1219" s="18"/>
      <c r="CN1219" s="18"/>
      <c r="CO1219" s="18"/>
      <c r="CP1219" s="18"/>
      <c r="CQ1219" s="18"/>
      <c r="CR1219" s="18"/>
      <c r="CS1219" s="18"/>
      <c r="CT1219" s="18"/>
      <c r="CU1219" s="18"/>
      <c r="CV1219" s="18"/>
      <c r="CW1219" s="18"/>
      <c r="CX1219" s="18"/>
      <c r="CY1219" s="18"/>
      <c r="CZ1219" s="18"/>
      <c r="DA1219" s="18"/>
      <c r="DB1219" s="18"/>
      <c r="DC1219" s="18"/>
      <c r="DD1219" s="18"/>
      <c r="DE1219" s="18"/>
      <c r="DF1219" s="18"/>
      <c r="DG1219" s="18"/>
      <c r="DH1219" s="18"/>
      <c r="DI1219" s="18"/>
    </row>
    <row r="1220" s="19" customFormat="1" spans="1:113">
      <c r="A1220" s="153" t="str">
        <f>+CONCATENATE(B1220,C1220,D1220,E1220,F1220)</f>
        <v>AFS361</v>
      </c>
      <c r="B1220" s="158" t="s">
        <v>121</v>
      </c>
      <c r="C1220" s="154" t="s">
        <v>148</v>
      </c>
      <c r="D1220" s="158" t="s">
        <v>90</v>
      </c>
      <c r="E1220" s="158">
        <v>36</v>
      </c>
      <c r="F1220" s="159">
        <v>1</v>
      </c>
      <c r="G1220" s="156">
        <v>0</v>
      </c>
      <c r="H1220" s="156">
        <v>75.8</v>
      </c>
      <c r="I1220" s="156">
        <v>93.48</v>
      </c>
      <c r="J1220" s="156">
        <v>121.73</v>
      </c>
      <c r="K1220" s="156">
        <v>156.19</v>
      </c>
      <c r="L1220" s="156">
        <v>193.18</v>
      </c>
      <c r="M1220" s="157">
        <v>149</v>
      </c>
      <c r="N1220" s="18"/>
      <c r="W1220" s="18"/>
      <c r="X1220" s="18"/>
      <c r="Y1220" s="18"/>
      <c r="Z1220" s="18"/>
      <c r="AA1220" s="18"/>
      <c r="AB1220" s="18"/>
      <c r="AC1220" s="18"/>
      <c r="AD1220" s="18"/>
      <c r="AE1220" s="18"/>
      <c r="AF1220" s="18"/>
      <c r="AG1220" s="18"/>
      <c r="AH1220" s="18"/>
      <c r="AI1220" s="18"/>
      <c r="AJ1220" s="18"/>
      <c r="AK1220" s="18"/>
      <c r="AL1220" s="18"/>
      <c r="AM1220" s="18"/>
      <c r="AN1220" s="18"/>
      <c r="AO1220" s="18"/>
      <c r="AP1220" s="18"/>
      <c r="AQ1220" s="18"/>
      <c r="AR1220" s="18"/>
      <c r="AS1220" s="18"/>
      <c r="AT1220" s="18"/>
      <c r="AU1220" s="18"/>
      <c r="AV1220" s="18"/>
      <c r="AW1220" s="18"/>
      <c r="AX1220" s="18"/>
      <c r="AY1220" s="18"/>
      <c r="AZ1220" s="18"/>
      <c r="BA1220" s="18"/>
      <c r="BB1220" s="18"/>
      <c r="BD1220" s="18"/>
      <c r="BE1220" s="18"/>
      <c r="BF1220" s="18"/>
      <c r="BG1220" s="18"/>
      <c r="BH1220" s="18"/>
      <c r="BI1220" s="18"/>
      <c r="BJ1220" s="18"/>
      <c r="BK1220" s="18"/>
      <c r="BL1220" s="18"/>
      <c r="BM1220" s="18"/>
      <c r="BN1220" s="18"/>
      <c r="BO1220" s="18"/>
      <c r="BP1220" s="18"/>
      <c r="BQ1220" s="18"/>
      <c r="BR1220" s="18"/>
      <c r="BS1220" s="18"/>
      <c r="BT1220" s="18"/>
      <c r="BU1220" s="18"/>
      <c r="BV1220" s="18"/>
      <c r="BW1220" s="18"/>
      <c r="BX1220" s="18"/>
      <c r="BY1220" s="18"/>
      <c r="BZ1220" s="18"/>
      <c r="CA1220" s="18"/>
      <c r="CB1220" s="18"/>
      <c r="CC1220" s="18"/>
      <c r="CD1220" s="18"/>
      <c r="CE1220" s="18"/>
      <c r="CF1220" s="18"/>
      <c r="CG1220" s="18"/>
      <c r="CH1220" s="18"/>
      <c r="CI1220" s="18"/>
      <c r="CJ1220" s="18"/>
      <c r="CK1220" s="18"/>
      <c r="CL1220" s="18"/>
      <c r="CM1220" s="18"/>
      <c r="CN1220" s="18"/>
      <c r="CO1220" s="18"/>
      <c r="CP1220" s="18"/>
      <c r="CQ1220" s="18"/>
      <c r="CR1220" s="18"/>
      <c r="CS1220" s="18"/>
      <c r="CT1220" s="18"/>
      <c r="CU1220" s="18"/>
      <c r="CV1220" s="18"/>
      <c r="CW1220" s="18"/>
      <c r="CX1220" s="18"/>
      <c r="CY1220" s="18"/>
      <c r="CZ1220" s="18"/>
      <c r="DA1220" s="18"/>
      <c r="DB1220" s="18"/>
      <c r="DC1220" s="18"/>
      <c r="DD1220" s="18"/>
      <c r="DE1220" s="18"/>
      <c r="DF1220" s="18"/>
      <c r="DG1220" s="18"/>
      <c r="DH1220" s="18"/>
      <c r="DI1220" s="18"/>
    </row>
    <row r="1221" s="19" customFormat="1" spans="1:113">
      <c r="A1221" s="153" t="str">
        <f>+CONCATENATE(B1221,C1221,D1221,E1221,F1221)</f>
        <v>AFS371</v>
      </c>
      <c r="B1221" s="158" t="s">
        <v>121</v>
      </c>
      <c r="C1221" s="154" t="s">
        <v>148</v>
      </c>
      <c r="D1221" s="158" t="s">
        <v>90</v>
      </c>
      <c r="E1221" s="158">
        <v>37</v>
      </c>
      <c r="F1221" s="159">
        <v>1</v>
      </c>
      <c r="G1221" s="156">
        <v>0</v>
      </c>
      <c r="H1221" s="156">
        <v>81.4</v>
      </c>
      <c r="I1221" s="156">
        <v>102.22</v>
      </c>
      <c r="J1221" s="156">
        <v>133.68</v>
      </c>
      <c r="K1221" s="156">
        <v>170.1</v>
      </c>
      <c r="L1221" s="156">
        <v>209.34</v>
      </c>
      <c r="M1221" s="157">
        <v>155.18</v>
      </c>
      <c r="N1221" s="18"/>
      <c r="W1221" s="18"/>
      <c r="X1221" s="18"/>
      <c r="Y1221" s="18"/>
      <c r="Z1221" s="18"/>
      <c r="AA1221" s="18"/>
      <c r="AB1221" s="18"/>
      <c r="AC1221" s="18"/>
      <c r="AD1221" s="18"/>
      <c r="AE1221" s="18"/>
      <c r="AF1221" s="18"/>
      <c r="AG1221" s="18"/>
      <c r="AH1221" s="18"/>
      <c r="AI1221" s="18"/>
      <c r="AJ1221" s="18"/>
      <c r="AK1221" s="18"/>
      <c r="AL1221" s="18"/>
      <c r="AM1221" s="18"/>
      <c r="AN1221" s="18"/>
      <c r="AO1221" s="18"/>
      <c r="AP1221" s="18"/>
      <c r="AQ1221" s="18"/>
      <c r="AR1221" s="18"/>
      <c r="AS1221" s="18"/>
      <c r="AT1221" s="18"/>
      <c r="AU1221" s="18"/>
      <c r="AV1221" s="18"/>
      <c r="AW1221" s="18"/>
      <c r="AX1221" s="18"/>
      <c r="AY1221" s="18"/>
      <c r="AZ1221" s="18"/>
      <c r="BA1221" s="18"/>
      <c r="BB1221" s="18"/>
      <c r="BD1221" s="18"/>
      <c r="BE1221" s="18"/>
      <c r="BF1221" s="18"/>
      <c r="BG1221" s="18"/>
      <c r="BH1221" s="18"/>
      <c r="BI1221" s="18"/>
      <c r="BJ1221" s="18"/>
      <c r="BK1221" s="18"/>
      <c r="BL1221" s="18"/>
      <c r="BM1221" s="18"/>
      <c r="BN1221" s="18"/>
      <c r="BO1221" s="18"/>
      <c r="BP1221" s="18"/>
      <c r="BQ1221" s="18"/>
      <c r="BR1221" s="18"/>
      <c r="BS1221" s="18"/>
      <c r="BT1221" s="18"/>
      <c r="BU1221" s="18"/>
      <c r="BV1221" s="18"/>
      <c r="BW1221" s="18"/>
      <c r="BX1221" s="18"/>
      <c r="BY1221" s="18"/>
      <c r="BZ1221" s="18"/>
      <c r="CA1221" s="18"/>
      <c r="CB1221" s="18"/>
      <c r="CC1221" s="18"/>
      <c r="CD1221" s="18"/>
      <c r="CE1221" s="18"/>
      <c r="CF1221" s="18"/>
      <c r="CG1221" s="18"/>
      <c r="CH1221" s="18"/>
      <c r="CI1221" s="18"/>
      <c r="CJ1221" s="18"/>
      <c r="CK1221" s="18"/>
      <c r="CL1221" s="18"/>
      <c r="CM1221" s="18"/>
      <c r="CN1221" s="18"/>
      <c r="CO1221" s="18"/>
      <c r="CP1221" s="18"/>
      <c r="CQ1221" s="18"/>
      <c r="CR1221" s="18"/>
      <c r="CS1221" s="18"/>
      <c r="CT1221" s="18"/>
      <c r="CU1221" s="18"/>
      <c r="CV1221" s="18"/>
      <c r="CW1221" s="18"/>
      <c r="CX1221" s="18"/>
      <c r="CY1221" s="18"/>
      <c r="CZ1221" s="18"/>
      <c r="DA1221" s="18"/>
      <c r="DB1221" s="18"/>
      <c r="DC1221" s="18"/>
      <c r="DD1221" s="18"/>
      <c r="DE1221" s="18"/>
      <c r="DF1221" s="18"/>
      <c r="DG1221" s="18"/>
      <c r="DH1221" s="18"/>
      <c r="DI1221" s="18"/>
    </row>
    <row r="1222" s="19" customFormat="1" spans="1:113">
      <c r="A1222" s="153" t="str">
        <f>+CONCATENATE(B1222,C1222,D1222,E1222,F1222)</f>
        <v>AFS381</v>
      </c>
      <c r="B1222" s="158" t="s">
        <v>121</v>
      </c>
      <c r="C1222" s="154" t="s">
        <v>148</v>
      </c>
      <c r="D1222" s="158" t="s">
        <v>90</v>
      </c>
      <c r="E1222" s="158">
        <v>38</v>
      </c>
      <c r="F1222" s="159">
        <v>1</v>
      </c>
      <c r="G1222" s="156">
        <v>0</v>
      </c>
      <c r="H1222" s="156">
        <v>88</v>
      </c>
      <c r="I1222" s="156">
        <v>112.33</v>
      </c>
      <c r="J1222" s="156">
        <v>146.64</v>
      </c>
      <c r="K1222" s="156">
        <v>185.19</v>
      </c>
      <c r="L1222" s="156">
        <v>226.88</v>
      </c>
      <c r="M1222" s="157">
        <v>161.8</v>
      </c>
      <c r="N1222" s="18"/>
      <c r="W1222" s="18"/>
      <c r="X1222" s="18"/>
      <c r="Y1222" s="18"/>
      <c r="Z1222" s="18"/>
      <c r="AA1222" s="18"/>
      <c r="AB1222" s="18"/>
      <c r="AC1222" s="18"/>
      <c r="AD1222" s="18"/>
      <c r="AE1222" s="18"/>
      <c r="AF1222" s="18"/>
      <c r="AG1222" s="18"/>
      <c r="AH1222" s="18"/>
      <c r="AI1222" s="18"/>
      <c r="AJ1222" s="18"/>
      <c r="AK1222" s="18"/>
      <c r="AL1222" s="18"/>
      <c r="AM1222" s="18"/>
      <c r="AN1222" s="18"/>
      <c r="AO1222" s="18"/>
      <c r="AP1222" s="18"/>
      <c r="AQ1222" s="18"/>
      <c r="AR1222" s="18"/>
      <c r="AS1222" s="18"/>
      <c r="AT1222" s="18"/>
      <c r="AU1222" s="18"/>
      <c r="AV1222" s="18"/>
      <c r="AW1222" s="18"/>
      <c r="AX1222" s="18"/>
      <c r="AY1222" s="18"/>
      <c r="AZ1222" s="18"/>
      <c r="BA1222" s="18"/>
      <c r="BB1222" s="18"/>
      <c r="BD1222" s="18"/>
      <c r="BE1222" s="18"/>
      <c r="BF1222" s="18"/>
      <c r="BG1222" s="18"/>
      <c r="BH1222" s="18"/>
      <c r="BI1222" s="18"/>
      <c r="BJ1222" s="18"/>
      <c r="BK1222" s="18"/>
      <c r="BL1222" s="18"/>
      <c r="BM1222" s="18"/>
      <c r="BN1222" s="18"/>
      <c r="BO1222" s="18"/>
      <c r="BP1222" s="18"/>
      <c r="BQ1222" s="18"/>
      <c r="BR1222" s="18"/>
      <c r="BS1222" s="18"/>
      <c r="BT1222" s="18"/>
      <c r="BU1222" s="18"/>
      <c r="BV1222" s="18"/>
      <c r="BW1222" s="18"/>
      <c r="BX1222" s="18"/>
      <c r="BY1222" s="18"/>
      <c r="BZ1222" s="18"/>
      <c r="CA1222" s="18"/>
      <c r="CB1222" s="18"/>
      <c r="CC1222" s="18"/>
      <c r="CD1222" s="18"/>
      <c r="CE1222" s="18"/>
      <c r="CF1222" s="18"/>
      <c r="CG1222" s="18"/>
      <c r="CH1222" s="18"/>
      <c r="CI1222" s="18"/>
      <c r="CJ1222" s="18"/>
      <c r="CK1222" s="18"/>
      <c r="CL1222" s="18"/>
      <c r="CM1222" s="18"/>
      <c r="CN1222" s="18"/>
      <c r="CO1222" s="18"/>
      <c r="CP1222" s="18"/>
      <c r="CQ1222" s="18"/>
      <c r="CR1222" s="18"/>
      <c r="CS1222" s="18"/>
      <c r="CT1222" s="18"/>
      <c r="CU1222" s="18"/>
      <c r="CV1222" s="18"/>
      <c r="CW1222" s="18"/>
      <c r="CX1222" s="18"/>
      <c r="CY1222" s="18"/>
      <c r="CZ1222" s="18"/>
      <c r="DA1222" s="18"/>
      <c r="DB1222" s="18"/>
      <c r="DC1222" s="18"/>
      <c r="DD1222" s="18"/>
      <c r="DE1222" s="18"/>
      <c r="DF1222" s="18"/>
      <c r="DG1222" s="18"/>
      <c r="DH1222" s="18"/>
      <c r="DI1222" s="18"/>
    </row>
    <row r="1223" s="19" customFormat="1" spans="1:113">
      <c r="A1223" s="153" t="str">
        <f>+CONCATENATE(B1223,C1223,D1223,E1223,F1223)</f>
        <v>AFS391</v>
      </c>
      <c r="B1223" s="158" t="s">
        <v>121</v>
      </c>
      <c r="C1223" s="154" t="s">
        <v>148</v>
      </c>
      <c r="D1223" s="158" t="s">
        <v>90</v>
      </c>
      <c r="E1223" s="158">
        <v>39</v>
      </c>
      <c r="F1223" s="159">
        <v>1</v>
      </c>
      <c r="G1223" s="156">
        <v>0</v>
      </c>
      <c r="H1223" s="156">
        <v>95.94</v>
      </c>
      <c r="I1223" s="156">
        <v>123.7</v>
      </c>
      <c r="J1223" s="156">
        <v>160.91</v>
      </c>
      <c r="K1223" s="156">
        <v>201.61</v>
      </c>
      <c r="L1223" s="156">
        <v>245.91</v>
      </c>
      <c r="M1223" s="157">
        <v>168.9</v>
      </c>
      <c r="N1223" s="18"/>
      <c r="W1223" s="18"/>
      <c r="X1223" s="18"/>
      <c r="Y1223" s="18"/>
      <c r="Z1223" s="18"/>
      <c r="AA1223" s="18"/>
      <c r="AB1223" s="18"/>
      <c r="AC1223" s="18"/>
      <c r="AD1223" s="18"/>
      <c r="AE1223" s="18"/>
      <c r="AF1223" s="18"/>
      <c r="AG1223" s="18"/>
      <c r="AH1223" s="18"/>
      <c r="AI1223" s="18"/>
      <c r="AJ1223" s="18"/>
      <c r="AK1223" s="18"/>
      <c r="AL1223" s="18"/>
      <c r="AM1223" s="18"/>
      <c r="AN1223" s="18"/>
      <c r="AO1223" s="18"/>
      <c r="AP1223" s="18"/>
      <c r="AQ1223" s="18"/>
      <c r="AR1223" s="18"/>
      <c r="AS1223" s="18"/>
      <c r="AT1223" s="18"/>
      <c r="AU1223" s="18"/>
      <c r="AV1223" s="18"/>
      <c r="AW1223" s="18"/>
      <c r="AX1223" s="18"/>
      <c r="AY1223" s="18"/>
      <c r="AZ1223" s="18"/>
      <c r="BA1223" s="18"/>
      <c r="BB1223" s="18"/>
      <c r="BD1223" s="18"/>
      <c r="BE1223" s="18"/>
      <c r="BF1223" s="18"/>
      <c r="BG1223" s="18"/>
      <c r="BH1223" s="18"/>
      <c r="BI1223" s="18"/>
      <c r="BJ1223" s="18"/>
      <c r="BK1223" s="18"/>
      <c r="BL1223" s="18"/>
      <c r="BM1223" s="18"/>
      <c r="BN1223" s="18"/>
      <c r="BO1223" s="18"/>
      <c r="BP1223" s="18"/>
      <c r="BQ1223" s="18"/>
      <c r="BR1223" s="18"/>
      <c r="BS1223" s="18"/>
      <c r="BT1223" s="18"/>
      <c r="BU1223" s="18"/>
      <c r="BV1223" s="18"/>
      <c r="BW1223" s="18"/>
      <c r="BX1223" s="18"/>
      <c r="BY1223" s="18"/>
      <c r="BZ1223" s="18"/>
      <c r="CA1223" s="18"/>
      <c r="CB1223" s="18"/>
      <c r="CC1223" s="18"/>
      <c r="CD1223" s="18"/>
      <c r="CE1223" s="18"/>
      <c r="CF1223" s="18"/>
      <c r="CG1223" s="18"/>
      <c r="CH1223" s="18"/>
      <c r="CI1223" s="18"/>
      <c r="CJ1223" s="18"/>
      <c r="CK1223" s="18"/>
      <c r="CL1223" s="18"/>
      <c r="CM1223" s="18"/>
      <c r="CN1223" s="18"/>
      <c r="CO1223" s="18"/>
      <c r="CP1223" s="18"/>
      <c r="CQ1223" s="18"/>
      <c r="CR1223" s="18"/>
      <c r="CS1223" s="18"/>
      <c r="CT1223" s="18"/>
      <c r="CU1223" s="18"/>
      <c r="CV1223" s="18"/>
      <c r="CW1223" s="18"/>
      <c r="CX1223" s="18"/>
      <c r="CY1223" s="18"/>
      <c r="CZ1223" s="18"/>
      <c r="DA1223" s="18"/>
      <c r="DB1223" s="18"/>
      <c r="DC1223" s="18"/>
      <c r="DD1223" s="18"/>
      <c r="DE1223" s="18"/>
      <c r="DF1223" s="18"/>
      <c r="DG1223" s="18"/>
      <c r="DH1223" s="18"/>
      <c r="DI1223" s="18"/>
    </row>
    <row r="1224" s="19" customFormat="1" spans="1:113">
      <c r="A1224" s="153" t="str">
        <f>+CONCATENATE(B1224,C1224,D1224,E1224,F1224)</f>
        <v>AFS401</v>
      </c>
      <c r="B1224" s="158" t="s">
        <v>121</v>
      </c>
      <c r="C1224" s="154" t="s">
        <v>148</v>
      </c>
      <c r="D1224" s="158" t="s">
        <v>90</v>
      </c>
      <c r="E1224" s="158">
        <v>40</v>
      </c>
      <c r="F1224" s="159">
        <v>1</v>
      </c>
      <c r="G1224" s="156">
        <v>110.8</v>
      </c>
      <c r="H1224" s="156">
        <v>104.98</v>
      </c>
      <c r="I1224" s="156">
        <v>136.4</v>
      </c>
      <c r="J1224" s="156">
        <v>176.55</v>
      </c>
      <c r="K1224" s="156">
        <v>219.42</v>
      </c>
      <c r="L1224" s="156">
        <v>266.55</v>
      </c>
      <c r="M1224" s="157">
        <v>176.55</v>
      </c>
      <c r="N1224" s="18"/>
      <c r="W1224" s="18"/>
      <c r="X1224" s="18"/>
      <c r="Y1224" s="18"/>
      <c r="Z1224" s="18"/>
      <c r="AA1224" s="18"/>
      <c r="AB1224" s="18"/>
      <c r="AC1224" s="18"/>
      <c r="AD1224" s="18"/>
      <c r="AE1224" s="18"/>
      <c r="AF1224" s="18"/>
      <c r="AG1224" s="18"/>
      <c r="AH1224" s="18"/>
      <c r="AI1224" s="18"/>
      <c r="AJ1224" s="18"/>
      <c r="AK1224" s="18"/>
      <c r="AL1224" s="18"/>
      <c r="AM1224" s="18"/>
      <c r="AN1224" s="18"/>
      <c r="AO1224" s="18"/>
      <c r="AP1224" s="18"/>
      <c r="AQ1224" s="18"/>
      <c r="AR1224" s="18"/>
      <c r="AS1224" s="18"/>
      <c r="AT1224" s="18"/>
      <c r="AU1224" s="18"/>
      <c r="AV1224" s="18"/>
      <c r="AW1224" s="18"/>
      <c r="AX1224" s="18"/>
      <c r="AY1224" s="18"/>
      <c r="AZ1224" s="18"/>
      <c r="BA1224" s="18"/>
      <c r="BB1224" s="18"/>
      <c r="BD1224" s="18"/>
      <c r="BE1224" s="18"/>
      <c r="BF1224" s="18"/>
      <c r="BG1224" s="18"/>
      <c r="BH1224" s="18"/>
      <c r="BI1224" s="18"/>
      <c r="BJ1224" s="18"/>
      <c r="BK1224" s="18"/>
      <c r="BL1224" s="18"/>
      <c r="BM1224" s="18"/>
      <c r="BN1224" s="18"/>
      <c r="BO1224" s="18"/>
      <c r="BP1224" s="18"/>
      <c r="BQ1224" s="18"/>
      <c r="BR1224" s="18"/>
      <c r="BS1224" s="18"/>
      <c r="BT1224" s="18"/>
      <c r="BU1224" s="18"/>
      <c r="BV1224" s="18"/>
      <c r="BW1224" s="18"/>
      <c r="BX1224" s="18"/>
      <c r="BY1224" s="18"/>
      <c r="BZ1224" s="18"/>
      <c r="CA1224" s="18"/>
      <c r="CB1224" s="18"/>
      <c r="CC1224" s="18"/>
      <c r="CD1224" s="18"/>
      <c r="CE1224" s="18"/>
      <c r="CF1224" s="18"/>
      <c r="CG1224" s="18"/>
      <c r="CH1224" s="18"/>
      <c r="CI1224" s="18"/>
      <c r="CJ1224" s="18"/>
      <c r="CK1224" s="18"/>
      <c r="CL1224" s="18"/>
      <c r="CM1224" s="18"/>
      <c r="CN1224" s="18"/>
      <c r="CO1224" s="18"/>
      <c r="CP1224" s="18"/>
      <c r="CQ1224" s="18"/>
      <c r="CR1224" s="18"/>
      <c r="CS1224" s="18"/>
      <c r="CT1224" s="18"/>
      <c r="CU1224" s="18"/>
      <c r="CV1224" s="18"/>
      <c r="CW1224" s="18"/>
      <c r="CX1224" s="18"/>
      <c r="CY1224" s="18"/>
      <c r="CZ1224" s="18"/>
      <c r="DA1224" s="18"/>
      <c r="DB1224" s="18"/>
      <c r="DC1224" s="18"/>
      <c r="DD1224" s="18"/>
      <c r="DE1224" s="18"/>
      <c r="DF1224" s="18"/>
      <c r="DG1224" s="18"/>
      <c r="DH1224" s="18"/>
      <c r="DI1224" s="18"/>
    </row>
    <row r="1225" s="19" customFormat="1" spans="1:113">
      <c r="A1225" s="153" t="str">
        <f>+CONCATENATE(B1225,C1225,D1225,E1225,F1225)</f>
        <v>AFS411</v>
      </c>
      <c r="B1225" s="158" t="s">
        <v>121</v>
      </c>
      <c r="C1225" s="154" t="s">
        <v>148</v>
      </c>
      <c r="D1225" s="158" t="s">
        <v>90</v>
      </c>
      <c r="E1225" s="158">
        <v>41</v>
      </c>
      <c r="F1225" s="159">
        <v>1</v>
      </c>
      <c r="G1225" s="156">
        <v>110.8</v>
      </c>
      <c r="H1225" s="156">
        <v>115.61</v>
      </c>
      <c r="I1225" s="156">
        <v>150.85</v>
      </c>
      <c r="J1225" s="156">
        <v>193.44</v>
      </c>
      <c r="K1225" s="156">
        <v>238.74</v>
      </c>
      <c r="L1225" s="156">
        <v>288.91</v>
      </c>
      <c r="M1225" s="157">
        <v>184.69</v>
      </c>
      <c r="N1225" s="18"/>
      <c r="W1225" s="18"/>
      <c r="X1225" s="18"/>
      <c r="Y1225" s="18"/>
      <c r="Z1225" s="18"/>
      <c r="AA1225" s="18"/>
      <c r="AB1225" s="18"/>
      <c r="AC1225" s="18"/>
      <c r="AD1225" s="18"/>
      <c r="AE1225" s="18"/>
      <c r="AF1225" s="18"/>
      <c r="AG1225" s="18"/>
      <c r="AH1225" s="18"/>
      <c r="AI1225" s="18"/>
      <c r="AJ1225" s="18"/>
      <c r="AK1225" s="18"/>
      <c r="AL1225" s="18"/>
      <c r="AM1225" s="18"/>
      <c r="AN1225" s="18"/>
      <c r="AO1225" s="18"/>
      <c r="AP1225" s="18"/>
      <c r="AQ1225" s="18"/>
      <c r="AR1225" s="18"/>
      <c r="AS1225" s="18"/>
      <c r="AT1225" s="18"/>
      <c r="AU1225" s="18"/>
      <c r="AV1225" s="18"/>
      <c r="AW1225" s="18"/>
      <c r="AX1225" s="18"/>
      <c r="AY1225" s="18"/>
      <c r="AZ1225" s="18"/>
      <c r="BA1225" s="18"/>
      <c r="BB1225" s="18"/>
      <c r="BD1225" s="18"/>
      <c r="BE1225" s="18"/>
      <c r="BF1225" s="18"/>
      <c r="BG1225" s="18"/>
      <c r="BH1225" s="18"/>
      <c r="BI1225" s="18"/>
      <c r="BJ1225" s="18"/>
      <c r="BK1225" s="18"/>
      <c r="BL1225" s="18"/>
      <c r="BM1225" s="18"/>
      <c r="BN1225" s="18"/>
      <c r="BO1225" s="18"/>
      <c r="BP1225" s="18"/>
      <c r="BQ1225" s="18"/>
      <c r="BR1225" s="18"/>
      <c r="BS1225" s="18"/>
      <c r="BT1225" s="18"/>
      <c r="BU1225" s="18"/>
      <c r="BV1225" s="18"/>
      <c r="BW1225" s="18"/>
      <c r="BX1225" s="18"/>
      <c r="BY1225" s="18"/>
      <c r="BZ1225" s="18"/>
      <c r="CA1225" s="18"/>
      <c r="CB1225" s="18"/>
      <c r="CC1225" s="18"/>
      <c r="CD1225" s="18"/>
      <c r="CE1225" s="18"/>
      <c r="CF1225" s="18"/>
      <c r="CG1225" s="18"/>
      <c r="CH1225" s="18"/>
      <c r="CI1225" s="18"/>
      <c r="CJ1225" s="18"/>
      <c r="CK1225" s="18"/>
      <c r="CL1225" s="18"/>
      <c r="CM1225" s="18"/>
      <c r="CN1225" s="18"/>
      <c r="CO1225" s="18"/>
      <c r="CP1225" s="18"/>
      <c r="CQ1225" s="18"/>
      <c r="CR1225" s="18"/>
      <c r="CS1225" s="18"/>
      <c r="CT1225" s="18"/>
      <c r="CU1225" s="18"/>
      <c r="CV1225" s="18"/>
      <c r="CW1225" s="18"/>
      <c r="CX1225" s="18"/>
      <c r="CY1225" s="18"/>
      <c r="CZ1225" s="18"/>
      <c r="DA1225" s="18"/>
      <c r="DB1225" s="18"/>
      <c r="DC1225" s="18"/>
      <c r="DD1225" s="18"/>
      <c r="DE1225" s="18"/>
      <c r="DF1225" s="18"/>
      <c r="DG1225" s="18"/>
      <c r="DH1225" s="18"/>
      <c r="DI1225" s="18"/>
    </row>
    <row r="1226" s="19" customFormat="1" spans="1:113">
      <c r="A1226" s="153" t="str">
        <f>+CONCATENATE(B1226,C1226,D1226,E1226,F1226)</f>
        <v>AFS421</v>
      </c>
      <c r="B1226" s="158" t="s">
        <v>121</v>
      </c>
      <c r="C1226" s="154" t="s">
        <v>148</v>
      </c>
      <c r="D1226" s="158" t="s">
        <v>90</v>
      </c>
      <c r="E1226" s="158">
        <v>42</v>
      </c>
      <c r="F1226" s="159">
        <v>1</v>
      </c>
      <c r="G1226" s="156">
        <v>110.8</v>
      </c>
      <c r="H1226" s="156">
        <v>127.52</v>
      </c>
      <c r="I1226" s="156">
        <v>166.75</v>
      </c>
      <c r="J1226" s="156">
        <v>211.69</v>
      </c>
      <c r="K1226" s="156">
        <v>259.67</v>
      </c>
      <c r="L1226" s="156">
        <v>313.1</v>
      </c>
      <c r="M1226" s="157">
        <v>193.47</v>
      </c>
      <c r="N1226" s="18"/>
      <c r="W1226" s="18"/>
      <c r="X1226" s="18"/>
      <c r="Y1226" s="18"/>
      <c r="Z1226" s="18"/>
      <c r="AA1226" s="18"/>
      <c r="AB1226" s="18"/>
      <c r="AC1226" s="18"/>
      <c r="AD1226" s="18"/>
      <c r="AE1226" s="18"/>
      <c r="AF1226" s="18"/>
      <c r="AG1226" s="18"/>
      <c r="AH1226" s="18"/>
      <c r="AI1226" s="18"/>
      <c r="AJ1226" s="18"/>
      <c r="AK1226" s="18"/>
      <c r="AL1226" s="18"/>
      <c r="AM1226" s="18"/>
      <c r="AN1226" s="18"/>
      <c r="AO1226" s="18"/>
      <c r="AP1226" s="18"/>
      <c r="AQ1226" s="18"/>
      <c r="AR1226" s="18"/>
      <c r="AS1226" s="18"/>
      <c r="AT1226" s="18"/>
      <c r="AU1226" s="18"/>
      <c r="AV1226" s="18"/>
      <c r="AW1226" s="18"/>
      <c r="AX1226" s="18"/>
      <c r="AY1226" s="18"/>
      <c r="AZ1226" s="18"/>
      <c r="BA1226" s="18"/>
      <c r="BB1226" s="18"/>
      <c r="BD1226" s="18"/>
      <c r="BE1226" s="18"/>
      <c r="BF1226" s="18"/>
      <c r="BG1226" s="18"/>
      <c r="BH1226" s="18"/>
      <c r="BI1226" s="18"/>
      <c r="BJ1226" s="18"/>
      <c r="BK1226" s="18"/>
      <c r="BL1226" s="18"/>
      <c r="BM1226" s="18"/>
      <c r="BN1226" s="18"/>
      <c r="BO1226" s="18"/>
      <c r="BP1226" s="18"/>
      <c r="BQ1226" s="18"/>
      <c r="BR1226" s="18"/>
      <c r="BS1226" s="18"/>
      <c r="BT1226" s="18"/>
      <c r="BU1226" s="18"/>
      <c r="BV1226" s="18"/>
      <c r="BW1226" s="18"/>
      <c r="BX1226" s="18"/>
      <c r="BY1226" s="18"/>
      <c r="BZ1226" s="18"/>
      <c r="CA1226" s="18"/>
      <c r="CB1226" s="18"/>
      <c r="CC1226" s="18"/>
      <c r="CD1226" s="18"/>
      <c r="CE1226" s="18"/>
      <c r="CF1226" s="18"/>
      <c r="CG1226" s="18"/>
      <c r="CH1226" s="18"/>
      <c r="CI1226" s="18"/>
      <c r="CJ1226" s="18"/>
      <c r="CK1226" s="18"/>
      <c r="CL1226" s="18"/>
      <c r="CM1226" s="18"/>
      <c r="CN1226" s="18"/>
      <c r="CO1226" s="18"/>
      <c r="CP1226" s="18"/>
      <c r="CQ1226" s="18"/>
      <c r="CR1226" s="18"/>
      <c r="CS1226" s="18"/>
      <c r="CT1226" s="18"/>
      <c r="CU1226" s="18"/>
      <c r="CV1226" s="18"/>
      <c r="CW1226" s="18"/>
      <c r="CX1226" s="18"/>
      <c r="CY1226" s="18"/>
      <c r="CZ1226" s="18"/>
      <c r="DA1226" s="18"/>
      <c r="DB1226" s="18"/>
      <c r="DC1226" s="18"/>
      <c r="DD1226" s="18"/>
      <c r="DE1226" s="18"/>
      <c r="DF1226" s="18"/>
      <c r="DG1226" s="18"/>
      <c r="DH1226" s="18"/>
      <c r="DI1226" s="18"/>
    </row>
    <row r="1227" s="19" customFormat="1" spans="1:113">
      <c r="A1227" s="153" t="str">
        <f>+CONCATENATE(B1227,C1227,D1227,E1227,F1227)</f>
        <v>AFS431</v>
      </c>
      <c r="B1227" s="158" t="s">
        <v>121</v>
      </c>
      <c r="C1227" s="154" t="s">
        <v>148</v>
      </c>
      <c r="D1227" s="158" t="s">
        <v>90</v>
      </c>
      <c r="E1227" s="158">
        <v>43</v>
      </c>
      <c r="F1227" s="159">
        <v>1</v>
      </c>
      <c r="G1227" s="156">
        <v>110.8</v>
      </c>
      <c r="H1227" s="156">
        <v>141.49</v>
      </c>
      <c r="I1227" s="156">
        <v>184.13</v>
      </c>
      <c r="J1227" s="156">
        <v>231.49</v>
      </c>
      <c r="K1227" s="156">
        <v>282.37</v>
      </c>
      <c r="L1227" s="156">
        <v>339.27</v>
      </c>
      <c r="M1227" s="157">
        <v>202.89</v>
      </c>
      <c r="N1227" s="18"/>
      <c r="W1227" s="18"/>
      <c r="X1227" s="18"/>
      <c r="Y1227" s="18"/>
      <c r="Z1227" s="18"/>
      <c r="AA1227" s="18"/>
      <c r="AB1227" s="18"/>
      <c r="AC1227" s="18"/>
      <c r="AD1227" s="18"/>
      <c r="AE1227" s="18"/>
      <c r="AF1227" s="18"/>
      <c r="AG1227" s="18"/>
      <c r="AH1227" s="18"/>
      <c r="AI1227" s="18"/>
      <c r="AJ1227" s="18"/>
      <c r="AK1227" s="18"/>
      <c r="AL1227" s="18"/>
      <c r="AM1227" s="18"/>
      <c r="AN1227" s="18"/>
      <c r="AO1227" s="18"/>
      <c r="AP1227" s="18"/>
      <c r="AQ1227" s="18"/>
      <c r="AR1227" s="18"/>
      <c r="AS1227" s="18"/>
      <c r="AT1227" s="18"/>
      <c r="AU1227" s="18"/>
      <c r="AV1227" s="18"/>
      <c r="AW1227" s="18"/>
      <c r="AX1227" s="18"/>
      <c r="AY1227" s="18"/>
      <c r="AZ1227" s="18"/>
      <c r="BA1227" s="18"/>
      <c r="BB1227" s="18"/>
      <c r="BD1227" s="18"/>
      <c r="BE1227" s="18"/>
      <c r="BF1227" s="18"/>
      <c r="BG1227" s="18"/>
      <c r="BH1227" s="18"/>
      <c r="BI1227" s="18"/>
      <c r="BJ1227" s="18"/>
      <c r="BK1227" s="18"/>
      <c r="BL1227" s="18"/>
      <c r="BM1227" s="18"/>
      <c r="BN1227" s="18"/>
      <c r="BO1227" s="18"/>
      <c r="BP1227" s="18"/>
      <c r="BQ1227" s="18"/>
      <c r="BR1227" s="18"/>
      <c r="BS1227" s="18"/>
      <c r="BT1227" s="18"/>
      <c r="BU1227" s="18"/>
      <c r="BV1227" s="18"/>
      <c r="BW1227" s="18"/>
      <c r="BX1227" s="18"/>
      <c r="BY1227" s="18"/>
      <c r="BZ1227" s="18"/>
      <c r="CA1227" s="18"/>
      <c r="CB1227" s="18"/>
      <c r="CC1227" s="18"/>
      <c r="CD1227" s="18"/>
      <c r="CE1227" s="18"/>
      <c r="CF1227" s="18"/>
      <c r="CG1227" s="18"/>
      <c r="CH1227" s="18"/>
      <c r="CI1227" s="18"/>
      <c r="CJ1227" s="18"/>
      <c r="CK1227" s="18"/>
      <c r="CL1227" s="18"/>
      <c r="CM1227" s="18"/>
      <c r="CN1227" s="18"/>
      <c r="CO1227" s="18"/>
      <c r="CP1227" s="18"/>
      <c r="CQ1227" s="18"/>
      <c r="CR1227" s="18"/>
      <c r="CS1227" s="18"/>
      <c r="CT1227" s="18"/>
      <c r="CU1227" s="18"/>
      <c r="CV1227" s="18"/>
      <c r="CW1227" s="18"/>
      <c r="CX1227" s="18"/>
      <c r="CY1227" s="18"/>
      <c r="CZ1227" s="18"/>
      <c r="DA1227" s="18"/>
      <c r="DB1227" s="18"/>
      <c r="DC1227" s="18"/>
      <c r="DD1227" s="18"/>
      <c r="DE1227" s="18"/>
      <c r="DF1227" s="18"/>
      <c r="DG1227" s="18"/>
      <c r="DH1227" s="18"/>
      <c r="DI1227" s="18"/>
    </row>
    <row r="1228" s="19" customFormat="1" spans="1:113">
      <c r="A1228" s="153" t="str">
        <f>+CONCATENATE(B1228,C1228,D1228,E1228,F1228)</f>
        <v>AFS441</v>
      </c>
      <c r="B1228" s="158" t="s">
        <v>121</v>
      </c>
      <c r="C1228" s="154" t="s">
        <v>148</v>
      </c>
      <c r="D1228" s="158" t="s">
        <v>90</v>
      </c>
      <c r="E1228" s="158">
        <v>44</v>
      </c>
      <c r="F1228" s="159">
        <v>1</v>
      </c>
      <c r="G1228" s="156">
        <v>121.51</v>
      </c>
      <c r="H1228" s="156">
        <v>157.21</v>
      </c>
      <c r="I1228" s="156">
        <v>203.18</v>
      </c>
      <c r="J1228" s="156">
        <v>252.94</v>
      </c>
      <c r="K1228" s="156">
        <v>306.95</v>
      </c>
      <c r="L1228" s="156">
        <v>367.51</v>
      </c>
      <c r="M1228" s="157">
        <v>213.02</v>
      </c>
      <c r="N1228" s="18"/>
      <c r="W1228" s="18"/>
      <c r="X1228" s="18"/>
      <c r="Y1228" s="18"/>
      <c r="Z1228" s="18"/>
      <c r="AA1228" s="18"/>
      <c r="AB1228" s="18"/>
      <c r="AC1228" s="18"/>
      <c r="AD1228" s="18"/>
      <c r="AE1228" s="18"/>
      <c r="AF1228" s="18"/>
      <c r="AG1228" s="18"/>
      <c r="AH1228" s="18"/>
      <c r="AI1228" s="18"/>
      <c r="AJ1228" s="18"/>
      <c r="AK1228" s="18"/>
      <c r="AL1228" s="18"/>
      <c r="AM1228" s="18"/>
      <c r="AN1228" s="18"/>
      <c r="AO1228" s="18"/>
      <c r="AP1228" s="18"/>
      <c r="AQ1228" s="18"/>
      <c r="AR1228" s="18"/>
      <c r="AS1228" s="18"/>
      <c r="AT1228" s="18"/>
      <c r="AU1228" s="18"/>
      <c r="AV1228" s="18"/>
      <c r="AW1228" s="18"/>
      <c r="AX1228" s="18"/>
      <c r="AY1228" s="18"/>
      <c r="AZ1228" s="18"/>
      <c r="BA1228" s="18"/>
      <c r="BB1228" s="18"/>
      <c r="BD1228" s="18"/>
      <c r="BE1228" s="18"/>
      <c r="BF1228" s="18"/>
      <c r="BG1228" s="18"/>
      <c r="BH1228" s="18"/>
      <c r="BI1228" s="18"/>
      <c r="BJ1228" s="18"/>
      <c r="BK1228" s="18"/>
      <c r="BL1228" s="18"/>
      <c r="BM1228" s="18"/>
      <c r="BN1228" s="18"/>
      <c r="BO1228" s="18"/>
      <c r="BP1228" s="18"/>
      <c r="BQ1228" s="18"/>
      <c r="BR1228" s="18"/>
      <c r="BS1228" s="18"/>
      <c r="BT1228" s="18"/>
      <c r="BU1228" s="18"/>
      <c r="BV1228" s="18"/>
      <c r="BW1228" s="18"/>
      <c r="BX1228" s="18"/>
      <c r="BY1228" s="18"/>
      <c r="BZ1228" s="18"/>
      <c r="CA1228" s="18"/>
      <c r="CB1228" s="18"/>
      <c r="CC1228" s="18"/>
      <c r="CD1228" s="18"/>
      <c r="CE1228" s="18"/>
      <c r="CF1228" s="18"/>
      <c r="CG1228" s="18"/>
      <c r="CH1228" s="18"/>
      <c r="CI1228" s="18"/>
      <c r="CJ1228" s="18"/>
      <c r="CK1228" s="18"/>
      <c r="CL1228" s="18"/>
      <c r="CM1228" s="18"/>
      <c r="CN1228" s="18"/>
      <c r="CO1228" s="18"/>
      <c r="CP1228" s="18"/>
      <c r="CQ1228" s="18"/>
      <c r="CR1228" s="18"/>
      <c r="CS1228" s="18"/>
      <c r="CT1228" s="18"/>
      <c r="CU1228" s="18"/>
      <c r="CV1228" s="18"/>
      <c r="CW1228" s="18"/>
      <c r="CX1228" s="18"/>
      <c r="CY1228" s="18"/>
      <c r="CZ1228" s="18"/>
      <c r="DA1228" s="18"/>
      <c r="DB1228" s="18"/>
      <c r="DC1228" s="18"/>
      <c r="DD1228" s="18"/>
      <c r="DE1228" s="18"/>
      <c r="DF1228" s="18"/>
      <c r="DG1228" s="18"/>
      <c r="DH1228" s="18"/>
      <c r="DI1228" s="18"/>
    </row>
    <row r="1229" s="19" customFormat="1" spans="1:113">
      <c r="A1229" s="153" t="str">
        <f>+CONCATENATE(B1229,C1229,D1229,E1229,F1229)</f>
        <v>AFS451</v>
      </c>
      <c r="B1229" s="158" t="s">
        <v>121</v>
      </c>
      <c r="C1229" s="154" t="s">
        <v>148</v>
      </c>
      <c r="D1229" s="158" t="s">
        <v>90</v>
      </c>
      <c r="E1229" s="158">
        <v>45</v>
      </c>
      <c r="F1229" s="159">
        <v>1</v>
      </c>
      <c r="G1229" s="156">
        <v>134.11</v>
      </c>
      <c r="H1229" s="156">
        <v>174.74</v>
      </c>
      <c r="I1229" s="156">
        <v>223.95</v>
      </c>
      <c r="J1229" s="156">
        <v>276.14</v>
      </c>
      <c r="K1229" s="156">
        <v>333.57</v>
      </c>
      <c r="L1229" s="156">
        <v>397.96</v>
      </c>
      <c r="M1229" s="157">
        <v>223.95</v>
      </c>
      <c r="N1229" s="18"/>
      <c r="W1229" s="18"/>
      <c r="X1229" s="18"/>
      <c r="Y1229" s="18"/>
      <c r="Z1229" s="18"/>
      <c r="AA1229" s="18"/>
      <c r="AB1229" s="18"/>
      <c r="AC1229" s="18"/>
      <c r="AD1229" s="18"/>
      <c r="AE1229" s="18"/>
      <c r="AF1229" s="18"/>
      <c r="AG1229" s="18"/>
      <c r="AH1229" s="18"/>
      <c r="AI1229" s="18"/>
      <c r="AJ1229" s="18"/>
      <c r="AK1229" s="18"/>
      <c r="AL1229" s="18"/>
      <c r="AM1229" s="18"/>
      <c r="AN1229" s="18"/>
      <c r="AO1229" s="18"/>
      <c r="AP1229" s="18"/>
      <c r="AQ1229" s="18"/>
      <c r="AR1229" s="18"/>
      <c r="AS1229" s="18"/>
      <c r="AT1229" s="18"/>
      <c r="AU1229" s="18"/>
      <c r="AV1229" s="18"/>
      <c r="AW1229" s="18"/>
      <c r="AX1229" s="18"/>
      <c r="AY1229" s="18"/>
      <c r="AZ1229" s="18"/>
      <c r="BA1229" s="18"/>
      <c r="BB1229" s="18"/>
      <c r="BD1229" s="18"/>
      <c r="BE1229" s="18"/>
      <c r="BF1229" s="18"/>
      <c r="BG1229" s="18"/>
      <c r="BH1229" s="18"/>
      <c r="BI1229" s="18"/>
      <c r="BJ1229" s="18"/>
      <c r="BK1229" s="18"/>
      <c r="BL1229" s="18"/>
      <c r="BM1229" s="18"/>
      <c r="BN1229" s="18"/>
      <c r="BO1229" s="18"/>
      <c r="BP1229" s="18"/>
      <c r="BQ1229" s="18"/>
      <c r="BR1229" s="18"/>
      <c r="BS1229" s="18"/>
      <c r="BT1229" s="18"/>
      <c r="BU1229" s="18"/>
      <c r="BV1229" s="18"/>
      <c r="BW1229" s="18"/>
      <c r="BX1229" s="18"/>
      <c r="BY1229" s="18"/>
      <c r="BZ1229" s="18"/>
      <c r="CA1229" s="18"/>
      <c r="CB1229" s="18"/>
      <c r="CC1229" s="18"/>
      <c r="CD1229" s="18"/>
      <c r="CE1229" s="18"/>
      <c r="CF1229" s="18"/>
      <c r="CG1229" s="18"/>
      <c r="CH1229" s="18"/>
      <c r="CI1229" s="18"/>
      <c r="CJ1229" s="18"/>
      <c r="CK1229" s="18"/>
      <c r="CL1229" s="18"/>
      <c r="CM1229" s="18"/>
      <c r="CN1229" s="18"/>
      <c r="CO1229" s="18"/>
      <c r="CP1229" s="18"/>
      <c r="CQ1229" s="18"/>
      <c r="CR1229" s="18"/>
      <c r="CS1229" s="18"/>
      <c r="CT1229" s="18"/>
      <c r="CU1229" s="18"/>
      <c r="CV1229" s="18"/>
      <c r="CW1229" s="18"/>
      <c r="CX1229" s="18"/>
      <c r="CY1229" s="18"/>
      <c r="CZ1229" s="18"/>
      <c r="DA1229" s="18"/>
      <c r="DB1229" s="18"/>
      <c r="DC1229" s="18"/>
      <c r="DD1229" s="18"/>
      <c r="DE1229" s="18"/>
      <c r="DF1229" s="18"/>
      <c r="DG1229" s="18"/>
      <c r="DH1229" s="18"/>
      <c r="DI1229" s="18"/>
    </row>
    <row r="1230" s="19" customFormat="1" spans="1:113">
      <c r="A1230" s="153" t="str">
        <f>+CONCATENATE(B1230,C1230,D1230,E1230,F1230)</f>
        <v>AFS461</v>
      </c>
      <c r="B1230" s="158" t="s">
        <v>121</v>
      </c>
      <c r="C1230" s="154" t="s">
        <v>148</v>
      </c>
      <c r="D1230" s="158" t="s">
        <v>90</v>
      </c>
      <c r="E1230" s="158">
        <v>46</v>
      </c>
      <c r="F1230" s="159">
        <v>1</v>
      </c>
      <c r="G1230" s="156">
        <v>148.6</v>
      </c>
      <c r="H1230" s="156">
        <v>194.1</v>
      </c>
      <c r="I1230" s="156">
        <v>246.39</v>
      </c>
      <c r="J1230" s="156">
        <v>301.22</v>
      </c>
      <c r="K1230" s="156">
        <v>362.36</v>
      </c>
      <c r="L1230" s="156"/>
      <c r="M1230" s="157">
        <v>235.65</v>
      </c>
      <c r="N1230" s="18"/>
      <c r="W1230" s="18"/>
      <c r="X1230" s="18"/>
      <c r="Y1230" s="18"/>
      <c r="Z1230" s="18"/>
      <c r="AA1230" s="18"/>
      <c r="AB1230" s="18"/>
      <c r="AC1230" s="18"/>
      <c r="AD1230" s="18"/>
      <c r="AE1230" s="18"/>
      <c r="AF1230" s="18"/>
      <c r="AG1230" s="18"/>
      <c r="AH1230" s="18"/>
      <c r="AI1230" s="18"/>
      <c r="AJ1230" s="18"/>
      <c r="AK1230" s="18"/>
      <c r="AL1230" s="18"/>
      <c r="AM1230" s="18"/>
      <c r="AN1230" s="18"/>
      <c r="AO1230" s="18"/>
      <c r="AP1230" s="18"/>
      <c r="AQ1230" s="18"/>
      <c r="AR1230" s="18"/>
      <c r="AS1230" s="18"/>
      <c r="AT1230" s="18"/>
      <c r="AU1230" s="18"/>
      <c r="AV1230" s="18"/>
      <c r="AW1230" s="18"/>
      <c r="AX1230" s="18"/>
      <c r="AY1230" s="18"/>
      <c r="AZ1230" s="18"/>
      <c r="BA1230" s="18"/>
      <c r="BB1230" s="18"/>
      <c r="BD1230" s="18"/>
      <c r="BE1230" s="18"/>
      <c r="BF1230" s="18"/>
      <c r="BG1230" s="18"/>
      <c r="BH1230" s="18"/>
      <c r="BI1230" s="18"/>
      <c r="BJ1230" s="18"/>
      <c r="BK1230" s="18"/>
      <c r="BL1230" s="18"/>
      <c r="BM1230" s="18"/>
      <c r="BN1230" s="18"/>
      <c r="BO1230" s="18"/>
      <c r="BP1230" s="18"/>
      <c r="BQ1230" s="18"/>
      <c r="BR1230" s="18"/>
      <c r="BS1230" s="18"/>
      <c r="BT1230" s="18"/>
      <c r="BU1230" s="18"/>
      <c r="BV1230" s="18"/>
      <c r="BW1230" s="18"/>
      <c r="BX1230" s="18"/>
      <c r="BY1230" s="18"/>
      <c r="BZ1230" s="18"/>
      <c r="CA1230" s="18"/>
      <c r="CB1230" s="18"/>
      <c r="CC1230" s="18"/>
      <c r="CD1230" s="18"/>
      <c r="CE1230" s="18"/>
      <c r="CF1230" s="18"/>
      <c r="CG1230" s="18"/>
      <c r="CH1230" s="18"/>
      <c r="CI1230" s="18"/>
      <c r="CJ1230" s="18"/>
      <c r="CK1230" s="18"/>
      <c r="CL1230" s="18"/>
      <c r="CM1230" s="18"/>
      <c r="CN1230" s="18"/>
      <c r="CO1230" s="18"/>
      <c r="CP1230" s="18"/>
      <c r="CQ1230" s="18"/>
      <c r="CR1230" s="18"/>
      <c r="CS1230" s="18"/>
      <c r="CT1230" s="18"/>
      <c r="CU1230" s="18"/>
      <c r="CV1230" s="18"/>
      <c r="CW1230" s="18"/>
      <c r="CX1230" s="18"/>
      <c r="CY1230" s="18"/>
      <c r="CZ1230" s="18"/>
      <c r="DA1230" s="18"/>
      <c r="DB1230" s="18"/>
      <c r="DC1230" s="18"/>
      <c r="DD1230" s="18"/>
      <c r="DE1230" s="18"/>
      <c r="DF1230" s="18"/>
      <c r="DG1230" s="18"/>
      <c r="DH1230" s="18"/>
      <c r="DI1230" s="18"/>
    </row>
    <row r="1231" s="19" customFormat="1" spans="1:113">
      <c r="A1231" s="153" t="str">
        <f>+CONCATENATE(B1231,C1231,D1231,E1231,F1231)</f>
        <v>AFS471</v>
      </c>
      <c r="B1231" s="158" t="s">
        <v>121</v>
      </c>
      <c r="C1231" s="154" t="s">
        <v>148</v>
      </c>
      <c r="D1231" s="158" t="s">
        <v>90</v>
      </c>
      <c r="E1231" s="158">
        <v>47</v>
      </c>
      <c r="F1231" s="159">
        <v>1</v>
      </c>
      <c r="G1231" s="156">
        <v>165.38</v>
      </c>
      <c r="H1231" s="156">
        <v>215.8</v>
      </c>
      <c r="I1231" s="156">
        <v>270.43</v>
      </c>
      <c r="J1231" s="156">
        <v>328.28</v>
      </c>
      <c r="K1231" s="156">
        <v>393.47</v>
      </c>
      <c r="L1231" s="156"/>
      <c r="M1231" s="157">
        <v>248.25</v>
      </c>
      <c r="N1231" s="18"/>
      <c r="W1231" s="18"/>
      <c r="X1231" s="18"/>
      <c r="Y1231" s="18"/>
      <c r="Z1231" s="18"/>
      <c r="AA1231" s="18"/>
      <c r="AB1231" s="18"/>
      <c r="AC1231" s="18"/>
      <c r="AD1231" s="18"/>
      <c r="AE1231" s="18"/>
      <c r="AF1231" s="18"/>
      <c r="AG1231" s="18"/>
      <c r="AH1231" s="18"/>
      <c r="AI1231" s="18"/>
      <c r="AJ1231" s="18"/>
      <c r="AK1231" s="18"/>
      <c r="AL1231" s="18"/>
      <c r="AM1231" s="18"/>
      <c r="AN1231" s="18"/>
      <c r="AO1231" s="18"/>
      <c r="AP1231" s="18"/>
      <c r="AQ1231" s="18"/>
      <c r="AR1231" s="18"/>
      <c r="AS1231" s="18"/>
      <c r="AT1231" s="18"/>
      <c r="AU1231" s="18"/>
      <c r="AV1231" s="18"/>
      <c r="AW1231" s="18"/>
      <c r="AX1231" s="18"/>
      <c r="AY1231" s="18"/>
      <c r="AZ1231" s="18"/>
      <c r="BA1231" s="18"/>
      <c r="BB1231" s="18"/>
      <c r="BD1231" s="18"/>
      <c r="BE1231" s="18"/>
      <c r="BF1231" s="18"/>
      <c r="BG1231" s="18"/>
      <c r="BH1231" s="18"/>
      <c r="BI1231" s="18"/>
      <c r="BJ1231" s="18"/>
      <c r="BK1231" s="18"/>
      <c r="BL1231" s="18"/>
      <c r="BM1231" s="18"/>
      <c r="BN1231" s="18"/>
      <c r="BO1231" s="18"/>
      <c r="BP1231" s="18"/>
      <c r="BQ1231" s="18"/>
      <c r="BR1231" s="18"/>
      <c r="BS1231" s="18"/>
      <c r="BT1231" s="18"/>
      <c r="BU1231" s="18"/>
      <c r="BV1231" s="18"/>
      <c r="BW1231" s="18"/>
      <c r="BX1231" s="18"/>
      <c r="BY1231" s="18"/>
      <c r="BZ1231" s="18"/>
      <c r="CA1231" s="18"/>
      <c r="CB1231" s="18"/>
      <c r="CC1231" s="18"/>
      <c r="CD1231" s="18"/>
      <c r="CE1231" s="18"/>
      <c r="CF1231" s="18"/>
      <c r="CG1231" s="18"/>
      <c r="CH1231" s="18"/>
      <c r="CI1231" s="18"/>
      <c r="CJ1231" s="18"/>
      <c r="CK1231" s="18"/>
      <c r="CL1231" s="18"/>
      <c r="CM1231" s="18"/>
      <c r="CN1231" s="18"/>
      <c r="CO1231" s="18"/>
      <c r="CP1231" s="18"/>
      <c r="CQ1231" s="18"/>
      <c r="CR1231" s="18"/>
      <c r="CS1231" s="18"/>
      <c r="CT1231" s="18"/>
      <c r="CU1231" s="18"/>
      <c r="CV1231" s="18"/>
      <c r="CW1231" s="18"/>
      <c r="CX1231" s="18"/>
      <c r="CY1231" s="18"/>
      <c r="CZ1231" s="18"/>
      <c r="DA1231" s="18"/>
      <c r="DB1231" s="18"/>
      <c r="DC1231" s="18"/>
      <c r="DD1231" s="18"/>
      <c r="DE1231" s="18"/>
      <c r="DF1231" s="18"/>
      <c r="DG1231" s="18"/>
      <c r="DH1231" s="18"/>
      <c r="DI1231" s="18"/>
    </row>
    <row r="1232" s="19" customFormat="1" spans="1:113">
      <c r="A1232" s="153" t="str">
        <f>+CONCATENATE(B1232,C1232,D1232,E1232,F1232)</f>
        <v>AFS481</v>
      </c>
      <c r="B1232" s="158" t="s">
        <v>121</v>
      </c>
      <c r="C1232" s="154" t="s">
        <v>148</v>
      </c>
      <c r="D1232" s="158" t="s">
        <v>90</v>
      </c>
      <c r="E1232" s="158">
        <v>48</v>
      </c>
      <c r="F1232" s="159">
        <v>1</v>
      </c>
      <c r="G1232" s="156">
        <v>184.3</v>
      </c>
      <c r="H1232" s="156">
        <v>239.42</v>
      </c>
      <c r="I1232" s="156">
        <v>296.3</v>
      </c>
      <c r="J1232" s="156">
        <v>357.48</v>
      </c>
      <c r="K1232" s="156">
        <v>427.01</v>
      </c>
      <c r="L1232" s="156"/>
      <c r="M1232" s="157">
        <v>261.81</v>
      </c>
      <c r="N1232" s="18"/>
      <c r="W1232" s="18"/>
      <c r="X1232" s="18"/>
      <c r="Y1232" s="18"/>
      <c r="Z1232" s="18"/>
      <c r="AA1232" s="18"/>
      <c r="AB1232" s="18"/>
      <c r="AC1232" s="18"/>
      <c r="AD1232" s="18"/>
      <c r="AE1232" s="18"/>
      <c r="AF1232" s="18"/>
      <c r="AG1232" s="18"/>
      <c r="AH1232" s="18"/>
      <c r="AI1232" s="18"/>
      <c r="AJ1232" s="18"/>
      <c r="AK1232" s="18"/>
      <c r="AL1232" s="18"/>
      <c r="AM1232" s="18"/>
      <c r="AN1232" s="18"/>
      <c r="AO1232" s="18"/>
      <c r="AP1232" s="18"/>
      <c r="AQ1232" s="18"/>
      <c r="AR1232" s="18"/>
      <c r="AS1232" s="18"/>
      <c r="AT1232" s="18"/>
      <c r="AU1232" s="18"/>
      <c r="AV1232" s="18"/>
      <c r="AW1232" s="18"/>
      <c r="AX1232" s="18"/>
      <c r="AY1232" s="18"/>
      <c r="AZ1232" s="18"/>
      <c r="BA1232" s="18"/>
      <c r="BB1232" s="18"/>
      <c r="BD1232" s="18"/>
      <c r="BE1232" s="18"/>
      <c r="BF1232" s="18"/>
      <c r="BG1232" s="18"/>
      <c r="BH1232" s="18"/>
      <c r="BI1232" s="18"/>
      <c r="BJ1232" s="18"/>
      <c r="BK1232" s="18"/>
      <c r="BL1232" s="18"/>
      <c r="BM1232" s="18"/>
      <c r="BN1232" s="18"/>
      <c r="BO1232" s="18"/>
      <c r="BP1232" s="18"/>
      <c r="BQ1232" s="18"/>
      <c r="BR1232" s="18"/>
      <c r="BS1232" s="18"/>
      <c r="BT1232" s="18"/>
      <c r="BU1232" s="18"/>
      <c r="BV1232" s="18"/>
      <c r="BW1232" s="18"/>
      <c r="BX1232" s="18"/>
      <c r="BY1232" s="18"/>
      <c r="BZ1232" s="18"/>
      <c r="CA1232" s="18"/>
      <c r="CB1232" s="18"/>
      <c r="CC1232" s="18"/>
      <c r="CD1232" s="18"/>
      <c r="CE1232" s="18"/>
      <c r="CF1232" s="18"/>
      <c r="CG1232" s="18"/>
      <c r="CH1232" s="18"/>
      <c r="CI1232" s="18"/>
      <c r="CJ1232" s="18"/>
      <c r="CK1232" s="18"/>
      <c r="CL1232" s="18"/>
      <c r="CM1232" s="18"/>
      <c r="CN1232" s="18"/>
      <c r="CO1232" s="18"/>
      <c r="CP1232" s="18"/>
      <c r="CQ1232" s="18"/>
      <c r="CR1232" s="18"/>
      <c r="CS1232" s="18"/>
      <c r="CT1232" s="18"/>
      <c r="CU1232" s="18"/>
      <c r="CV1232" s="18"/>
      <c r="CW1232" s="18"/>
      <c r="CX1232" s="18"/>
      <c r="CY1232" s="18"/>
      <c r="CZ1232" s="18"/>
      <c r="DA1232" s="18"/>
      <c r="DB1232" s="18"/>
      <c r="DC1232" s="18"/>
      <c r="DD1232" s="18"/>
      <c r="DE1232" s="18"/>
      <c r="DF1232" s="18"/>
      <c r="DG1232" s="18"/>
      <c r="DH1232" s="18"/>
      <c r="DI1232" s="18"/>
    </row>
    <row r="1233" s="19" customFormat="1" spans="1:113">
      <c r="A1233" s="153" t="str">
        <f>+CONCATENATE(B1233,C1233,D1233,E1233,F1233)</f>
        <v>AFS491</v>
      </c>
      <c r="B1233" s="158" t="s">
        <v>121</v>
      </c>
      <c r="C1233" s="154" t="s">
        <v>148</v>
      </c>
      <c r="D1233" s="158" t="s">
        <v>90</v>
      </c>
      <c r="E1233" s="158">
        <v>49</v>
      </c>
      <c r="F1233" s="159">
        <v>1</v>
      </c>
      <c r="G1233" s="156">
        <v>206.09</v>
      </c>
      <c r="H1233" s="156">
        <v>264.83</v>
      </c>
      <c r="I1233" s="156">
        <v>324.06</v>
      </c>
      <c r="J1233" s="156">
        <v>388.93</v>
      </c>
      <c r="K1233" s="156">
        <v>463.12</v>
      </c>
      <c r="L1233" s="156">
        <v>0</v>
      </c>
      <c r="M1233" s="157">
        <v>276.37</v>
      </c>
      <c r="N1233" s="18"/>
      <c r="W1233" s="18"/>
      <c r="X1233" s="18"/>
      <c r="Y1233" s="18"/>
      <c r="Z1233" s="18"/>
      <c r="AA1233" s="18"/>
      <c r="AB1233" s="18"/>
      <c r="AC1233" s="18"/>
      <c r="AD1233" s="18"/>
      <c r="AE1233" s="18"/>
      <c r="AF1233" s="18"/>
      <c r="AG1233" s="18"/>
      <c r="AH1233" s="18"/>
      <c r="AI1233" s="18"/>
      <c r="AJ1233" s="18"/>
      <c r="AK1233" s="18"/>
      <c r="AL1233" s="18"/>
      <c r="AM1233" s="18"/>
      <c r="AN1233" s="18"/>
      <c r="AO1233" s="18"/>
      <c r="AP1233" s="18"/>
      <c r="AQ1233" s="18"/>
      <c r="AR1233" s="18"/>
      <c r="AS1233" s="18"/>
      <c r="AT1233" s="18"/>
      <c r="AU1233" s="18"/>
      <c r="AV1233" s="18"/>
      <c r="AW1233" s="18"/>
      <c r="AX1233" s="18"/>
      <c r="AY1233" s="18"/>
      <c r="AZ1233" s="18"/>
      <c r="BA1233" s="18"/>
      <c r="BB1233" s="18"/>
      <c r="BD1233" s="18"/>
      <c r="BE1233" s="18"/>
      <c r="BF1233" s="18"/>
      <c r="BG1233" s="18"/>
      <c r="BH1233" s="18"/>
      <c r="BI1233" s="18"/>
      <c r="BJ1233" s="18"/>
      <c r="BK1233" s="18"/>
      <c r="BL1233" s="18"/>
      <c r="BM1233" s="18"/>
      <c r="BN1233" s="18"/>
      <c r="BO1233" s="18"/>
      <c r="BP1233" s="18"/>
      <c r="BQ1233" s="18"/>
      <c r="BR1233" s="18"/>
      <c r="BS1233" s="18"/>
      <c r="BT1233" s="18"/>
      <c r="BU1233" s="18"/>
      <c r="BV1233" s="18"/>
      <c r="BW1233" s="18"/>
      <c r="BX1233" s="18"/>
      <c r="BY1233" s="18"/>
      <c r="BZ1233" s="18"/>
      <c r="CA1233" s="18"/>
      <c r="CB1233" s="18"/>
      <c r="CC1233" s="18"/>
      <c r="CD1233" s="18"/>
      <c r="CE1233" s="18"/>
      <c r="CF1233" s="18"/>
      <c r="CG1233" s="18"/>
      <c r="CH1233" s="18"/>
      <c r="CI1233" s="18"/>
      <c r="CJ1233" s="18"/>
      <c r="CK1233" s="18"/>
      <c r="CL1233" s="18"/>
      <c r="CM1233" s="18"/>
      <c r="CN1233" s="18"/>
      <c r="CO1233" s="18"/>
      <c r="CP1233" s="18"/>
      <c r="CQ1233" s="18"/>
      <c r="CR1233" s="18"/>
      <c r="CS1233" s="18"/>
      <c r="CT1233" s="18"/>
      <c r="CU1233" s="18"/>
      <c r="CV1233" s="18"/>
      <c r="CW1233" s="18"/>
      <c r="CX1233" s="18"/>
      <c r="CY1233" s="18"/>
      <c r="CZ1233" s="18"/>
      <c r="DA1233" s="18"/>
      <c r="DB1233" s="18"/>
      <c r="DC1233" s="18"/>
      <c r="DD1233" s="18"/>
      <c r="DE1233" s="18"/>
      <c r="DF1233" s="18"/>
      <c r="DG1233" s="18"/>
      <c r="DH1233" s="18"/>
      <c r="DI1233" s="18"/>
    </row>
    <row r="1234" s="19" customFormat="1" spans="1:113">
      <c r="A1234" s="153" t="str">
        <f>+CONCATENATE(B1234,C1234,D1234,E1234,F1234)</f>
        <v>AFS501</v>
      </c>
      <c r="B1234" s="158" t="s">
        <v>121</v>
      </c>
      <c r="C1234" s="154" t="s">
        <v>148</v>
      </c>
      <c r="D1234" s="158" t="s">
        <v>90</v>
      </c>
      <c r="E1234" s="158">
        <v>50</v>
      </c>
      <c r="F1234" s="159">
        <v>1</v>
      </c>
      <c r="G1234" s="156">
        <v>229.86</v>
      </c>
      <c r="H1234" s="156">
        <v>292.06</v>
      </c>
      <c r="I1234" s="156">
        <v>353.75</v>
      </c>
      <c r="J1234" s="156">
        <v>422.75</v>
      </c>
      <c r="K1234" s="156">
        <v>501.87</v>
      </c>
      <c r="L1234" s="156">
        <v>0</v>
      </c>
      <c r="M1234" s="157">
        <v>292.06</v>
      </c>
      <c r="N1234" s="18"/>
      <c r="W1234" s="18"/>
      <c r="X1234" s="18"/>
      <c r="Y1234" s="18"/>
      <c r="Z1234" s="18"/>
      <c r="AA1234" s="18"/>
      <c r="AB1234" s="18"/>
      <c r="AC1234" s="18"/>
      <c r="AD1234" s="18"/>
      <c r="AE1234" s="18"/>
      <c r="AF1234" s="18"/>
      <c r="AG1234" s="18"/>
      <c r="AH1234" s="18"/>
      <c r="AI1234" s="18"/>
      <c r="AJ1234" s="18"/>
      <c r="AK1234" s="18"/>
      <c r="AL1234" s="18"/>
      <c r="AM1234" s="18"/>
      <c r="AN1234" s="18"/>
      <c r="AO1234" s="18"/>
      <c r="AP1234" s="18"/>
      <c r="AQ1234" s="18"/>
      <c r="AR1234" s="18"/>
      <c r="AS1234" s="18"/>
      <c r="AT1234" s="18"/>
      <c r="AU1234" s="18"/>
      <c r="AV1234" s="18"/>
      <c r="AW1234" s="18"/>
      <c r="AX1234" s="18"/>
      <c r="AY1234" s="18"/>
      <c r="AZ1234" s="18"/>
      <c r="BA1234" s="18"/>
      <c r="BB1234" s="18"/>
      <c r="BD1234" s="18"/>
      <c r="BE1234" s="18"/>
      <c r="BF1234" s="18"/>
      <c r="BG1234" s="18"/>
      <c r="BH1234" s="18"/>
      <c r="BI1234" s="18"/>
      <c r="BJ1234" s="18"/>
      <c r="BK1234" s="18"/>
      <c r="BL1234" s="18"/>
      <c r="BM1234" s="18"/>
      <c r="BN1234" s="18"/>
      <c r="BO1234" s="18"/>
      <c r="BP1234" s="18"/>
      <c r="BQ1234" s="18"/>
      <c r="BR1234" s="18"/>
      <c r="BS1234" s="18"/>
      <c r="BT1234" s="18"/>
      <c r="BU1234" s="18"/>
      <c r="BV1234" s="18"/>
      <c r="BW1234" s="18"/>
      <c r="BX1234" s="18"/>
      <c r="BY1234" s="18"/>
      <c r="BZ1234" s="18"/>
      <c r="CA1234" s="18"/>
      <c r="CB1234" s="18"/>
      <c r="CC1234" s="18"/>
      <c r="CD1234" s="18"/>
      <c r="CE1234" s="18"/>
      <c r="CF1234" s="18"/>
      <c r="CG1234" s="18"/>
      <c r="CH1234" s="18"/>
      <c r="CI1234" s="18"/>
      <c r="CJ1234" s="18"/>
      <c r="CK1234" s="18"/>
      <c r="CL1234" s="18"/>
      <c r="CM1234" s="18"/>
      <c r="CN1234" s="18"/>
      <c r="CO1234" s="18"/>
      <c r="CP1234" s="18"/>
      <c r="CQ1234" s="18"/>
      <c r="CR1234" s="18"/>
      <c r="CS1234" s="18"/>
      <c r="CT1234" s="18"/>
      <c r="CU1234" s="18"/>
      <c r="CV1234" s="18"/>
      <c r="CW1234" s="18"/>
      <c r="CX1234" s="18"/>
      <c r="CY1234" s="18"/>
      <c r="CZ1234" s="18"/>
      <c r="DA1234" s="18"/>
      <c r="DB1234" s="18"/>
      <c r="DC1234" s="18"/>
      <c r="DD1234" s="18"/>
      <c r="DE1234" s="18"/>
      <c r="DF1234" s="18"/>
      <c r="DG1234" s="18"/>
      <c r="DH1234" s="18"/>
      <c r="DI1234" s="18"/>
    </row>
    <row r="1235" s="19" customFormat="1" spans="1:113">
      <c r="A1235" s="153" t="str">
        <f>+CONCATENATE(B1235,C1235,D1235,E1235,F1235)</f>
        <v>AFS511</v>
      </c>
      <c r="B1235" s="158" t="s">
        <v>121</v>
      </c>
      <c r="C1235" s="154" t="s">
        <v>148</v>
      </c>
      <c r="D1235" s="158" t="s">
        <v>90</v>
      </c>
      <c r="E1235" s="158">
        <v>51</v>
      </c>
      <c r="F1235" s="159">
        <v>1</v>
      </c>
      <c r="G1235" s="156">
        <v>255.92</v>
      </c>
      <c r="H1235" s="156">
        <v>321.02</v>
      </c>
      <c r="I1235" s="156">
        <v>385.43</v>
      </c>
      <c r="J1235" s="156">
        <v>459.04</v>
      </c>
      <c r="K1235" s="156"/>
      <c r="L1235" s="156">
        <v>0</v>
      </c>
      <c r="M1235" s="157">
        <v>308.46</v>
      </c>
      <c r="N1235" s="18"/>
      <c r="W1235" s="18"/>
      <c r="X1235" s="18"/>
      <c r="Y1235" s="18"/>
      <c r="Z1235" s="18"/>
      <c r="AA1235" s="18"/>
      <c r="AB1235" s="18"/>
      <c r="AC1235" s="18"/>
      <c r="AD1235" s="18"/>
      <c r="AE1235" s="18"/>
      <c r="AF1235" s="18"/>
      <c r="AG1235" s="18"/>
      <c r="AH1235" s="18"/>
      <c r="AI1235" s="18"/>
      <c r="AJ1235" s="18"/>
      <c r="AK1235" s="18"/>
      <c r="AL1235" s="18"/>
      <c r="AM1235" s="18"/>
      <c r="AN1235" s="18"/>
      <c r="AO1235" s="18"/>
      <c r="AP1235" s="18"/>
      <c r="AQ1235" s="18"/>
      <c r="AR1235" s="18"/>
      <c r="AS1235" s="18"/>
      <c r="AT1235" s="18"/>
      <c r="AU1235" s="18"/>
      <c r="AV1235" s="18"/>
      <c r="AW1235" s="18"/>
      <c r="AX1235" s="18"/>
      <c r="AY1235" s="18"/>
      <c r="AZ1235" s="18"/>
      <c r="BA1235" s="18"/>
      <c r="BB1235" s="18"/>
      <c r="BD1235" s="18"/>
      <c r="BE1235" s="18"/>
      <c r="BF1235" s="18"/>
      <c r="BG1235" s="18"/>
      <c r="BH1235" s="18"/>
      <c r="BI1235" s="18"/>
      <c r="BJ1235" s="18"/>
      <c r="BK1235" s="18"/>
      <c r="BL1235" s="18"/>
      <c r="BM1235" s="18"/>
      <c r="BN1235" s="18"/>
      <c r="BO1235" s="18"/>
      <c r="BP1235" s="18"/>
      <c r="BQ1235" s="18"/>
      <c r="BR1235" s="18"/>
      <c r="BS1235" s="18"/>
      <c r="BT1235" s="18"/>
      <c r="BU1235" s="18"/>
      <c r="BV1235" s="18"/>
      <c r="BW1235" s="18"/>
      <c r="BX1235" s="18"/>
      <c r="BY1235" s="18"/>
      <c r="BZ1235" s="18"/>
      <c r="CA1235" s="18"/>
      <c r="CB1235" s="18"/>
      <c r="CC1235" s="18"/>
      <c r="CD1235" s="18"/>
      <c r="CE1235" s="18"/>
      <c r="CF1235" s="18"/>
      <c r="CG1235" s="18"/>
      <c r="CH1235" s="18"/>
      <c r="CI1235" s="18"/>
      <c r="CJ1235" s="18"/>
      <c r="CK1235" s="18"/>
      <c r="CL1235" s="18"/>
      <c r="CM1235" s="18"/>
      <c r="CN1235" s="18"/>
      <c r="CO1235" s="18"/>
      <c r="CP1235" s="18"/>
      <c r="CQ1235" s="18"/>
      <c r="CR1235" s="18"/>
      <c r="CS1235" s="18"/>
      <c r="CT1235" s="18"/>
      <c r="CU1235" s="18"/>
      <c r="CV1235" s="18"/>
      <c r="CW1235" s="18"/>
      <c r="CX1235" s="18"/>
      <c r="CY1235" s="18"/>
      <c r="CZ1235" s="18"/>
      <c r="DA1235" s="18"/>
      <c r="DB1235" s="18"/>
      <c r="DC1235" s="18"/>
      <c r="DD1235" s="18"/>
      <c r="DE1235" s="18"/>
      <c r="DF1235" s="18"/>
      <c r="DG1235" s="18"/>
      <c r="DH1235" s="18"/>
      <c r="DI1235" s="18"/>
    </row>
    <row r="1236" s="19" customFormat="1" spans="1:113">
      <c r="A1236" s="153" t="str">
        <f>+CONCATENATE(B1236,C1236,D1236,E1236,F1236)</f>
        <v>AFS521</v>
      </c>
      <c r="B1236" s="158" t="s">
        <v>121</v>
      </c>
      <c r="C1236" s="154" t="s">
        <v>148</v>
      </c>
      <c r="D1236" s="158" t="s">
        <v>90</v>
      </c>
      <c r="E1236" s="158">
        <v>52</v>
      </c>
      <c r="F1236" s="159">
        <v>1</v>
      </c>
      <c r="G1236" s="156">
        <v>283.89</v>
      </c>
      <c r="H1236" s="156">
        <v>351.62</v>
      </c>
      <c r="I1236" s="156">
        <v>419.2</v>
      </c>
      <c r="J1236" s="156">
        <v>497.93</v>
      </c>
      <c r="K1236" s="156"/>
      <c r="L1236" s="156">
        <v>0</v>
      </c>
      <c r="M1236" s="157">
        <v>324.46</v>
      </c>
      <c r="N1236" s="18"/>
      <c r="W1236" s="18"/>
      <c r="X1236" s="18"/>
      <c r="Y1236" s="18"/>
      <c r="Z1236" s="18"/>
      <c r="AA1236" s="18"/>
      <c r="AB1236" s="18"/>
      <c r="AC1236" s="18"/>
      <c r="AD1236" s="18"/>
      <c r="AE1236" s="18"/>
      <c r="AF1236" s="18"/>
      <c r="AG1236" s="18"/>
      <c r="AH1236" s="18"/>
      <c r="AI1236" s="18"/>
      <c r="AJ1236" s="18"/>
      <c r="AK1236" s="18"/>
      <c r="AL1236" s="18"/>
      <c r="AM1236" s="18"/>
      <c r="AN1236" s="18"/>
      <c r="AO1236" s="18"/>
      <c r="AP1236" s="18"/>
      <c r="AQ1236" s="18"/>
      <c r="AR1236" s="18"/>
      <c r="AS1236" s="18"/>
      <c r="AT1236" s="18"/>
      <c r="AU1236" s="18"/>
      <c r="AV1236" s="18"/>
      <c r="AW1236" s="18"/>
      <c r="AX1236" s="18"/>
      <c r="AY1236" s="18"/>
      <c r="AZ1236" s="18"/>
      <c r="BA1236" s="18"/>
      <c r="BB1236" s="18"/>
      <c r="BD1236" s="18"/>
      <c r="BE1236" s="18"/>
      <c r="BF1236" s="18"/>
      <c r="BG1236" s="18"/>
      <c r="BH1236" s="18"/>
      <c r="BI1236" s="18"/>
      <c r="BJ1236" s="18"/>
      <c r="BK1236" s="18"/>
      <c r="BL1236" s="18"/>
      <c r="BM1236" s="18"/>
      <c r="BN1236" s="18"/>
      <c r="BO1236" s="18"/>
      <c r="BP1236" s="18"/>
      <c r="BQ1236" s="18"/>
      <c r="BR1236" s="18"/>
      <c r="BS1236" s="18"/>
      <c r="BT1236" s="18"/>
      <c r="BU1236" s="18"/>
      <c r="BV1236" s="18"/>
      <c r="BW1236" s="18"/>
      <c r="BX1236" s="18"/>
      <c r="BY1236" s="18"/>
      <c r="BZ1236" s="18"/>
      <c r="CA1236" s="18"/>
      <c r="CB1236" s="18"/>
      <c r="CC1236" s="18"/>
      <c r="CD1236" s="18"/>
      <c r="CE1236" s="18"/>
      <c r="CF1236" s="18"/>
      <c r="CG1236" s="18"/>
      <c r="CH1236" s="18"/>
      <c r="CI1236" s="18"/>
      <c r="CJ1236" s="18"/>
      <c r="CK1236" s="18"/>
      <c r="CL1236" s="18"/>
      <c r="CM1236" s="18"/>
      <c r="CN1236" s="18"/>
      <c r="CO1236" s="18"/>
      <c r="CP1236" s="18"/>
      <c r="CQ1236" s="18"/>
      <c r="CR1236" s="18"/>
      <c r="CS1236" s="18"/>
      <c r="CT1236" s="18"/>
      <c r="CU1236" s="18"/>
      <c r="CV1236" s="18"/>
      <c r="CW1236" s="18"/>
      <c r="CX1236" s="18"/>
      <c r="CY1236" s="18"/>
      <c r="CZ1236" s="18"/>
      <c r="DA1236" s="18"/>
      <c r="DB1236" s="18"/>
      <c r="DC1236" s="18"/>
      <c r="DD1236" s="18"/>
      <c r="DE1236" s="18"/>
      <c r="DF1236" s="18"/>
      <c r="DG1236" s="18"/>
      <c r="DH1236" s="18"/>
      <c r="DI1236" s="18"/>
    </row>
    <row r="1237" s="19" customFormat="1" spans="1:113">
      <c r="A1237" s="153" t="str">
        <f>+CONCATENATE(B1237,C1237,D1237,E1237,F1237)</f>
        <v>AFS531</v>
      </c>
      <c r="B1237" s="158" t="s">
        <v>121</v>
      </c>
      <c r="C1237" s="154" t="s">
        <v>148</v>
      </c>
      <c r="D1237" s="158" t="s">
        <v>90</v>
      </c>
      <c r="E1237" s="158">
        <v>53</v>
      </c>
      <c r="F1237" s="159">
        <v>1</v>
      </c>
      <c r="G1237" s="156">
        <v>313.53</v>
      </c>
      <c r="H1237" s="156">
        <v>383.82</v>
      </c>
      <c r="I1237" s="156">
        <v>455.14</v>
      </c>
      <c r="J1237" s="156">
        <v>539.54</v>
      </c>
      <c r="K1237" s="156"/>
      <c r="L1237" s="156">
        <v>0</v>
      </c>
      <c r="M1237" s="157">
        <v>340.84</v>
      </c>
      <c r="N1237" s="18"/>
      <c r="W1237" s="18"/>
      <c r="X1237" s="18"/>
      <c r="Y1237" s="18"/>
      <c r="Z1237" s="18"/>
      <c r="AA1237" s="18"/>
      <c r="AB1237" s="18"/>
      <c r="AC1237" s="18"/>
      <c r="AD1237" s="18"/>
      <c r="AE1237" s="18"/>
      <c r="AF1237" s="18"/>
      <c r="AG1237" s="18"/>
      <c r="AH1237" s="18"/>
      <c r="AI1237" s="18"/>
      <c r="AJ1237" s="18"/>
      <c r="AK1237" s="18"/>
      <c r="AL1237" s="18"/>
      <c r="AM1237" s="18"/>
      <c r="AN1237" s="18"/>
      <c r="AO1237" s="18"/>
      <c r="AP1237" s="18"/>
      <c r="AQ1237" s="18"/>
      <c r="AR1237" s="18"/>
      <c r="AS1237" s="18"/>
      <c r="AT1237" s="18"/>
      <c r="AU1237" s="18"/>
      <c r="AV1237" s="18"/>
      <c r="AW1237" s="18"/>
      <c r="AX1237" s="18"/>
      <c r="AY1237" s="18"/>
      <c r="AZ1237" s="18"/>
      <c r="BA1237" s="18"/>
      <c r="BB1237" s="18"/>
      <c r="BD1237" s="18"/>
      <c r="BE1237" s="18"/>
      <c r="BF1237" s="18"/>
      <c r="BG1237" s="18"/>
      <c r="BH1237" s="18"/>
      <c r="BI1237" s="18"/>
      <c r="BJ1237" s="18"/>
      <c r="BK1237" s="18"/>
      <c r="BL1237" s="18"/>
      <c r="BM1237" s="18"/>
      <c r="BN1237" s="18"/>
      <c r="BO1237" s="18"/>
      <c r="BP1237" s="18"/>
      <c r="BQ1237" s="18"/>
      <c r="BR1237" s="18"/>
      <c r="BS1237" s="18"/>
      <c r="BT1237" s="18"/>
      <c r="BU1237" s="18"/>
      <c r="BV1237" s="18"/>
      <c r="BW1237" s="18"/>
      <c r="BX1237" s="18"/>
      <c r="BY1237" s="18"/>
      <c r="BZ1237" s="18"/>
      <c r="CA1237" s="18"/>
      <c r="CB1237" s="18"/>
      <c r="CC1237" s="18"/>
      <c r="CD1237" s="18"/>
      <c r="CE1237" s="18"/>
      <c r="CF1237" s="18"/>
      <c r="CG1237" s="18"/>
      <c r="CH1237" s="18"/>
      <c r="CI1237" s="18"/>
      <c r="CJ1237" s="18"/>
      <c r="CK1237" s="18"/>
      <c r="CL1237" s="18"/>
      <c r="CM1237" s="18"/>
      <c r="CN1237" s="18"/>
      <c r="CO1237" s="18"/>
      <c r="CP1237" s="18"/>
      <c r="CQ1237" s="18"/>
      <c r="CR1237" s="18"/>
      <c r="CS1237" s="18"/>
      <c r="CT1237" s="18"/>
      <c r="CU1237" s="18"/>
      <c r="CV1237" s="18"/>
      <c r="CW1237" s="18"/>
      <c r="CX1237" s="18"/>
      <c r="CY1237" s="18"/>
      <c r="CZ1237" s="18"/>
      <c r="DA1237" s="18"/>
      <c r="DB1237" s="18"/>
      <c r="DC1237" s="18"/>
      <c r="DD1237" s="18"/>
      <c r="DE1237" s="18"/>
      <c r="DF1237" s="18"/>
      <c r="DG1237" s="18"/>
      <c r="DH1237" s="18"/>
      <c r="DI1237" s="18"/>
    </row>
    <row r="1238" s="19" customFormat="1" spans="1:113">
      <c r="A1238" s="153" t="str">
        <f>+CONCATENATE(B1238,C1238,D1238,E1238,F1238)</f>
        <v>AFS541</v>
      </c>
      <c r="B1238" s="158" t="s">
        <v>121</v>
      </c>
      <c r="C1238" s="154" t="s">
        <v>148</v>
      </c>
      <c r="D1238" s="158" t="s">
        <v>90</v>
      </c>
      <c r="E1238" s="158">
        <v>54</v>
      </c>
      <c r="F1238" s="159">
        <v>1</v>
      </c>
      <c r="G1238" s="156">
        <v>344.56</v>
      </c>
      <c r="H1238" s="156">
        <v>417.67</v>
      </c>
      <c r="I1238" s="156">
        <v>493.42</v>
      </c>
      <c r="J1238" s="156">
        <v>584.03</v>
      </c>
      <c r="K1238" s="156">
        <v>0</v>
      </c>
      <c r="L1238" s="156">
        <v>0</v>
      </c>
      <c r="M1238" s="157">
        <v>358.1</v>
      </c>
      <c r="N1238" s="18"/>
      <c r="W1238" s="18"/>
      <c r="X1238" s="18"/>
      <c r="Y1238" s="18"/>
      <c r="Z1238" s="18"/>
      <c r="AA1238" s="18"/>
      <c r="AB1238" s="18"/>
      <c r="AC1238" s="18"/>
      <c r="AD1238" s="18"/>
      <c r="AE1238" s="18"/>
      <c r="AF1238" s="18"/>
      <c r="AG1238" s="18"/>
      <c r="AH1238" s="18"/>
      <c r="AI1238" s="18"/>
      <c r="AJ1238" s="18"/>
      <c r="AK1238" s="18"/>
      <c r="AL1238" s="18"/>
      <c r="AM1238" s="18"/>
      <c r="AN1238" s="18"/>
      <c r="AO1238" s="18"/>
      <c r="AP1238" s="18"/>
      <c r="AQ1238" s="18"/>
      <c r="AR1238" s="18"/>
      <c r="AS1238" s="18"/>
      <c r="AT1238" s="18"/>
      <c r="AU1238" s="18"/>
      <c r="AV1238" s="18"/>
      <c r="AW1238" s="18"/>
      <c r="AX1238" s="18"/>
      <c r="AY1238" s="18"/>
      <c r="AZ1238" s="18"/>
      <c r="BA1238" s="18"/>
      <c r="BB1238" s="18"/>
      <c r="BD1238" s="18"/>
      <c r="BE1238" s="18"/>
      <c r="BF1238" s="18"/>
      <c r="BG1238" s="18"/>
      <c r="BH1238" s="18"/>
      <c r="BI1238" s="18"/>
      <c r="BJ1238" s="18"/>
      <c r="BK1238" s="18"/>
      <c r="BL1238" s="18"/>
      <c r="BM1238" s="18"/>
      <c r="BN1238" s="18"/>
      <c r="BO1238" s="18"/>
      <c r="BP1238" s="18"/>
      <c r="BQ1238" s="18"/>
      <c r="BR1238" s="18"/>
      <c r="BS1238" s="18"/>
      <c r="BT1238" s="18"/>
      <c r="BU1238" s="18"/>
      <c r="BV1238" s="18"/>
      <c r="BW1238" s="18"/>
      <c r="BX1238" s="18"/>
      <c r="BY1238" s="18"/>
      <c r="BZ1238" s="18"/>
      <c r="CA1238" s="18"/>
      <c r="CB1238" s="18"/>
      <c r="CC1238" s="18"/>
      <c r="CD1238" s="18"/>
      <c r="CE1238" s="18"/>
      <c r="CF1238" s="18"/>
      <c r="CG1238" s="18"/>
      <c r="CH1238" s="18"/>
      <c r="CI1238" s="18"/>
      <c r="CJ1238" s="18"/>
      <c r="CK1238" s="18"/>
      <c r="CL1238" s="18"/>
      <c r="CM1238" s="18"/>
      <c r="CN1238" s="18"/>
      <c r="CO1238" s="18"/>
      <c r="CP1238" s="18"/>
      <c r="CQ1238" s="18"/>
      <c r="CR1238" s="18"/>
      <c r="CS1238" s="18"/>
      <c r="CT1238" s="18"/>
      <c r="CU1238" s="18"/>
      <c r="CV1238" s="18"/>
      <c r="CW1238" s="18"/>
      <c r="CX1238" s="18"/>
      <c r="CY1238" s="18"/>
      <c r="CZ1238" s="18"/>
      <c r="DA1238" s="18"/>
      <c r="DB1238" s="18"/>
      <c r="DC1238" s="18"/>
      <c r="DD1238" s="18"/>
      <c r="DE1238" s="18"/>
      <c r="DF1238" s="18"/>
      <c r="DG1238" s="18"/>
      <c r="DH1238" s="18"/>
      <c r="DI1238" s="18"/>
    </row>
    <row r="1239" s="19" customFormat="1" spans="1:113">
      <c r="A1239" s="153" t="str">
        <f>+CONCATENATE(B1239,C1239,D1239,E1239,F1239)</f>
        <v>AFS551</v>
      </c>
      <c r="B1239" s="158" t="s">
        <v>121</v>
      </c>
      <c r="C1239" s="154" t="s">
        <v>148</v>
      </c>
      <c r="D1239" s="158" t="s">
        <v>90</v>
      </c>
      <c r="E1239" s="158">
        <v>55</v>
      </c>
      <c r="F1239" s="159">
        <v>1</v>
      </c>
      <c r="G1239" s="156">
        <v>376.86</v>
      </c>
      <c r="H1239" s="156">
        <v>453.27</v>
      </c>
      <c r="I1239" s="156">
        <v>534.24</v>
      </c>
      <c r="J1239" s="156">
        <v>631.58</v>
      </c>
      <c r="K1239" s="156">
        <v>0</v>
      </c>
      <c r="L1239" s="156">
        <v>0</v>
      </c>
      <c r="M1239" s="157">
        <v>376.86</v>
      </c>
      <c r="N1239" s="18"/>
      <c r="W1239" s="18"/>
      <c r="X1239" s="18"/>
      <c r="Y1239" s="18"/>
      <c r="Z1239" s="18"/>
      <c r="AA1239" s="18"/>
      <c r="AB1239" s="18"/>
      <c r="AC1239" s="18"/>
      <c r="AD1239" s="18"/>
      <c r="AE1239" s="18"/>
      <c r="AF1239" s="18"/>
      <c r="AG1239" s="18"/>
      <c r="AH1239" s="18"/>
      <c r="AI1239" s="18"/>
      <c r="AJ1239" s="18"/>
      <c r="AK1239" s="18"/>
      <c r="AL1239" s="18"/>
      <c r="AM1239" s="18"/>
      <c r="AN1239" s="18"/>
      <c r="AO1239" s="18"/>
      <c r="AP1239" s="18"/>
      <c r="AQ1239" s="18"/>
      <c r="AR1239" s="18"/>
      <c r="AS1239" s="18"/>
      <c r="AT1239" s="18"/>
      <c r="AU1239" s="18"/>
      <c r="AV1239" s="18"/>
      <c r="AW1239" s="18"/>
      <c r="AX1239" s="18"/>
      <c r="AY1239" s="18"/>
      <c r="AZ1239" s="18"/>
      <c r="BA1239" s="18"/>
      <c r="BB1239" s="18"/>
      <c r="BD1239" s="18"/>
      <c r="BE1239" s="18"/>
      <c r="BF1239" s="18"/>
      <c r="BG1239" s="18"/>
      <c r="BH1239" s="18"/>
      <c r="BI1239" s="18"/>
      <c r="BJ1239" s="18"/>
      <c r="BK1239" s="18"/>
      <c r="BL1239" s="18"/>
      <c r="BM1239" s="18"/>
      <c r="BN1239" s="18"/>
      <c r="BO1239" s="18"/>
      <c r="BP1239" s="18"/>
      <c r="BQ1239" s="18"/>
      <c r="BR1239" s="18"/>
      <c r="BS1239" s="18"/>
      <c r="BT1239" s="18"/>
      <c r="BU1239" s="18"/>
      <c r="BV1239" s="18"/>
      <c r="BW1239" s="18"/>
      <c r="BX1239" s="18"/>
      <c r="BY1239" s="18"/>
      <c r="BZ1239" s="18"/>
      <c r="CA1239" s="18"/>
      <c r="CB1239" s="18"/>
      <c r="CC1239" s="18"/>
      <c r="CD1239" s="18"/>
      <c r="CE1239" s="18"/>
      <c r="CF1239" s="18"/>
      <c r="CG1239" s="18"/>
      <c r="CH1239" s="18"/>
      <c r="CI1239" s="18"/>
      <c r="CJ1239" s="18"/>
      <c r="CK1239" s="18"/>
      <c r="CL1239" s="18"/>
      <c r="CM1239" s="18"/>
      <c r="CN1239" s="18"/>
      <c r="CO1239" s="18"/>
      <c r="CP1239" s="18"/>
      <c r="CQ1239" s="18"/>
      <c r="CR1239" s="18"/>
      <c r="CS1239" s="18"/>
      <c r="CT1239" s="18"/>
      <c r="CU1239" s="18"/>
      <c r="CV1239" s="18"/>
      <c r="CW1239" s="18"/>
      <c r="CX1239" s="18"/>
      <c r="CY1239" s="18"/>
      <c r="CZ1239" s="18"/>
      <c r="DA1239" s="18"/>
      <c r="DB1239" s="18"/>
      <c r="DC1239" s="18"/>
      <c r="DD1239" s="18"/>
      <c r="DE1239" s="18"/>
      <c r="DF1239" s="18"/>
      <c r="DG1239" s="18"/>
      <c r="DH1239" s="18"/>
      <c r="DI1239" s="18"/>
    </row>
    <row r="1240" s="19" customFormat="1" spans="1:113">
      <c r="A1240" s="153" t="str">
        <f>+CONCATENATE(B1240,C1240,D1240,E1240,F1240)</f>
        <v>AFS561</v>
      </c>
      <c r="B1240" s="158" t="s">
        <v>121</v>
      </c>
      <c r="C1240" s="154" t="s">
        <v>148</v>
      </c>
      <c r="D1240" s="158" t="s">
        <v>90</v>
      </c>
      <c r="E1240" s="158">
        <v>56</v>
      </c>
      <c r="F1240" s="159">
        <v>1</v>
      </c>
      <c r="G1240" s="156">
        <v>410.38</v>
      </c>
      <c r="H1240" s="156">
        <v>490.84</v>
      </c>
      <c r="I1240" s="156">
        <v>577.86</v>
      </c>
      <c r="J1240" s="156"/>
      <c r="K1240" s="156">
        <v>0</v>
      </c>
      <c r="L1240" s="156">
        <v>0</v>
      </c>
      <c r="M1240" s="157"/>
      <c r="N1240" s="18"/>
      <c r="W1240" s="18"/>
      <c r="X1240" s="18"/>
      <c r="Y1240" s="18"/>
      <c r="Z1240" s="18"/>
      <c r="AA1240" s="18"/>
      <c r="AB1240" s="18"/>
      <c r="AC1240" s="18"/>
      <c r="AD1240" s="18"/>
      <c r="AE1240" s="18"/>
      <c r="AF1240" s="18"/>
      <c r="AG1240" s="18"/>
      <c r="AH1240" s="18"/>
      <c r="AI1240" s="18"/>
      <c r="AJ1240" s="18"/>
      <c r="AK1240" s="18"/>
      <c r="AL1240" s="18"/>
      <c r="AM1240" s="18"/>
      <c r="AN1240" s="18"/>
      <c r="AO1240" s="18"/>
      <c r="AP1240" s="18"/>
      <c r="AQ1240" s="18"/>
      <c r="AR1240" s="18"/>
      <c r="AS1240" s="18"/>
      <c r="AT1240" s="18"/>
      <c r="AU1240" s="18"/>
      <c r="AV1240" s="18"/>
      <c r="AW1240" s="18"/>
      <c r="AX1240" s="18"/>
      <c r="AY1240" s="18"/>
      <c r="AZ1240" s="18"/>
      <c r="BA1240" s="18"/>
      <c r="BB1240" s="18"/>
      <c r="BD1240" s="18"/>
      <c r="BE1240" s="18"/>
      <c r="BF1240" s="18"/>
      <c r="BG1240" s="18"/>
      <c r="BH1240" s="18"/>
      <c r="BI1240" s="18"/>
      <c r="BJ1240" s="18"/>
      <c r="BK1240" s="18"/>
      <c r="BL1240" s="18"/>
      <c r="BM1240" s="18"/>
      <c r="BN1240" s="18"/>
      <c r="BO1240" s="18"/>
      <c r="BP1240" s="18"/>
      <c r="BQ1240" s="18"/>
      <c r="BR1240" s="18"/>
      <c r="BS1240" s="18"/>
      <c r="BT1240" s="18"/>
      <c r="BU1240" s="18"/>
      <c r="BV1240" s="18"/>
      <c r="BW1240" s="18"/>
      <c r="BX1240" s="18"/>
      <c r="BY1240" s="18"/>
      <c r="BZ1240" s="18"/>
      <c r="CA1240" s="18"/>
      <c r="CB1240" s="18"/>
      <c r="CC1240" s="18"/>
      <c r="CD1240" s="18"/>
      <c r="CE1240" s="18"/>
      <c r="CF1240" s="18"/>
      <c r="CG1240" s="18"/>
      <c r="CH1240" s="18"/>
      <c r="CI1240" s="18"/>
      <c r="CJ1240" s="18"/>
      <c r="CK1240" s="18"/>
      <c r="CL1240" s="18"/>
      <c r="CM1240" s="18"/>
      <c r="CN1240" s="18"/>
      <c r="CO1240" s="18"/>
      <c r="CP1240" s="18"/>
      <c r="CQ1240" s="18"/>
      <c r="CR1240" s="18"/>
      <c r="CS1240" s="18"/>
      <c r="CT1240" s="18"/>
      <c r="CU1240" s="18"/>
      <c r="CV1240" s="18"/>
      <c r="CW1240" s="18"/>
      <c r="CX1240" s="18"/>
      <c r="CY1240" s="18"/>
      <c r="CZ1240" s="18"/>
      <c r="DA1240" s="18"/>
      <c r="DB1240" s="18"/>
      <c r="DC1240" s="18"/>
      <c r="DD1240" s="18"/>
      <c r="DE1240" s="18"/>
      <c r="DF1240" s="18"/>
      <c r="DG1240" s="18"/>
      <c r="DH1240" s="18"/>
      <c r="DI1240" s="18"/>
    </row>
    <row r="1241" s="19" customFormat="1" spans="1:113">
      <c r="A1241" s="153" t="str">
        <f>+CONCATENATE(B1241,C1241,D1241,E1241,F1241)</f>
        <v>AFS571</v>
      </c>
      <c r="B1241" s="158" t="s">
        <v>121</v>
      </c>
      <c r="C1241" s="154" t="s">
        <v>148</v>
      </c>
      <c r="D1241" s="158" t="s">
        <v>90</v>
      </c>
      <c r="E1241" s="158">
        <v>57</v>
      </c>
      <c r="F1241" s="159">
        <v>1</v>
      </c>
      <c r="G1241" s="156">
        <v>445.22</v>
      </c>
      <c r="H1241" s="156">
        <v>530.72</v>
      </c>
      <c r="I1241" s="156">
        <v>624.62</v>
      </c>
      <c r="J1241" s="156"/>
      <c r="K1241" s="156">
        <v>0</v>
      </c>
      <c r="L1241" s="156">
        <v>0</v>
      </c>
      <c r="M1241" s="157"/>
      <c r="N1241" s="18"/>
      <c r="W1241" s="18"/>
      <c r="X1241" s="18"/>
      <c r="Y1241" s="18"/>
      <c r="Z1241" s="18"/>
      <c r="AA1241" s="18"/>
      <c r="AB1241" s="18"/>
      <c r="AC1241" s="18"/>
      <c r="AD1241" s="18"/>
      <c r="AE1241" s="18"/>
      <c r="AF1241" s="18"/>
      <c r="AG1241" s="18"/>
      <c r="AH1241" s="18"/>
      <c r="AI1241" s="18"/>
      <c r="AJ1241" s="18"/>
      <c r="AK1241" s="18"/>
      <c r="AL1241" s="18"/>
      <c r="AM1241" s="18"/>
      <c r="AN1241" s="18"/>
      <c r="AO1241" s="18"/>
      <c r="AP1241" s="18"/>
      <c r="AQ1241" s="18"/>
      <c r="AR1241" s="18"/>
      <c r="AS1241" s="18"/>
      <c r="AT1241" s="18"/>
      <c r="AU1241" s="18"/>
      <c r="AV1241" s="18"/>
      <c r="AW1241" s="18"/>
      <c r="AX1241" s="18"/>
      <c r="AY1241" s="18"/>
      <c r="AZ1241" s="18"/>
      <c r="BA1241" s="18"/>
      <c r="BB1241" s="18"/>
      <c r="BD1241" s="18"/>
      <c r="BE1241" s="18"/>
      <c r="BF1241" s="18"/>
      <c r="BG1241" s="18"/>
      <c r="BH1241" s="18"/>
      <c r="BI1241" s="18"/>
      <c r="BJ1241" s="18"/>
      <c r="BK1241" s="18"/>
      <c r="BL1241" s="18"/>
      <c r="BM1241" s="18"/>
      <c r="BN1241" s="18"/>
      <c r="BO1241" s="18"/>
      <c r="BP1241" s="18"/>
      <c r="BQ1241" s="18"/>
      <c r="BR1241" s="18"/>
      <c r="BS1241" s="18"/>
      <c r="BT1241" s="18"/>
      <c r="BU1241" s="18"/>
      <c r="BV1241" s="18"/>
      <c r="BW1241" s="18"/>
      <c r="BX1241" s="18"/>
      <c r="BY1241" s="18"/>
      <c r="BZ1241" s="18"/>
      <c r="CA1241" s="18"/>
      <c r="CB1241" s="18"/>
      <c r="CC1241" s="18"/>
      <c r="CD1241" s="18"/>
      <c r="CE1241" s="18"/>
      <c r="CF1241" s="18"/>
      <c r="CG1241" s="18"/>
      <c r="CH1241" s="18"/>
      <c r="CI1241" s="18"/>
      <c r="CJ1241" s="18"/>
      <c r="CK1241" s="18"/>
      <c r="CL1241" s="18"/>
      <c r="CM1241" s="18"/>
      <c r="CN1241" s="18"/>
      <c r="CO1241" s="18"/>
      <c r="CP1241" s="18"/>
      <c r="CQ1241" s="18"/>
      <c r="CR1241" s="18"/>
      <c r="CS1241" s="18"/>
      <c r="CT1241" s="18"/>
      <c r="CU1241" s="18"/>
      <c r="CV1241" s="18"/>
      <c r="CW1241" s="18"/>
      <c r="CX1241" s="18"/>
      <c r="CY1241" s="18"/>
      <c r="CZ1241" s="18"/>
      <c r="DA1241" s="18"/>
      <c r="DB1241" s="18"/>
      <c r="DC1241" s="18"/>
      <c r="DD1241" s="18"/>
      <c r="DE1241" s="18"/>
      <c r="DF1241" s="18"/>
      <c r="DG1241" s="18"/>
      <c r="DH1241" s="18"/>
      <c r="DI1241" s="18"/>
    </row>
    <row r="1242" s="19" customFormat="1" spans="1:113">
      <c r="A1242" s="153" t="str">
        <f>+CONCATENATE(B1242,C1242,D1242,E1242,F1242)</f>
        <v>AFS581</v>
      </c>
      <c r="B1242" s="158" t="s">
        <v>121</v>
      </c>
      <c r="C1242" s="154" t="s">
        <v>148</v>
      </c>
      <c r="D1242" s="158" t="s">
        <v>90</v>
      </c>
      <c r="E1242" s="158">
        <v>58</v>
      </c>
      <c r="F1242" s="159">
        <v>1</v>
      </c>
      <c r="G1242" s="156">
        <v>481.6</v>
      </c>
      <c r="H1242" s="156">
        <v>572.98</v>
      </c>
      <c r="I1242" s="156">
        <v>674.88</v>
      </c>
      <c r="J1242" s="156"/>
      <c r="K1242" s="156">
        <v>0</v>
      </c>
      <c r="L1242" s="156">
        <v>0</v>
      </c>
      <c r="M1242" s="157"/>
      <c r="N1242" s="18"/>
      <c r="W1242" s="18"/>
      <c r="X1242" s="18"/>
      <c r="Y1242" s="18"/>
      <c r="Z1242" s="18"/>
      <c r="AA1242" s="18"/>
      <c r="AB1242" s="18"/>
      <c r="AC1242" s="18"/>
      <c r="AD1242" s="18"/>
      <c r="AE1242" s="18"/>
      <c r="AF1242" s="18"/>
      <c r="AG1242" s="18"/>
      <c r="AH1242" s="18"/>
      <c r="AI1242" s="18"/>
      <c r="AJ1242" s="18"/>
      <c r="AK1242" s="18"/>
      <c r="AL1242" s="18"/>
      <c r="AM1242" s="18"/>
      <c r="AN1242" s="18"/>
      <c r="AO1242" s="18"/>
      <c r="AP1242" s="18"/>
      <c r="AQ1242" s="18"/>
      <c r="AR1242" s="18"/>
      <c r="AS1242" s="18"/>
      <c r="AT1242" s="18"/>
      <c r="AU1242" s="18"/>
      <c r="AV1242" s="18"/>
      <c r="AW1242" s="18"/>
      <c r="AX1242" s="18"/>
      <c r="AY1242" s="18"/>
      <c r="AZ1242" s="18"/>
      <c r="BA1242" s="18"/>
      <c r="BB1242" s="18"/>
      <c r="BD1242" s="18"/>
      <c r="BE1242" s="18"/>
      <c r="BF1242" s="18"/>
      <c r="BG1242" s="18"/>
      <c r="BH1242" s="18"/>
      <c r="BI1242" s="18"/>
      <c r="BJ1242" s="18"/>
      <c r="BK1242" s="18"/>
      <c r="BL1242" s="18"/>
      <c r="BM1242" s="18"/>
      <c r="BN1242" s="18"/>
      <c r="BO1242" s="18"/>
      <c r="BP1242" s="18"/>
      <c r="BQ1242" s="18"/>
      <c r="BR1242" s="18"/>
      <c r="BS1242" s="18"/>
      <c r="BT1242" s="18"/>
      <c r="BU1242" s="18"/>
      <c r="BV1242" s="18"/>
      <c r="BW1242" s="18"/>
      <c r="BX1242" s="18"/>
      <c r="BY1242" s="18"/>
      <c r="BZ1242" s="18"/>
      <c r="CA1242" s="18"/>
      <c r="CB1242" s="18"/>
      <c r="CC1242" s="18"/>
      <c r="CD1242" s="18"/>
      <c r="CE1242" s="18"/>
      <c r="CF1242" s="18"/>
      <c r="CG1242" s="18"/>
      <c r="CH1242" s="18"/>
      <c r="CI1242" s="18"/>
      <c r="CJ1242" s="18"/>
      <c r="CK1242" s="18"/>
      <c r="CL1242" s="18"/>
      <c r="CM1242" s="18"/>
      <c r="CN1242" s="18"/>
      <c r="CO1242" s="18"/>
      <c r="CP1242" s="18"/>
      <c r="CQ1242" s="18"/>
      <c r="CR1242" s="18"/>
      <c r="CS1242" s="18"/>
      <c r="CT1242" s="18"/>
      <c r="CU1242" s="18"/>
      <c r="CV1242" s="18"/>
      <c r="CW1242" s="18"/>
      <c r="CX1242" s="18"/>
      <c r="CY1242" s="18"/>
      <c r="CZ1242" s="18"/>
      <c r="DA1242" s="18"/>
      <c r="DB1242" s="18"/>
      <c r="DC1242" s="18"/>
      <c r="DD1242" s="18"/>
      <c r="DE1242" s="18"/>
      <c r="DF1242" s="18"/>
      <c r="DG1242" s="18"/>
      <c r="DH1242" s="18"/>
      <c r="DI1242" s="18"/>
    </row>
    <row r="1243" s="19" customFormat="1" spans="1:113">
      <c r="A1243" s="153" t="str">
        <f>+CONCATENATE(B1243,C1243,D1243,E1243,F1243)</f>
        <v>AFS591</v>
      </c>
      <c r="B1243" s="158" t="s">
        <v>121</v>
      </c>
      <c r="C1243" s="154" t="s">
        <v>148</v>
      </c>
      <c r="D1243" s="158" t="s">
        <v>90</v>
      </c>
      <c r="E1243" s="158">
        <v>59</v>
      </c>
      <c r="F1243" s="159">
        <v>1</v>
      </c>
      <c r="G1243" s="156">
        <v>519.93</v>
      </c>
      <c r="H1243" s="156">
        <v>618.88</v>
      </c>
      <c r="I1243" s="156">
        <v>729.12</v>
      </c>
      <c r="J1243" s="156">
        <v>0</v>
      </c>
      <c r="K1243" s="156">
        <v>0</v>
      </c>
      <c r="L1243" s="156">
        <v>0</v>
      </c>
      <c r="M1243" s="157"/>
      <c r="N1243" s="18"/>
      <c r="W1243" s="18"/>
      <c r="X1243" s="18"/>
      <c r="Y1243" s="18"/>
      <c r="Z1243" s="18"/>
      <c r="AA1243" s="18"/>
      <c r="AB1243" s="18"/>
      <c r="AC1243" s="18"/>
      <c r="AD1243" s="18"/>
      <c r="AE1243" s="18"/>
      <c r="AF1243" s="18"/>
      <c r="AG1243" s="18"/>
      <c r="AH1243" s="18"/>
      <c r="AI1243" s="18"/>
      <c r="AJ1243" s="18"/>
      <c r="AK1243" s="18"/>
      <c r="AL1243" s="18"/>
      <c r="AM1243" s="18"/>
      <c r="AN1243" s="18"/>
      <c r="AO1243" s="18"/>
      <c r="AP1243" s="18"/>
      <c r="AQ1243" s="18"/>
      <c r="AR1243" s="18"/>
      <c r="AS1243" s="18"/>
      <c r="AT1243" s="18"/>
      <c r="AU1243" s="18"/>
      <c r="AV1243" s="18"/>
      <c r="AW1243" s="18"/>
      <c r="AX1243" s="18"/>
      <c r="AY1243" s="18"/>
      <c r="AZ1243" s="18"/>
      <c r="BA1243" s="18"/>
      <c r="BB1243" s="18"/>
      <c r="BD1243" s="18"/>
      <c r="BE1243" s="18"/>
      <c r="BF1243" s="18"/>
      <c r="BG1243" s="18"/>
      <c r="BH1243" s="18"/>
      <c r="BI1243" s="18"/>
      <c r="BJ1243" s="18"/>
      <c r="BK1243" s="18"/>
      <c r="BL1243" s="18"/>
      <c r="BM1243" s="18"/>
      <c r="BN1243" s="18"/>
      <c r="BO1243" s="18"/>
      <c r="BP1243" s="18"/>
      <c r="BQ1243" s="18"/>
      <c r="BR1243" s="18"/>
      <c r="BS1243" s="18"/>
      <c r="BT1243" s="18"/>
      <c r="BU1243" s="18"/>
      <c r="BV1243" s="18"/>
      <c r="BW1243" s="18"/>
      <c r="BX1243" s="18"/>
      <c r="BY1243" s="18"/>
      <c r="BZ1243" s="18"/>
      <c r="CA1243" s="18"/>
      <c r="CB1243" s="18"/>
      <c r="CC1243" s="18"/>
      <c r="CD1243" s="18"/>
      <c r="CE1243" s="18"/>
      <c r="CF1243" s="18"/>
      <c r="CG1243" s="18"/>
      <c r="CH1243" s="18"/>
      <c r="CI1243" s="18"/>
      <c r="CJ1243" s="18"/>
      <c r="CK1243" s="18"/>
      <c r="CL1243" s="18"/>
      <c r="CM1243" s="18"/>
      <c r="CN1243" s="18"/>
      <c r="CO1243" s="18"/>
      <c r="CP1243" s="18"/>
      <c r="CQ1243" s="18"/>
      <c r="CR1243" s="18"/>
      <c r="CS1243" s="18"/>
      <c r="CT1243" s="18"/>
      <c r="CU1243" s="18"/>
      <c r="CV1243" s="18"/>
      <c r="CW1243" s="18"/>
      <c r="CX1243" s="18"/>
      <c r="CY1243" s="18"/>
      <c r="CZ1243" s="18"/>
      <c r="DA1243" s="18"/>
      <c r="DB1243" s="18"/>
      <c r="DC1243" s="18"/>
      <c r="DD1243" s="18"/>
      <c r="DE1243" s="18"/>
      <c r="DF1243" s="18"/>
      <c r="DG1243" s="18"/>
      <c r="DH1243" s="18"/>
      <c r="DI1243" s="18"/>
    </row>
    <row r="1244" s="19" customFormat="1" spans="1:113">
      <c r="A1244" s="153" t="str">
        <f>+CONCATENATE(B1244,C1244,D1244,E1244,F1244)</f>
        <v>AFS601</v>
      </c>
      <c r="B1244" s="158" t="s">
        <v>121</v>
      </c>
      <c r="C1244" s="154" t="s">
        <v>148</v>
      </c>
      <c r="D1244" s="158" t="s">
        <v>90</v>
      </c>
      <c r="E1244" s="158">
        <v>60</v>
      </c>
      <c r="F1244" s="159">
        <v>1</v>
      </c>
      <c r="G1244" s="156">
        <v>560.21</v>
      </c>
      <c r="H1244" s="156">
        <v>668.13</v>
      </c>
      <c r="I1244" s="156">
        <v>787.79</v>
      </c>
      <c r="J1244" s="156">
        <v>0</v>
      </c>
      <c r="K1244" s="156">
        <v>0</v>
      </c>
      <c r="L1244" s="156">
        <v>0</v>
      </c>
      <c r="M1244" s="157"/>
      <c r="N1244" s="18"/>
      <c r="W1244" s="18"/>
      <c r="X1244" s="18"/>
      <c r="Y1244" s="18"/>
      <c r="Z1244" s="18"/>
      <c r="AA1244" s="18"/>
      <c r="AB1244" s="18"/>
      <c r="AC1244" s="18"/>
      <c r="AD1244" s="18"/>
      <c r="AE1244" s="18"/>
      <c r="AF1244" s="18"/>
      <c r="AG1244" s="18"/>
      <c r="AH1244" s="18"/>
      <c r="AI1244" s="18"/>
      <c r="AJ1244" s="18"/>
      <c r="AK1244" s="18"/>
      <c r="AL1244" s="18"/>
      <c r="AM1244" s="18"/>
      <c r="AN1244" s="18"/>
      <c r="AO1244" s="18"/>
      <c r="AP1244" s="18"/>
      <c r="AQ1244" s="18"/>
      <c r="AR1244" s="18"/>
      <c r="AS1244" s="18"/>
      <c r="AT1244" s="18"/>
      <c r="AU1244" s="18"/>
      <c r="AV1244" s="18"/>
      <c r="AW1244" s="18"/>
      <c r="AX1244" s="18"/>
      <c r="AY1244" s="18"/>
      <c r="AZ1244" s="18"/>
      <c r="BA1244" s="18"/>
      <c r="BB1244" s="18"/>
      <c r="BD1244" s="18"/>
      <c r="BE1244" s="18"/>
      <c r="BF1244" s="18"/>
      <c r="BG1244" s="18"/>
      <c r="BH1244" s="18"/>
      <c r="BI1244" s="18"/>
      <c r="BJ1244" s="18"/>
      <c r="BK1244" s="18"/>
      <c r="BL1244" s="18"/>
      <c r="BM1244" s="18"/>
      <c r="BN1244" s="18"/>
      <c r="BO1244" s="18"/>
      <c r="BP1244" s="18"/>
      <c r="BQ1244" s="18"/>
      <c r="BR1244" s="18"/>
      <c r="BS1244" s="18"/>
      <c r="BT1244" s="18"/>
      <c r="BU1244" s="18"/>
      <c r="BV1244" s="18"/>
      <c r="BW1244" s="18"/>
      <c r="BX1244" s="18"/>
      <c r="BY1244" s="18"/>
      <c r="BZ1244" s="18"/>
      <c r="CA1244" s="18"/>
      <c r="CB1244" s="18"/>
      <c r="CC1244" s="18"/>
      <c r="CD1244" s="18"/>
      <c r="CE1244" s="18"/>
      <c r="CF1244" s="18"/>
      <c r="CG1244" s="18"/>
      <c r="CH1244" s="18"/>
      <c r="CI1244" s="18"/>
      <c r="CJ1244" s="18"/>
      <c r="CK1244" s="18"/>
      <c r="CL1244" s="18"/>
      <c r="CM1244" s="18"/>
      <c r="CN1244" s="18"/>
      <c r="CO1244" s="18"/>
      <c r="CP1244" s="18"/>
      <c r="CQ1244" s="18"/>
      <c r="CR1244" s="18"/>
      <c r="CS1244" s="18"/>
      <c r="CT1244" s="18"/>
      <c r="CU1244" s="18"/>
      <c r="CV1244" s="18"/>
      <c r="CW1244" s="18"/>
      <c r="CX1244" s="18"/>
      <c r="CY1244" s="18"/>
      <c r="CZ1244" s="18"/>
      <c r="DA1244" s="18"/>
      <c r="DB1244" s="18"/>
      <c r="DC1244" s="18"/>
      <c r="DD1244" s="18"/>
      <c r="DE1244" s="18"/>
      <c r="DF1244" s="18"/>
      <c r="DG1244" s="18"/>
      <c r="DH1244" s="18"/>
      <c r="DI1244" s="18"/>
    </row>
    <row r="1245" s="19" customFormat="1" spans="1:113">
      <c r="A1245" s="153" t="str">
        <f>+CONCATENATE(B1245,C1245,D1245,E1245,F1245)</f>
        <v>AFS611</v>
      </c>
      <c r="B1245" s="158" t="s">
        <v>121</v>
      </c>
      <c r="C1245" s="154" t="s">
        <v>148</v>
      </c>
      <c r="D1245" s="158" t="s">
        <v>90</v>
      </c>
      <c r="E1245" s="158">
        <v>61</v>
      </c>
      <c r="F1245" s="159">
        <v>1</v>
      </c>
      <c r="G1245" s="156">
        <v>604.33</v>
      </c>
      <c r="H1245" s="156">
        <v>722.08</v>
      </c>
      <c r="I1245" s="156"/>
      <c r="J1245" s="156">
        <v>0</v>
      </c>
      <c r="K1245" s="156">
        <v>0</v>
      </c>
      <c r="L1245" s="156">
        <v>0</v>
      </c>
      <c r="M1245" s="157"/>
      <c r="N1245" s="18"/>
      <c r="W1245" s="18"/>
      <c r="X1245" s="18"/>
      <c r="Y1245" s="18"/>
      <c r="Z1245" s="18"/>
      <c r="AA1245" s="18"/>
      <c r="AB1245" s="18"/>
      <c r="AC1245" s="18"/>
      <c r="AD1245" s="18"/>
      <c r="AE1245" s="18"/>
      <c r="AF1245" s="18"/>
      <c r="AG1245" s="18"/>
      <c r="AH1245" s="18"/>
      <c r="AI1245" s="18"/>
      <c r="AJ1245" s="18"/>
      <c r="AK1245" s="18"/>
      <c r="AL1245" s="18"/>
      <c r="AM1245" s="18"/>
      <c r="AN1245" s="18"/>
      <c r="AO1245" s="18"/>
      <c r="AP1245" s="18"/>
      <c r="AQ1245" s="18"/>
      <c r="AR1245" s="18"/>
      <c r="AS1245" s="18"/>
      <c r="AT1245" s="18"/>
      <c r="AU1245" s="18"/>
      <c r="AV1245" s="18"/>
      <c r="AW1245" s="18"/>
      <c r="AX1245" s="18"/>
      <c r="AY1245" s="18"/>
      <c r="AZ1245" s="18"/>
      <c r="BA1245" s="18"/>
      <c r="BB1245" s="18"/>
      <c r="BD1245" s="18"/>
      <c r="BE1245" s="18"/>
      <c r="BF1245" s="18"/>
      <c r="BG1245" s="18"/>
      <c r="BH1245" s="18"/>
      <c r="BI1245" s="18"/>
      <c r="BJ1245" s="18"/>
      <c r="BK1245" s="18"/>
      <c r="BL1245" s="18"/>
      <c r="BM1245" s="18"/>
      <c r="BN1245" s="18"/>
      <c r="BO1245" s="18"/>
      <c r="BP1245" s="18"/>
      <c r="BQ1245" s="18"/>
      <c r="BR1245" s="18"/>
      <c r="BS1245" s="18"/>
      <c r="BT1245" s="18"/>
      <c r="BU1245" s="18"/>
      <c r="BV1245" s="18"/>
      <c r="BW1245" s="18"/>
      <c r="BX1245" s="18"/>
      <c r="BY1245" s="18"/>
      <c r="BZ1245" s="18"/>
      <c r="CA1245" s="18"/>
      <c r="CB1245" s="18"/>
      <c r="CC1245" s="18"/>
      <c r="CD1245" s="18"/>
      <c r="CE1245" s="18"/>
      <c r="CF1245" s="18"/>
      <c r="CG1245" s="18"/>
      <c r="CH1245" s="18"/>
      <c r="CI1245" s="18"/>
      <c r="CJ1245" s="18"/>
      <c r="CK1245" s="18"/>
      <c r="CL1245" s="18"/>
      <c r="CM1245" s="18"/>
      <c r="CN1245" s="18"/>
      <c r="CO1245" s="18"/>
      <c r="CP1245" s="18"/>
      <c r="CQ1245" s="18"/>
      <c r="CR1245" s="18"/>
      <c r="CS1245" s="18"/>
      <c r="CT1245" s="18"/>
      <c r="CU1245" s="18"/>
      <c r="CV1245" s="18"/>
      <c r="CW1245" s="18"/>
      <c r="CX1245" s="18"/>
      <c r="CY1245" s="18"/>
      <c r="CZ1245" s="18"/>
      <c r="DA1245" s="18"/>
      <c r="DB1245" s="18"/>
      <c r="DC1245" s="18"/>
      <c r="DD1245" s="18"/>
      <c r="DE1245" s="18"/>
      <c r="DF1245" s="18"/>
      <c r="DG1245" s="18"/>
      <c r="DH1245" s="18"/>
      <c r="DI1245" s="18"/>
    </row>
    <row r="1246" s="19" customFormat="1" spans="1:113">
      <c r="A1246" s="153" t="str">
        <f>+CONCATENATE(B1246,C1246,D1246,E1246,F1246)</f>
        <v>AFS621</v>
      </c>
      <c r="B1246" s="158" t="s">
        <v>121</v>
      </c>
      <c r="C1246" s="154" t="s">
        <v>148</v>
      </c>
      <c r="D1246" s="158" t="s">
        <v>90</v>
      </c>
      <c r="E1246" s="158">
        <v>62</v>
      </c>
      <c r="F1246" s="159">
        <v>1</v>
      </c>
      <c r="G1246" s="156">
        <v>651.96</v>
      </c>
      <c r="H1246" s="156">
        <v>780.31</v>
      </c>
      <c r="I1246" s="156"/>
      <c r="J1246" s="156">
        <v>0</v>
      </c>
      <c r="K1246" s="156">
        <v>0</v>
      </c>
      <c r="L1246" s="156">
        <v>0</v>
      </c>
      <c r="M1246" s="157"/>
      <c r="N1246" s="18"/>
      <c r="W1246" s="18"/>
      <c r="X1246" s="18"/>
      <c r="Y1246" s="18"/>
      <c r="Z1246" s="18"/>
      <c r="AA1246" s="18"/>
      <c r="AB1246" s="18"/>
      <c r="AC1246" s="18"/>
      <c r="AD1246" s="18"/>
      <c r="AE1246" s="18"/>
      <c r="AF1246" s="18"/>
      <c r="AG1246" s="18"/>
      <c r="AH1246" s="18"/>
      <c r="AI1246" s="18"/>
      <c r="AJ1246" s="18"/>
      <c r="AK1246" s="18"/>
      <c r="AL1246" s="18"/>
      <c r="AM1246" s="18"/>
      <c r="AN1246" s="18"/>
      <c r="AO1246" s="18"/>
      <c r="AP1246" s="18"/>
      <c r="AQ1246" s="18"/>
      <c r="AR1246" s="18"/>
      <c r="AS1246" s="18"/>
      <c r="AT1246" s="18"/>
      <c r="AU1246" s="18"/>
      <c r="AV1246" s="18"/>
      <c r="AW1246" s="18"/>
      <c r="AX1246" s="18"/>
      <c r="AY1246" s="18"/>
      <c r="AZ1246" s="18"/>
      <c r="BA1246" s="18"/>
      <c r="BB1246" s="18"/>
      <c r="BD1246" s="18"/>
      <c r="BE1246" s="18"/>
      <c r="BF1246" s="18"/>
      <c r="BG1246" s="18"/>
      <c r="BH1246" s="18"/>
      <c r="BI1246" s="18"/>
      <c r="BJ1246" s="18"/>
      <c r="BK1246" s="18"/>
      <c r="BL1246" s="18"/>
      <c r="BM1246" s="18"/>
      <c r="BN1246" s="18"/>
      <c r="BO1246" s="18"/>
      <c r="BP1246" s="18"/>
      <c r="BQ1246" s="18"/>
      <c r="BR1246" s="18"/>
      <c r="BS1246" s="18"/>
      <c r="BT1246" s="18"/>
      <c r="BU1246" s="18"/>
      <c r="BV1246" s="18"/>
      <c r="BW1246" s="18"/>
      <c r="BX1246" s="18"/>
      <c r="BY1246" s="18"/>
      <c r="BZ1246" s="18"/>
      <c r="CA1246" s="18"/>
      <c r="CB1246" s="18"/>
      <c r="CC1246" s="18"/>
      <c r="CD1246" s="18"/>
      <c r="CE1246" s="18"/>
      <c r="CF1246" s="18"/>
      <c r="CG1246" s="18"/>
      <c r="CH1246" s="18"/>
      <c r="CI1246" s="18"/>
      <c r="CJ1246" s="18"/>
      <c r="CK1246" s="18"/>
      <c r="CL1246" s="18"/>
      <c r="CM1246" s="18"/>
      <c r="CN1246" s="18"/>
      <c r="CO1246" s="18"/>
      <c r="CP1246" s="18"/>
      <c r="CQ1246" s="18"/>
      <c r="CR1246" s="18"/>
      <c r="CS1246" s="18"/>
      <c r="CT1246" s="18"/>
      <c r="CU1246" s="18"/>
      <c r="CV1246" s="18"/>
      <c r="CW1246" s="18"/>
      <c r="CX1246" s="18"/>
      <c r="CY1246" s="18"/>
      <c r="CZ1246" s="18"/>
      <c r="DA1246" s="18"/>
      <c r="DB1246" s="18"/>
      <c r="DC1246" s="18"/>
      <c r="DD1246" s="18"/>
      <c r="DE1246" s="18"/>
      <c r="DF1246" s="18"/>
      <c r="DG1246" s="18"/>
      <c r="DH1246" s="18"/>
      <c r="DI1246" s="18"/>
    </row>
    <row r="1247" s="19" customFormat="1" spans="1:113">
      <c r="A1247" s="153" t="str">
        <f>+CONCATENATE(B1247,C1247,D1247,E1247,F1247)</f>
        <v>AFS631</v>
      </c>
      <c r="B1247" s="158" t="s">
        <v>121</v>
      </c>
      <c r="C1247" s="154" t="s">
        <v>148</v>
      </c>
      <c r="D1247" s="158" t="s">
        <v>90</v>
      </c>
      <c r="E1247" s="158">
        <v>63</v>
      </c>
      <c r="F1247" s="159">
        <v>1</v>
      </c>
      <c r="G1247" s="156">
        <v>704.02</v>
      </c>
      <c r="H1247" s="156">
        <v>844.27</v>
      </c>
      <c r="I1247" s="156"/>
      <c r="J1247" s="156">
        <v>0</v>
      </c>
      <c r="K1247" s="156">
        <v>0</v>
      </c>
      <c r="L1247" s="156">
        <v>0</v>
      </c>
      <c r="M1247" s="157"/>
      <c r="N1247" s="18"/>
      <c r="W1247" s="18"/>
      <c r="X1247" s="18"/>
      <c r="Y1247" s="18"/>
      <c r="Z1247" s="18"/>
      <c r="AA1247" s="18"/>
      <c r="AB1247" s="18"/>
      <c r="AC1247" s="18"/>
      <c r="AD1247" s="18"/>
      <c r="AE1247" s="18"/>
      <c r="AF1247" s="18"/>
      <c r="AG1247" s="18"/>
      <c r="AH1247" s="18"/>
      <c r="AI1247" s="18"/>
      <c r="AJ1247" s="18"/>
      <c r="AK1247" s="18"/>
      <c r="AL1247" s="18"/>
      <c r="AM1247" s="18"/>
      <c r="AN1247" s="18"/>
      <c r="AO1247" s="18"/>
      <c r="AP1247" s="18"/>
      <c r="AQ1247" s="18"/>
      <c r="AR1247" s="18"/>
      <c r="AS1247" s="18"/>
      <c r="AT1247" s="18"/>
      <c r="AU1247" s="18"/>
      <c r="AV1247" s="18"/>
      <c r="AW1247" s="18"/>
      <c r="AX1247" s="18"/>
      <c r="AY1247" s="18"/>
      <c r="AZ1247" s="18"/>
      <c r="BA1247" s="18"/>
      <c r="BB1247" s="18"/>
      <c r="BD1247" s="18"/>
      <c r="BE1247" s="18"/>
      <c r="BF1247" s="18"/>
      <c r="BG1247" s="18"/>
      <c r="BH1247" s="18"/>
      <c r="BI1247" s="18"/>
      <c r="BJ1247" s="18"/>
      <c r="BK1247" s="18"/>
      <c r="BL1247" s="18"/>
      <c r="BM1247" s="18"/>
      <c r="BN1247" s="18"/>
      <c r="BO1247" s="18"/>
      <c r="BP1247" s="18"/>
      <c r="BQ1247" s="18"/>
      <c r="BR1247" s="18"/>
      <c r="BS1247" s="18"/>
      <c r="BT1247" s="18"/>
      <c r="BU1247" s="18"/>
      <c r="BV1247" s="18"/>
      <c r="BW1247" s="18"/>
      <c r="BX1247" s="18"/>
      <c r="BY1247" s="18"/>
      <c r="BZ1247" s="18"/>
      <c r="CA1247" s="18"/>
      <c r="CB1247" s="18"/>
      <c r="CC1247" s="18"/>
      <c r="CD1247" s="18"/>
      <c r="CE1247" s="18"/>
      <c r="CF1247" s="18"/>
      <c r="CG1247" s="18"/>
      <c r="CH1247" s="18"/>
      <c r="CI1247" s="18"/>
      <c r="CJ1247" s="18"/>
      <c r="CK1247" s="18"/>
      <c r="CL1247" s="18"/>
      <c r="CM1247" s="18"/>
      <c r="CN1247" s="18"/>
      <c r="CO1247" s="18"/>
      <c r="CP1247" s="18"/>
      <c r="CQ1247" s="18"/>
      <c r="CR1247" s="18"/>
      <c r="CS1247" s="18"/>
      <c r="CT1247" s="18"/>
      <c r="CU1247" s="18"/>
      <c r="CV1247" s="18"/>
      <c r="CW1247" s="18"/>
      <c r="CX1247" s="18"/>
      <c r="CY1247" s="18"/>
      <c r="CZ1247" s="18"/>
      <c r="DA1247" s="18"/>
      <c r="DB1247" s="18"/>
      <c r="DC1247" s="18"/>
      <c r="DD1247" s="18"/>
      <c r="DE1247" s="18"/>
      <c r="DF1247" s="18"/>
      <c r="DG1247" s="18"/>
      <c r="DH1247" s="18"/>
      <c r="DI1247" s="18"/>
    </row>
    <row r="1248" s="19" customFormat="1" spans="1:113">
      <c r="A1248" s="153" t="str">
        <f>+CONCATENATE(B1248,C1248,D1248,E1248,F1248)</f>
        <v>AFS641</v>
      </c>
      <c r="B1248" s="158" t="s">
        <v>121</v>
      </c>
      <c r="C1248" s="154" t="s">
        <v>148</v>
      </c>
      <c r="D1248" s="158" t="s">
        <v>90</v>
      </c>
      <c r="E1248" s="158">
        <v>64</v>
      </c>
      <c r="F1248" s="159">
        <v>1</v>
      </c>
      <c r="G1248" s="156">
        <v>761.17</v>
      </c>
      <c r="H1248" s="156">
        <v>914.37</v>
      </c>
      <c r="I1248" s="156">
        <v>0</v>
      </c>
      <c r="J1248" s="156">
        <v>0</v>
      </c>
      <c r="K1248" s="156">
        <v>0</v>
      </c>
      <c r="L1248" s="156">
        <v>0</v>
      </c>
      <c r="M1248" s="157"/>
      <c r="N1248" s="18"/>
      <c r="W1248" s="18"/>
      <c r="X1248" s="18"/>
      <c r="Y1248" s="18"/>
      <c r="Z1248" s="18"/>
      <c r="AA1248" s="18"/>
      <c r="AB1248" s="18"/>
      <c r="AC1248" s="18"/>
      <c r="AD1248" s="18"/>
      <c r="AE1248" s="18"/>
      <c r="AF1248" s="18"/>
      <c r="AG1248" s="18"/>
      <c r="AH1248" s="18"/>
      <c r="AI1248" s="18"/>
      <c r="AJ1248" s="18"/>
      <c r="AK1248" s="18"/>
      <c r="AL1248" s="18"/>
      <c r="AM1248" s="18"/>
      <c r="AN1248" s="18"/>
      <c r="AO1248" s="18"/>
      <c r="AP1248" s="18"/>
      <c r="AQ1248" s="18"/>
      <c r="AR1248" s="18"/>
      <c r="AS1248" s="18"/>
      <c r="AT1248" s="18"/>
      <c r="AU1248" s="18"/>
      <c r="AV1248" s="18"/>
      <c r="AW1248" s="18"/>
      <c r="AX1248" s="18"/>
      <c r="AY1248" s="18"/>
      <c r="AZ1248" s="18"/>
      <c r="BA1248" s="18"/>
      <c r="BB1248" s="18"/>
      <c r="BD1248" s="18"/>
      <c r="BE1248" s="18"/>
      <c r="BF1248" s="18"/>
      <c r="BG1248" s="18"/>
      <c r="BH1248" s="18"/>
      <c r="BI1248" s="18"/>
      <c r="BJ1248" s="18"/>
      <c r="BK1248" s="18"/>
      <c r="BL1248" s="18"/>
      <c r="BM1248" s="18"/>
      <c r="BN1248" s="18"/>
      <c r="BO1248" s="18"/>
      <c r="BP1248" s="18"/>
      <c r="BQ1248" s="18"/>
      <c r="BR1248" s="18"/>
      <c r="BS1248" s="18"/>
      <c r="BT1248" s="18"/>
      <c r="BU1248" s="18"/>
      <c r="BV1248" s="18"/>
      <c r="BW1248" s="18"/>
      <c r="BX1248" s="18"/>
      <c r="BY1248" s="18"/>
      <c r="BZ1248" s="18"/>
      <c r="CA1248" s="18"/>
      <c r="CB1248" s="18"/>
      <c r="CC1248" s="18"/>
      <c r="CD1248" s="18"/>
      <c r="CE1248" s="18"/>
      <c r="CF1248" s="18"/>
      <c r="CG1248" s="18"/>
      <c r="CH1248" s="18"/>
      <c r="CI1248" s="18"/>
      <c r="CJ1248" s="18"/>
      <c r="CK1248" s="18"/>
      <c r="CL1248" s="18"/>
      <c r="CM1248" s="18"/>
      <c r="CN1248" s="18"/>
      <c r="CO1248" s="18"/>
      <c r="CP1248" s="18"/>
      <c r="CQ1248" s="18"/>
      <c r="CR1248" s="18"/>
      <c r="CS1248" s="18"/>
      <c r="CT1248" s="18"/>
      <c r="CU1248" s="18"/>
      <c r="CV1248" s="18"/>
      <c r="CW1248" s="18"/>
      <c r="CX1248" s="18"/>
      <c r="CY1248" s="18"/>
      <c r="CZ1248" s="18"/>
      <c r="DA1248" s="18"/>
      <c r="DB1248" s="18"/>
      <c r="DC1248" s="18"/>
      <c r="DD1248" s="18"/>
      <c r="DE1248" s="18"/>
      <c r="DF1248" s="18"/>
      <c r="DG1248" s="18"/>
      <c r="DH1248" s="18"/>
      <c r="DI1248" s="18"/>
    </row>
    <row r="1249" s="19" customFormat="1" spans="1:113">
      <c r="A1249" s="153" t="str">
        <f>+CONCATENATE(B1249,C1249,D1249,E1249,F1249)</f>
        <v>AFS651</v>
      </c>
      <c r="B1249" s="158" t="s">
        <v>121</v>
      </c>
      <c r="C1249" s="154" t="s">
        <v>148</v>
      </c>
      <c r="D1249" s="158" t="s">
        <v>90</v>
      </c>
      <c r="E1249" s="158">
        <v>65</v>
      </c>
      <c r="F1249" s="159">
        <v>1</v>
      </c>
      <c r="G1249" s="156">
        <v>824.09</v>
      </c>
      <c r="H1249" s="156">
        <v>991.22</v>
      </c>
      <c r="I1249" s="156">
        <v>0</v>
      </c>
      <c r="J1249" s="156">
        <v>0</v>
      </c>
      <c r="K1249" s="156">
        <v>0</v>
      </c>
      <c r="L1249" s="156">
        <v>0</v>
      </c>
      <c r="M1249" s="157"/>
      <c r="N1249" s="18"/>
      <c r="W1249" s="18"/>
      <c r="X1249" s="18"/>
      <c r="Y1249" s="18"/>
      <c r="Z1249" s="18"/>
      <c r="AA1249" s="18"/>
      <c r="AB1249" s="18"/>
      <c r="AC1249" s="18"/>
      <c r="AD1249" s="18"/>
      <c r="AE1249" s="18"/>
      <c r="AF1249" s="18"/>
      <c r="AG1249" s="18"/>
      <c r="AH1249" s="18"/>
      <c r="AI1249" s="18"/>
      <c r="AJ1249" s="18"/>
      <c r="AK1249" s="18"/>
      <c r="AL1249" s="18"/>
      <c r="AM1249" s="18"/>
      <c r="AN1249" s="18"/>
      <c r="AO1249" s="18"/>
      <c r="AP1249" s="18"/>
      <c r="AQ1249" s="18"/>
      <c r="AR1249" s="18"/>
      <c r="AS1249" s="18"/>
      <c r="AT1249" s="18"/>
      <c r="AU1249" s="18"/>
      <c r="AV1249" s="18"/>
      <c r="AW1249" s="18"/>
      <c r="AX1249" s="18"/>
      <c r="AY1249" s="18"/>
      <c r="AZ1249" s="18"/>
      <c r="BA1249" s="18"/>
      <c r="BB1249" s="18"/>
      <c r="BD1249" s="18"/>
      <c r="BE1249" s="18"/>
      <c r="BF1249" s="18"/>
      <c r="BG1249" s="18"/>
      <c r="BH1249" s="18"/>
      <c r="BI1249" s="18"/>
      <c r="BJ1249" s="18"/>
      <c r="BK1249" s="18"/>
      <c r="BL1249" s="18"/>
      <c r="BM1249" s="18"/>
      <c r="BN1249" s="18"/>
      <c r="BO1249" s="18"/>
      <c r="BP1249" s="18"/>
      <c r="BQ1249" s="18"/>
      <c r="BR1249" s="18"/>
      <c r="BS1249" s="18"/>
      <c r="BT1249" s="18"/>
      <c r="BU1249" s="18"/>
      <c r="BV1249" s="18"/>
      <c r="BW1249" s="18"/>
      <c r="BX1249" s="18"/>
      <c r="BY1249" s="18"/>
      <c r="BZ1249" s="18"/>
      <c r="CA1249" s="18"/>
      <c r="CB1249" s="18"/>
      <c r="CC1249" s="18"/>
      <c r="CD1249" s="18"/>
      <c r="CE1249" s="18"/>
      <c r="CF1249" s="18"/>
      <c r="CG1249" s="18"/>
      <c r="CH1249" s="18"/>
      <c r="CI1249" s="18"/>
      <c r="CJ1249" s="18"/>
      <c r="CK1249" s="18"/>
      <c r="CL1249" s="18"/>
      <c r="CM1249" s="18"/>
      <c r="CN1249" s="18"/>
      <c r="CO1249" s="18"/>
      <c r="CP1249" s="18"/>
      <c r="CQ1249" s="18"/>
      <c r="CR1249" s="18"/>
      <c r="CS1249" s="18"/>
      <c r="CT1249" s="18"/>
      <c r="CU1249" s="18"/>
      <c r="CV1249" s="18"/>
      <c r="CW1249" s="18"/>
      <c r="CX1249" s="18"/>
      <c r="CY1249" s="18"/>
      <c r="CZ1249" s="18"/>
      <c r="DA1249" s="18"/>
      <c r="DB1249" s="18"/>
      <c r="DC1249" s="18"/>
      <c r="DD1249" s="18"/>
      <c r="DE1249" s="18"/>
      <c r="DF1249" s="18"/>
      <c r="DG1249" s="18"/>
      <c r="DH1249" s="18"/>
      <c r="DI1249" s="18"/>
    </row>
    <row r="1250" s="19" customFormat="1" spans="1:113">
      <c r="A1250" s="153" t="str">
        <f>+CONCATENATE(B1250,C1250,D1250,E1250,F1250)</f>
        <v>AFNS181.25</v>
      </c>
      <c r="B1250" s="158" t="s">
        <v>121</v>
      </c>
      <c r="C1250" s="154" t="s">
        <v>148</v>
      </c>
      <c r="D1250" s="158" t="s">
        <v>6</v>
      </c>
      <c r="E1250" s="158">
        <v>18</v>
      </c>
      <c r="F1250" s="159">
        <v>1.25</v>
      </c>
      <c r="G1250" s="156">
        <v>0</v>
      </c>
      <c r="H1250" s="156">
        <v>33.22</v>
      </c>
      <c r="I1250" s="156">
        <v>33.36</v>
      </c>
      <c r="J1250" s="156">
        <v>33.76</v>
      </c>
      <c r="K1250" s="156">
        <v>35.09</v>
      </c>
      <c r="L1250" s="156">
        <v>40.15</v>
      </c>
      <c r="M1250" s="157"/>
      <c r="N1250" s="18"/>
      <c r="W1250" s="18"/>
      <c r="X1250" s="18"/>
      <c r="Y1250" s="18"/>
      <c r="Z1250" s="18"/>
      <c r="AA1250" s="18"/>
      <c r="AB1250" s="18"/>
      <c r="AC1250" s="18"/>
      <c r="AD1250" s="18"/>
      <c r="AE1250" s="18"/>
      <c r="AF1250" s="18"/>
      <c r="AG1250" s="18"/>
      <c r="AH1250" s="18"/>
      <c r="AI1250" s="18"/>
      <c r="AJ1250" s="18"/>
      <c r="AK1250" s="18"/>
      <c r="AL1250" s="18"/>
      <c r="AM1250" s="18"/>
      <c r="AN1250" s="18"/>
      <c r="AO1250" s="18"/>
      <c r="AP1250" s="18"/>
      <c r="AQ1250" s="18"/>
      <c r="AR1250" s="18"/>
      <c r="AS1250" s="18"/>
      <c r="AT1250" s="18"/>
      <c r="AU1250" s="18"/>
      <c r="AV1250" s="18"/>
      <c r="AW1250" s="18"/>
      <c r="AX1250" s="18"/>
      <c r="AY1250" s="18"/>
      <c r="AZ1250" s="18"/>
      <c r="BA1250" s="18"/>
      <c r="BB1250" s="18"/>
      <c r="BD1250" s="18"/>
      <c r="BE1250" s="18"/>
      <c r="BF1250" s="18"/>
      <c r="BG1250" s="18"/>
      <c r="BH1250" s="18"/>
      <c r="BI1250" s="18"/>
      <c r="BJ1250" s="18"/>
      <c r="BK1250" s="18"/>
      <c r="BL1250" s="18"/>
      <c r="BM1250" s="18"/>
      <c r="BN1250" s="18"/>
      <c r="BO1250" s="18"/>
      <c r="BP1250" s="18"/>
      <c r="BQ1250" s="18"/>
      <c r="BR1250" s="18"/>
      <c r="BS1250" s="18"/>
      <c r="BT1250" s="18"/>
      <c r="BU1250" s="18"/>
      <c r="BV1250" s="18"/>
      <c r="BW1250" s="18"/>
      <c r="BX1250" s="18"/>
      <c r="BY1250" s="18"/>
      <c r="BZ1250" s="18"/>
      <c r="CA1250" s="18"/>
      <c r="CB1250" s="18"/>
      <c r="CC1250" s="18"/>
      <c r="CD1250" s="18"/>
      <c r="CE1250" s="18"/>
      <c r="CF1250" s="18"/>
      <c r="CG1250" s="18"/>
      <c r="CH1250" s="18"/>
      <c r="CI1250" s="18"/>
      <c r="CJ1250" s="18"/>
      <c r="CK1250" s="18"/>
      <c r="CL1250" s="18"/>
      <c r="CM1250" s="18"/>
      <c r="CN1250" s="18"/>
      <c r="CO1250" s="18"/>
      <c r="CP1250" s="18"/>
      <c r="CQ1250" s="18"/>
      <c r="CR1250" s="18"/>
      <c r="CS1250" s="18"/>
      <c r="CT1250" s="18"/>
      <c r="CU1250" s="18"/>
      <c r="CV1250" s="18"/>
      <c r="CW1250" s="18"/>
      <c r="CX1250" s="18"/>
      <c r="CY1250" s="18"/>
      <c r="CZ1250" s="18"/>
      <c r="DA1250" s="18"/>
      <c r="DB1250" s="18"/>
      <c r="DC1250" s="18"/>
      <c r="DD1250" s="18"/>
      <c r="DE1250" s="18"/>
      <c r="DF1250" s="18"/>
      <c r="DG1250" s="18"/>
      <c r="DH1250" s="18"/>
      <c r="DI1250" s="18"/>
    </row>
    <row r="1251" s="19" customFormat="1" spans="1:113">
      <c r="A1251" s="153" t="str">
        <f>+CONCATENATE(B1251,C1251,D1251,E1251,F1251)</f>
        <v>AFNS191.25</v>
      </c>
      <c r="B1251" s="158" t="s">
        <v>121</v>
      </c>
      <c r="C1251" s="154" t="s">
        <v>148</v>
      </c>
      <c r="D1251" s="158" t="s">
        <v>6</v>
      </c>
      <c r="E1251" s="158">
        <v>19</v>
      </c>
      <c r="F1251" s="159">
        <v>1.25</v>
      </c>
      <c r="G1251" s="156">
        <v>0</v>
      </c>
      <c r="H1251" s="156">
        <v>33.22</v>
      </c>
      <c r="I1251" s="156">
        <v>33.36</v>
      </c>
      <c r="J1251" s="156">
        <v>33.76</v>
      </c>
      <c r="K1251" s="156">
        <v>35.09</v>
      </c>
      <c r="L1251" s="156">
        <v>40.15</v>
      </c>
      <c r="M1251" s="157"/>
      <c r="N1251" s="18"/>
      <c r="W1251" s="18"/>
      <c r="X1251" s="18"/>
      <c r="Y1251" s="18"/>
      <c r="Z1251" s="18"/>
      <c r="AA1251" s="18"/>
      <c r="AB1251" s="18"/>
      <c r="AC1251" s="18"/>
      <c r="AD1251" s="18"/>
      <c r="AE1251" s="18"/>
      <c r="AF1251" s="18"/>
      <c r="AG1251" s="18"/>
      <c r="AH1251" s="18"/>
      <c r="AI1251" s="18"/>
      <c r="AJ1251" s="18"/>
      <c r="AK1251" s="18"/>
      <c r="AL1251" s="18"/>
      <c r="AM1251" s="18"/>
      <c r="AN1251" s="18"/>
      <c r="AO1251" s="18"/>
      <c r="AP1251" s="18"/>
      <c r="AQ1251" s="18"/>
      <c r="AR1251" s="18"/>
      <c r="AS1251" s="18"/>
      <c r="AT1251" s="18"/>
      <c r="AU1251" s="18"/>
      <c r="AV1251" s="18"/>
      <c r="AW1251" s="18"/>
      <c r="AX1251" s="18"/>
      <c r="AY1251" s="18"/>
      <c r="AZ1251" s="18"/>
      <c r="BA1251" s="18"/>
      <c r="BB1251" s="18"/>
      <c r="BD1251" s="18"/>
      <c r="BE1251" s="18"/>
      <c r="BF1251" s="18"/>
      <c r="BG1251" s="18"/>
      <c r="BH1251" s="18"/>
      <c r="BI1251" s="18"/>
      <c r="BJ1251" s="18"/>
      <c r="BK1251" s="18"/>
      <c r="BL1251" s="18"/>
      <c r="BM1251" s="18"/>
      <c r="BN1251" s="18"/>
      <c r="BO1251" s="18"/>
      <c r="BP1251" s="18"/>
      <c r="BQ1251" s="18"/>
      <c r="BR1251" s="18"/>
      <c r="BS1251" s="18"/>
      <c r="BT1251" s="18"/>
      <c r="BU1251" s="18"/>
      <c r="BV1251" s="18"/>
      <c r="BW1251" s="18"/>
      <c r="BX1251" s="18"/>
      <c r="BY1251" s="18"/>
      <c r="BZ1251" s="18"/>
      <c r="CA1251" s="18"/>
      <c r="CB1251" s="18"/>
      <c r="CC1251" s="18"/>
      <c r="CD1251" s="18"/>
      <c r="CE1251" s="18"/>
      <c r="CF1251" s="18"/>
      <c r="CG1251" s="18"/>
      <c r="CH1251" s="18"/>
      <c r="CI1251" s="18"/>
      <c r="CJ1251" s="18"/>
      <c r="CK1251" s="18"/>
      <c r="CL1251" s="18"/>
      <c r="CM1251" s="18"/>
      <c r="CN1251" s="18"/>
      <c r="CO1251" s="18"/>
      <c r="CP1251" s="18"/>
      <c r="CQ1251" s="18"/>
      <c r="CR1251" s="18"/>
      <c r="CS1251" s="18"/>
      <c r="CT1251" s="18"/>
      <c r="CU1251" s="18"/>
      <c r="CV1251" s="18"/>
      <c r="CW1251" s="18"/>
      <c r="CX1251" s="18"/>
      <c r="CY1251" s="18"/>
      <c r="CZ1251" s="18"/>
      <c r="DA1251" s="18"/>
      <c r="DB1251" s="18"/>
      <c r="DC1251" s="18"/>
      <c r="DD1251" s="18"/>
      <c r="DE1251" s="18"/>
      <c r="DF1251" s="18"/>
      <c r="DG1251" s="18"/>
      <c r="DH1251" s="18"/>
      <c r="DI1251" s="18"/>
    </row>
    <row r="1252" s="19" customFormat="1" spans="1:113">
      <c r="A1252" s="153" t="str">
        <f>+CONCATENATE(B1252,C1252,D1252,E1252,F1252)</f>
        <v>AFNS201.25</v>
      </c>
      <c r="B1252" s="158" t="s">
        <v>121</v>
      </c>
      <c r="C1252" s="154" t="s">
        <v>148</v>
      </c>
      <c r="D1252" s="158" t="s">
        <v>6</v>
      </c>
      <c r="E1252" s="158">
        <v>20</v>
      </c>
      <c r="F1252" s="159">
        <v>1.25</v>
      </c>
      <c r="G1252" s="156">
        <v>0</v>
      </c>
      <c r="H1252" s="156">
        <v>33.22</v>
      </c>
      <c r="I1252" s="156">
        <v>33.36</v>
      </c>
      <c r="J1252" s="156">
        <v>33.76</v>
      </c>
      <c r="K1252" s="156">
        <v>35.09</v>
      </c>
      <c r="L1252" s="156">
        <v>40.15</v>
      </c>
      <c r="M1252" s="157"/>
      <c r="N1252" s="18"/>
      <c r="W1252" s="18"/>
      <c r="X1252" s="18"/>
      <c r="Y1252" s="18"/>
      <c r="Z1252" s="18"/>
      <c r="AA1252" s="18"/>
      <c r="AB1252" s="18"/>
      <c r="AC1252" s="18"/>
      <c r="AD1252" s="18"/>
      <c r="AE1252" s="18"/>
      <c r="AF1252" s="18"/>
      <c r="AG1252" s="18"/>
      <c r="AH1252" s="18"/>
      <c r="AI1252" s="18"/>
      <c r="AJ1252" s="18"/>
      <c r="AK1252" s="18"/>
      <c r="AL1252" s="18"/>
      <c r="AM1252" s="18"/>
      <c r="AN1252" s="18"/>
      <c r="AO1252" s="18"/>
      <c r="AP1252" s="18"/>
      <c r="AQ1252" s="18"/>
      <c r="AR1252" s="18"/>
      <c r="AS1252" s="18"/>
      <c r="AT1252" s="18"/>
      <c r="AU1252" s="18"/>
      <c r="AV1252" s="18"/>
      <c r="AW1252" s="18"/>
      <c r="AX1252" s="18"/>
      <c r="AY1252" s="18"/>
      <c r="AZ1252" s="18"/>
      <c r="BA1252" s="18"/>
      <c r="BB1252" s="18"/>
      <c r="BD1252" s="18"/>
      <c r="BE1252" s="18"/>
      <c r="BF1252" s="18"/>
      <c r="BG1252" s="18"/>
      <c r="BH1252" s="18"/>
      <c r="BI1252" s="18"/>
      <c r="BJ1252" s="18"/>
      <c r="BK1252" s="18"/>
      <c r="BL1252" s="18"/>
      <c r="BM1252" s="18"/>
      <c r="BN1252" s="18"/>
      <c r="BO1252" s="18"/>
      <c r="BP1252" s="18"/>
      <c r="BQ1252" s="18"/>
      <c r="BR1252" s="18"/>
      <c r="BS1252" s="18"/>
      <c r="BT1252" s="18"/>
      <c r="BU1252" s="18"/>
      <c r="BV1252" s="18"/>
      <c r="BW1252" s="18"/>
      <c r="BX1252" s="18"/>
      <c r="BY1252" s="18"/>
      <c r="BZ1252" s="18"/>
      <c r="CA1252" s="18"/>
      <c r="CB1252" s="18"/>
      <c r="CC1252" s="18"/>
      <c r="CD1252" s="18"/>
      <c r="CE1252" s="18"/>
      <c r="CF1252" s="18"/>
      <c r="CG1252" s="18"/>
      <c r="CH1252" s="18"/>
      <c r="CI1252" s="18"/>
      <c r="CJ1252" s="18"/>
      <c r="CK1252" s="18"/>
      <c r="CL1252" s="18"/>
      <c r="CM1252" s="18"/>
      <c r="CN1252" s="18"/>
      <c r="CO1252" s="18"/>
      <c r="CP1252" s="18"/>
      <c r="CQ1252" s="18"/>
      <c r="CR1252" s="18"/>
      <c r="CS1252" s="18"/>
      <c r="CT1252" s="18"/>
      <c r="CU1252" s="18"/>
      <c r="CV1252" s="18"/>
      <c r="CW1252" s="18"/>
      <c r="CX1252" s="18"/>
      <c r="CY1252" s="18"/>
      <c r="CZ1252" s="18"/>
      <c r="DA1252" s="18"/>
      <c r="DB1252" s="18"/>
      <c r="DC1252" s="18"/>
      <c r="DD1252" s="18"/>
      <c r="DE1252" s="18"/>
      <c r="DF1252" s="18"/>
      <c r="DG1252" s="18"/>
      <c r="DH1252" s="18"/>
      <c r="DI1252" s="18"/>
    </row>
    <row r="1253" s="19" customFormat="1" spans="1:113">
      <c r="A1253" s="153" t="str">
        <f>+CONCATENATE(B1253,C1253,D1253,E1253,F1253)</f>
        <v>AFNS211.25</v>
      </c>
      <c r="B1253" s="158" t="s">
        <v>121</v>
      </c>
      <c r="C1253" s="154" t="s">
        <v>148</v>
      </c>
      <c r="D1253" s="158" t="s">
        <v>6</v>
      </c>
      <c r="E1253" s="158">
        <v>21</v>
      </c>
      <c r="F1253" s="159">
        <v>1.25</v>
      </c>
      <c r="G1253" s="156">
        <v>0</v>
      </c>
      <c r="H1253" s="156">
        <v>33.22</v>
      </c>
      <c r="I1253" s="156">
        <v>33.36</v>
      </c>
      <c r="J1253" s="156">
        <v>33.76</v>
      </c>
      <c r="K1253" s="156">
        <v>35.09</v>
      </c>
      <c r="L1253" s="156">
        <v>40.15</v>
      </c>
      <c r="M1253" s="157"/>
      <c r="N1253" s="18"/>
      <c r="W1253" s="18"/>
      <c r="X1253" s="18"/>
      <c r="Y1253" s="18"/>
      <c r="Z1253" s="18"/>
      <c r="AA1253" s="18"/>
      <c r="AB1253" s="18"/>
      <c r="AC1253" s="18"/>
      <c r="AD1253" s="18"/>
      <c r="AE1253" s="18"/>
      <c r="AF1253" s="18"/>
      <c r="AG1253" s="18"/>
      <c r="AH1253" s="18"/>
      <c r="AI1253" s="18"/>
      <c r="AJ1253" s="18"/>
      <c r="AK1253" s="18"/>
      <c r="AL1253" s="18"/>
      <c r="AM1253" s="18"/>
      <c r="AN1253" s="18"/>
      <c r="AO1253" s="18"/>
      <c r="AP1253" s="18"/>
      <c r="AQ1253" s="18"/>
      <c r="AR1253" s="18"/>
      <c r="AS1253" s="18"/>
      <c r="AT1253" s="18"/>
      <c r="AU1253" s="18"/>
      <c r="AV1253" s="18"/>
      <c r="AW1253" s="18"/>
      <c r="AX1253" s="18"/>
      <c r="AY1253" s="18"/>
      <c r="AZ1253" s="18"/>
      <c r="BA1253" s="18"/>
      <c r="BB1253" s="18"/>
      <c r="BD1253" s="18"/>
      <c r="BE1253" s="18"/>
      <c r="BF1253" s="18"/>
      <c r="BG1253" s="18"/>
      <c r="BH1253" s="18"/>
      <c r="BI1253" s="18"/>
      <c r="BJ1253" s="18"/>
      <c r="BK1253" s="18"/>
      <c r="BL1253" s="18"/>
      <c r="BM1253" s="18"/>
      <c r="BN1253" s="18"/>
      <c r="BO1253" s="18"/>
      <c r="BP1253" s="18"/>
      <c r="BQ1253" s="18"/>
      <c r="BR1253" s="18"/>
      <c r="BS1253" s="18"/>
      <c r="BT1253" s="18"/>
      <c r="BU1253" s="18"/>
      <c r="BV1253" s="18"/>
      <c r="BW1253" s="18"/>
      <c r="BX1253" s="18"/>
      <c r="BY1253" s="18"/>
      <c r="BZ1253" s="18"/>
      <c r="CA1253" s="18"/>
      <c r="CB1253" s="18"/>
      <c r="CC1253" s="18"/>
      <c r="CD1253" s="18"/>
      <c r="CE1253" s="18"/>
      <c r="CF1253" s="18"/>
      <c r="CG1253" s="18"/>
      <c r="CH1253" s="18"/>
      <c r="CI1253" s="18"/>
      <c r="CJ1253" s="18"/>
      <c r="CK1253" s="18"/>
      <c r="CL1253" s="18"/>
      <c r="CM1253" s="18"/>
      <c r="CN1253" s="18"/>
      <c r="CO1253" s="18"/>
      <c r="CP1253" s="18"/>
      <c r="CQ1253" s="18"/>
      <c r="CR1253" s="18"/>
      <c r="CS1253" s="18"/>
      <c r="CT1253" s="18"/>
      <c r="CU1253" s="18"/>
      <c r="CV1253" s="18"/>
      <c r="CW1253" s="18"/>
      <c r="CX1253" s="18"/>
      <c r="CY1253" s="18"/>
      <c r="CZ1253" s="18"/>
      <c r="DA1253" s="18"/>
      <c r="DB1253" s="18"/>
      <c r="DC1253" s="18"/>
      <c r="DD1253" s="18"/>
      <c r="DE1253" s="18"/>
      <c r="DF1253" s="18"/>
      <c r="DG1253" s="18"/>
      <c r="DH1253" s="18"/>
      <c r="DI1253" s="18"/>
    </row>
    <row r="1254" s="19" customFormat="1" spans="1:113">
      <c r="A1254" s="153" t="str">
        <f>+CONCATENATE(B1254,C1254,D1254,E1254,F1254)</f>
        <v>AFNS221.25</v>
      </c>
      <c r="B1254" s="158" t="s">
        <v>121</v>
      </c>
      <c r="C1254" s="154" t="s">
        <v>148</v>
      </c>
      <c r="D1254" s="158" t="s">
        <v>6</v>
      </c>
      <c r="E1254" s="158">
        <v>22</v>
      </c>
      <c r="F1254" s="159">
        <v>1.25</v>
      </c>
      <c r="G1254" s="156">
        <v>0</v>
      </c>
      <c r="H1254" s="156">
        <v>34.33</v>
      </c>
      <c r="I1254" s="156">
        <v>34.45</v>
      </c>
      <c r="J1254" s="156">
        <v>34.9</v>
      </c>
      <c r="K1254" s="156">
        <v>36.69</v>
      </c>
      <c r="L1254" s="156">
        <v>43.03</v>
      </c>
      <c r="M1254" s="157"/>
      <c r="N1254" s="18"/>
      <c r="W1254" s="18"/>
      <c r="X1254" s="18"/>
      <c r="Y1254" s="18"/>
      <c r="Z1254" s="18"/>
      <c r="AA1254" s="18"/>
      <c r="AB1254" s="18"/>
      <c r="AC1254" s="18"/>
      <c r="AD1254" s="18"/>
      <c r="AE1254" s="18"/>
      <c r="AF1254" s="18"/>
      <c r="AG1254" s="18"/>
      <c r="AH1254" s="18"/>
      <c r="AI1254" s="18"/>
      <c r="AJ1254" s="18"/>
      <c r="AK1254" s="18"/>
      <c r="AL1254" s="18"/>
      <c r="AM1254" s="18"/>
      <c r="AN1254" s="18"/>
      <c r="AO1254" s="18"/>
      <c r="AP1254" s="18"/>
      <c r="AQ1254" s="18"/>
      <c r="AR1254" s="18"/>
      <c r="AS1254" s="18"/>
      <c r="AT1254" s="18"/>
      <c r="AU1254" s="18"/>
      <c r="AV1254" s="18"/>
      <c r="AW1254" s="18"/>
      <c r="AX1254" s="18"/>
      <c r="AY1254" s="18"/>
      <c r="AZ1254" s="18"/>
      <c r="BA1254" s="18"/>
      <c r="BB1254" s="18"/>
      <c r="BD1254" s="18"/>
      <c r="BE1254" s="18"/>
      <c r="BF1254" s="18"/>
      <c r="BG1254" s="18"/>
      <c r="BH1254" s="18"/>
      <c r="BI1254" s="18"/>
      <c r="BJ1254" s="18"/>
      <c r="BK1254" s="18"/>
      <c r="BL1254" s="18"/>
      <c r="BM1254" s="18"/>
      <c r="BN1254" s="18"/>
      <c r="BO1254" s="18"/>
      <c r="BP1254" s="18"/>
      <c r="BQ1254" s="18"/>
      <c r="BR1254" s="18"/>
      <c r="BS1254" s="18"/>
      <c r="BT1254" s="18"/>
      <c r="BU1254" s="18"/>
      <c r="BV1254" s="18"/>
      <c r="BW1254" s="18"/>
      <c r="BX1254" s="18"/>
      <c r="BY1254" s="18"/>
      <c r="BZ1254" s="18"/>
      <c r="CA1254" s="18"/>
      <c r="CB1254" s="18"/>
      <c r="CC1254" s="18"/>
      <c r="CD1254" s="18"/>
      <c r="CE1254" s="18"/>
      <c r="CF1254" s="18"/>
      <c r="CG1254" s="18"/>
      <c r="CH1254" s="18"/>
      <c r="CI1254" s="18"/>
      <c r="CJ1254" s="18"/>
      <c r="CK1254" s="18"/>
      <c r="CL1254" s="18"/>
      <c r="CM1254" s="18"/>
      <c r="CN1254" s="18"/>
      <c r="CO1254" s="18"/>
      <c r="CP1254" s="18"/>
      <c r="CQ1254" s="18"/>
      <c r="CR1254" s="18"/>
      <c r="CS1254" s="18"/>
      <c r="CT1254" s="18"/>
      <c r="CU1254" s="18"/>
      <c r="CV1254" s="18"/>
      <c r="CW1254" s="18"/>
      <c r="CX1254" s="18"/>
      <c r="CY1254" s="18"/>
      <c r="CZ1254" s="18"/>
      <c r="DA1254" s="18"/>
      <c r="DB1254" s="18"/>
      <c r="DC1254" s="18"/>
      <c r="DD1254" s="18"/>
      <c r="DE1254" s="18"/>
      <c r="DF1254" s="18"/>
      <c r="DG1254" s="18"/>
      <c r="DH1254" s="18"/>
      <c r="DI1254" s="18"/>
    </row>
    <row r="1255" s="19" customFormat="1" spans="1:113">
      <c r="A1255" s="153" t="str">
        <f>+CONCATENATE(B1255,C1255,D1255,E1255,F1255)</f>
        <v>AFNS231.25</v>
      </c>
      <c r="B1255" s="158" t="s">
        <v>121</v>
      </c>
      <c r="C1255" s="154" t="s">
        <v>148</v>
      </c>
      <c r="D1255" s="158" t="s">
        <v>6</v>
      </c>
      <c r="E1255" s="158">
        <v>23</v>
      </c>
      <c r="F1255" s="159">
        <v>1.25</v>
      </c>
      <c r="G1255" s="156">
        <v>0</v>
      </c>
      <c r="H1255" s="156">
        <v>35.21</v>
      </c>
      <c r="I1255" s="156">
        <v>35.35</v>
      </c>
      <c r="J1255" s="156">
        <v>35.95</v>
      </c>
      <c r="K1255" s="156">
        <v>38.42</v>
      </c>
      <c r="L1255" s="156">
        <v>46.26</v>
      </c>
      <c r="M1255" s="157"/>
      <c r="N1255" s="18"/>
      <c r="W1255" s="18"/>
      <c r="X1255" s="18"/>
      <c r="Y1255" s="18"/>
      <c r="Z1255" s="18"/>
      <c r="AA1255" s="18"/>
      <c r="AB1255" s="18"/>
      <c r="AC1255" s="18"/>
      <c r="AD1255" s="18"/>
      <c r="AE1255" s="18"/>
      <c r="AF1255" s="18"/>
      <c r="AG1255" s="18"/>
      <c r="AH1255" s="18"/>
      <c r="AI1255" s="18"/>
      <c r="AJ1255" s="18"/>
      <c r="AK1255" s="18"/>
      <c r="AL1255" s="18"/>
      <c r="AM1255" s="18"/>
      <c r="AN1255" s="18"/>
      <c r="AO1255" s="18"/>
      <c r="AP1255" s="18"/>
      <c r="AQ1255" s="18"/>
      <c r="AR1255" s="18"/>
      <c r="AS1255" s="18"/>
      <c r="AT1255" s="18"/>
      <c r="AU1255" s="18"/>
      <c r="AV1255" s="18"/>
      <c r="AW1255" s="18"/>
      <c r="AX1255" s="18"/>
      <c r="AY1255" s="18"/>
      <c r="AZ1255" s="18"/>
      <c r="BA1255" s="18"/>
      <c r="BB1255" s="18"/>
      <c r="BD1255" s="18"/>
      <c r="BE1255" s="18"/>
      <c r="BF1255" s="18"/>
      <c r="BG1255" s="18"/>
      <c r="BH1255" s="18"/>
      <c r="BI1255" s="18"/>
      <c r="BJ1255" s="18"/>
      <c r="BK1255" s="18"/>
      <c r="BL1255" s="18"/>
      <c r="BM1255" s="18"/>
      <c r="BN1255" s="18"/>
      <c r="BO1255" s="18"/>
      <c r="BP1255" s="18"/>
      <c r="BQ1255" s="18"/>
      <c r="BR1255" s="18"/>
      <c r="BS1255" s="18"/>
      <c r="BT1255" s="18"/>
      <c r="BU1255" s="18"/>
      <c r="BV1255" s="18"/>
      <c r="BW1255" s="18"/>
      <c r="BX1255" s="18"/>
      <c r="BY1255" s="18"/>
      <c r="BZ1255" s="18"/>
      <c r="CA1255" s="18"/>
      <c r="CB1255" s="18"/>
      <c r="CC1255" s="18"/>
      <c r="CD1255" s="18"/>
      <c r="CE1255" s="18"/>
      <c r="CF1255" s="18"/>
      <c r="CG1255" s="18"/>
      <c r="CH1255" s="18"/>
      <c r="CI1255" s="18"/>
      <c r="CJ1255" s="18"/>
      <c r="CK1255" s="18"/>
      <c r="CL1255" s="18"/>
      <c r="CM1255" s="18"/>
      <c r="CN1255" s="18"/>
      <c r="CO1255" s="18"/>
      <c r="CP1255" s="18"/>
      <c r="CQ1255" s="18"/>
      <c r="CR1255" s="18"/>
      <c r="CS1255" s="18"/>
      <c r="CT1255" s="18"/>
      <c r="CU1255" s="18"/>
      <c r="CV1255" s="18"/>
      <c r="CW1255" s="18"/>
      <c r="CX1255" s="18"/>
      <c r="CY1255" s="18"/>
      <c r="CZ1255" s="18"/>
      <c r="DA1255" s="18"/>
      <c r="DB1255" s="18"/>
      <c r="DC1255" s="18"/>
      <c r="DD1255" s="18"/>
      <c r="DE1255" s="18"/>
      <c r="DF1255" s="18"/>
      <c r="DG1255" s="18"/>
      <c r="DH1255" s="18"/>
      <c r="DI1255" s="18"/>
    </row>
    <row r="1256" s="19" customFormat="1" spans="1:113">
      <c r="A1256" s="153" t="str">
        <f>+CONCATENATE(B1256,C1256,D1256,E1256,F1256)</f>
        <v>AFNS241.25</v>
      </c>
      <c r="B1256" s="158" t="s">
        <v>121</v>
      </c>
      <c r="C1256" s="154" t="s">
        <v>148</v>
      </c>
      <c r="D1256" s="158" t="s">
        <v>6</v>
      </c>
      <c r="E1256" s="158">
        <v>24</v>
      </c>
      <c r="F1256" s="159">
        <v>1.25</v>
      </c>
      <c r="G1256" s="156">
        <v>0</v>
      </c>
      <c r="H1256" s="156">
        <v>35.93</v>
      </c>
      <c r="I1256" s="156">
        <v>36.16</v>
      </c>
      <c r="J1256" s="156">
        <v>36.93</v>
      </c>
      <c r="K1256" s="156">
        <v>40.38</v>
      </c>
      <c r="L1256" s="156">
        <v>49.92</v>
      </c>
      <c r="M1256" s="157"/>
      <c r="N1256" s="18"/>
      <c r="W1256" s="18"/>
      <c r="X1256" s="18"/>
      <c r="Y1256" s="18"/>
      <c r="Z1256" s="18"/>
      <c r="AA1256" s="18"/>
      <c r="AB1256" s="18"/>
      <c r="AC1256" s="18"/>
      <c r="AD1256" s="18"/>
      <c r="AE1256" s="18"/>
      <c r="AF1256" s="18"/>
      <c r="AG1256" s="18"/>
      <c r="AH1256" s="18"/>
      <c r="AI1256" s="18"/>
      <c r="AJ1256" s="18"/>
      <c r="AK1256" s="18"/>
      <c r="AL1256" s="18"/>
      <c r="AM1256" s="18"/>
      <c r="AN1256" s="18"/>
      <c r="AO1256" s="18"/>
      <c r="AP1256" s="18"/>
      <c r="AQ1256" s="18"/>
      <c r="AR1256" s="18"/>
      <c r="AS1256" s="18"/>
      <c r="AT1256" s="18"/>
      <c r="AU1256" s="18"/>
      <c r="AV1256" s="18"/>
      <c r="AW1256" s="18"/>
      <c r="AX1256" s="18"/>
      <c r="AY1256" s="18"/>
      <c r="AZ1256" s="18"/>
      <c r="BA1256" s="18"/>
      <c r="BB1256" s="18"/>
      <c r="BD1256" s="18"/>
      <c r="BE1256" s="18"/>
      <c r="BF1256" s="18"/>
      <c r="BG1256" s="18"/>
      <c r="BH1256" s="18"/>
      <c r="BI1256" s="18"/>
      <c r="BJ1256" s="18"/>
      <c r="BK1256" s="18"/>
      <c r="BL1256" s="18"/>
      <c r="BM1256" s="18"/>
      <c r="BN1256" s="18"/>
      <c r="BO1256" s="18"/>
      <c r="BP1256" s="18"/>
      <c r="BQ1256" s="18"/>
      <c r="BR1256" s="18"/>
      <c r="BS1256" s="18"/>
      <c r="BT1256" s="18"/>
      <c r="BU1256" s="18"/>
      <c r="BV1256" s="18"/>
      <c r="BW1256" s="18"/>
      <c r="BX1256" s="18"/>
      <c r="BY1256" s="18"/>
      <c r="BZ1256" s="18"/>
      <c r="CA1256" s="18"/>
      <c r="CB1256" s="18"/>
      <c r="CC1256" s="18"/>
      <c r="CD1256" s="18"/>
      <c r="CE1256" s="18"/>
      <c r="CF1256" s="18"/>
      <c r="CG1256" s="18"/>
      <c r="CH1256" s="18"/>
      <c r="CI1256" s="18"/>
      <c r="CJ1256" s="18"/>
      <c r="CK1256" s="18"/>
      <c r="CL1256" s="18"/>
      <c r="CM1256" s="18"/>
      <c r="CN1256" s="18"/>
      <c r="CO1256" s="18"/>
      <c r="CP1256" s="18"/>
      <c r="CQ1256" s="18"/>
      <c r="CR1256" s="18"/>
      <c r="CS1256" s="18"/>
      <c r="CT1256" s="18"/>
      <c r="CU1256" s="18"/>
      <c r="CV1256" s="18"/>
      <c r="CW1256" s="18"/>
      <c r="CX1256" s="18"/>
      <c r="CY1256" s="18"/>
      <c r="CZ1256" s="18"/>
      <c r="DA1256" s="18"/>
      <c r="DB1256" s="18"/>
      <c r="DC1256" s="18"/>
      <c r="DD1256" s="18"/>
      <c r="DE1256" s="18"/>
      <c r="DF1256" s="18"/>
      <c r="DG1256" s="18"/>
      <c r="DH1256" s="18"/>
      <c r="DI1256" s="18"/>
    </row>
    <row r="1257" s="19" customFormat="1" spans="1:113">
      <c r="A1257" s="153" t="str">
        <f>+CONCATENATE(B1257,C1257,D1257,E1257,F1257)</f>
        <v>AFNS251.25</v>
      </c>
      <c r="B1257" s="158" t="s">
        <v>121</v>
      </c>
      <c r="C1257" s="154" t="s">
        <v>148</v>
      </c>
      <c r="D1257" s="158" t="s">
        <v>6</v>
      </c>
      <c r="E1257" s="158">
        <v>25</v>
      </c>
      <c r="F1257" s="159">
        <v>1.25</v>
      </c>
      <c r="G1257" s="156">
        <v>0</v>
      </c>
      <c r="H1257" s="156">
        <v>36.56</v>
      </c>
      <c r="I1257" s="156">
        <v>36.91</v>
      </c>
      <c r="J1257" s="156">
        <v>38</v>
      </c>
      <c r="K1257" s="156">
        <v>42.71</v>
      </c>
      <c r="L1257" s="156">
        <v>53.99</v>
      </c>
      <c r="M1257" s="157"/>
      <c r="N1257" s="18"/>
      <c r="W1257" s="18"/>
      <c r="X1257" s="18"/>
      <c r="Y1257" s="18"/>
      <c r="Z1257" s="18"/>
      <c r="AA1257" s="18"/>
      <c r="AB1257" s="18"/>
      <c r="AC1257" s="18"/>
      <c r="AD1257" s="18"/>
      <c r="AE1257" s="18"/>
      <c r="AF1257" s="18"/>
      <c r="AG1257" s="18"/>
      <c r="AH1257" s="18"/>
      <c r="AI1257" s="18"/>
      <c r="AJ1257" s="18"/>
      <c r="AK1257" s="18"/>
      <c r="AL1257" s="18"/>
      <c r="AM1257" s="18"/>
      <c r="AN1257" s="18"/>
      <c r="AO1257" s="18"/>
      <c r="AP1257" s="18"/>
      <c r="AQ1257" s="18"/>
      <c r="AR1257" s="18"/>
      <c r="AS1257" s="18"/>
      <c r="AT1257" s="18"/>
      <c r="AU1257" s="18"/>
      <c r="AV1257" s="18"/>
      <c r="AW1257" s="18"/>
      <c r="AX1257" s="18"/>
      <c r="AY1257" s="18"/>
      <c r="AZ1257" s="18"/>
      <c r="BA1257" s="18"/>
      <c r="BB1257" s="18"/>
      <c r="BD1257" s="18"/>
      <c r="BE1257" s="18"/>
      <c r="BF1257" s="18"/>
      <c r="BG1257" s="18"/>
      <c r="BH1257" s="18"/>
      <c r="BI1257" s="18"/>
      <c r="BJ1257" s="18"/>
      <c r="BK1257" s="18"/>
      <c r="BL1257" s="18"/>
      <c r="BM1257" s="18"/>
      <c r="BN1257" s="18"/>
      <c r="BO1257" s="18"/>
      <c r="BP1257" s="18"/>
      <c r="BQ1257" s="18"/>
      <c r="BR1257" s="18"/>
      <c r="BS1257" s="18"/>
      <c r="BT1257" s="18"/>
      <c r="BU1257" s="18"/>
      <c r="BV1257" s="18"/>
      <c r="BW1257" s="18"/>
      <c r="BX1257" s="18"/>
      <c r="BY1257" s="18"/>
      <c r="BZ1257" s="18"/>
      <c r="CA1257" s="18"/>
      <c r="CB1257" s="18"/>
      <c r="CC1257" s="18"/>
      <c r="CD1257" s="18"/>
      <c r="CE1257" s="18"/>
      <c r="CF1257" s="18"/>
      <c r="CG1257" s="18"/>
      <c r="CH1257" s="18"/>
      <c r="CI1257" s="18"/>
      <c r="CJ1257" s="18"/>
      <c r="CK1257" s="18"/>
      <c r="CL1257" s="18"/>
      <c r="CM1257" s="18"/>
      <c r="CN1257" s="18"/>
      <c r="CO1257" s="18"/>
      <c r="CP1257" s="18"/>
      <c r="CQ1257" s="18"/>
      <c r="CR1257" s="18"/>
      <c r="CS1257" s="18"/>
      <c r="CT1257" s="18"/>
      <c r="CU1257" s="18"/>
      <c r="CV1257" s="18"/>
      <c r="CW1257" s="18"/>
      <c r="CX1257" s="18"/>
      <c r="CY1257" s="18"/>
      <c r="CZ1257" s="18"/>
      <c r="DA1257" s="18"/>
      <c r="DB1257" s="18"/>
      <c r="DC1257" s="18"/>
      <c r="DD1257" s="18"/>
      <c r="DE1257" s="18"/>
      <c r="DF1257" s="18"/>
      <c r="DG1257" s="18"/>
      <c r="DH1257" s="18"/>
      <c r="DI1257" s="18"/>
    </row>
    <row r="1258" s="19" customFormat="1" spans="1:113">
      <c r="A1258" s="153" t="str">
        <f>+CONCATENATE(B1258,C1258,D1258,E1258,F1258)</f>
        <v>AFNS261.25</v>
      </c>
      <c r="B1258" s="158" t="s">
        <v>121</v>
      </c>
      <c r="C1258" s="154" t="s">
        <v>148</v>
      </c>
      <c r="D1258" s="158" t="s">
        <v>6</v>
      </c>
      <c r="E1258" s="158">
        <v>26</v>
      </c>
      <c r="F1258" s="159">
        <v>1.25</v>
      </c>
      <c r="G1258" s="156">
        <v>0</v>
      </c>
      <c r="H1258" s="156">
        <v>37.14</v>
      </c>
      <c r="I1258" s="156">
        <v>37.64</v>
      </c>
      <c r="J1258" s="156">
        <v>39.21</v>
      </c>
      <c r="K1258" s="156">
        <v>45.49</v>
      </c>
      <c r="L1258" s="156">
        <v>58.57</v>
      </c>
      <c r="M1258" s="157"/>
      <c r="N1258" s="18"/>
      <c r="W1258" s="18"/>
      <c r="X1258" s="18"/>
      <c r="Y1258" s="18"/>
      <c r="Z1258" s="18"/>
      <c r="AA1258" s="18"/>
      <c r="AB1258" s="18"/>
      <c r="AC1258" s="18"/>
      <c r="AD1258" s="18"/>
      <c r="AE1258" s="18"/>
      <c r="AF1258" s="18"/>
      <c r="AG1258" s="18"/>
      <c r="AH1258" s="18"/>
      <c r="AI1258" s="18"/>
      <c r="AJ1258" s="18"/>
      <c r="AK1258" s="18"/>
      <c r="AL1258" s="18"/>
      <c r="AM1258" s="18"/>
      <c r="AN1258" s="18"/>
      <c r="AO1258" s="18"/>
      <c r="AP1258" s="18"/>
      <c r="AQ1258" s="18"/>
      <c r="AR1258" s="18"/>
      <c r="AS1258" s="18"/>
      <c r="AT1258" s="18"/>
      <c r="AU1258" s="18"/>
      <c r="AV1258" s="18"/>
      <c r="AW1258" s="18"/>
      <c r="AX1258" s="18"/>
      <c r="AY1258" s="18"/>
      <c r="AZ1258" s="18"/>
      <c r="BA1258" s="18"/>
      <c r="BB1258" s="18"/>
      <c r="BD1258" s="18"/>
      <c r="BE1258" s="18"/>
      <c r="BF1258" s="18"/>
      <c r="BG1258" s="18"/>
      <c r="BH1258" s="18"/>
      <c r="BI1258" s="18"/>
      <c r="BJ1258" s="18"/>
      <c r="BK1258" s="18"/>
      <c r="BL1258" s="18"/>
      <c r="BM1258" s="18"/>
      <c r="BN1258" s="18"/>
      <c r="BO1258" s="18"/>
      <c r="BP1258" s="18"/>
      <c r="BQ1258" s="18"/>
      <c r="BR1258" s="18"/>
      <c r="BS1258" s="18"/>
      <c r="BT1258" s="18"/>
      <c r="BU1258" s="18"/>
      <c r="BV1258" s="18"/>
      <c r="BW1258" s="18"/>
      <c r="BX1258" s="18"/>
      <c r="BY1258" s="18"/>
      <c r="BZ1258" s="18"/>
      <c r="CA1258" s="18"/>
      <c r="CB1258" s="18"/>
      <c r="CC1258" s="18"/>
      <c r="CD1258" s="18"/>
      <c r="CE1258" s="18"/>
      <c r="CF1258" s="18"/>
      <c r="CG1258" s="18"/>
      <c r="CH1258" s="18"/>
      <c r="CI1258" s="18"/>
      <c r="CJ1258" s="18"/>
      <c r="CK1258" s="18"/>
      <c r="CL1258" s="18"/>
      <c r="CM1258" s="18"/>
      <c r="CN1258" s="18"/>
      <c r="CO1258" s="18"/>
      <c r="CP1258" s="18"/>
      <c r="CQ1258" s="18"/>
      <c r="CR1258" s="18"/>
      <c r="CS1258" s="18"/>
      <c r="CT1258" s="18"/>
      <c r="CU1258" s="18"/>
      <c r="CV1258" s="18"/>
      <c r="CW1258" s="18"/>
      <c r="CX1258" s="18"/>
      <c r="CY1258" s="18"/>
      <c r="CZ1258" s="18"/>
      <c r="DA1258" s="18"/>
      <c r="DB1258" s="18"/>
      <c r="DC1258" s="18"/>
      <c r="DD1258" s="18"/>
      <c r="DE1258" s="18"/>
      <c r="DF1258" s="18"/>
      <c r="DG1258" s="18"/>
      <c r="DH1258" s="18"/>
      <c r="DI1258" s="18"/>
    </row>
    <row r="1259" s="19" customFormat="1" spans="1:113">
      <c r="A1259" s="153" t="str">
        <f>+CONCATENATE(B1259,C1259,D1259,E1259,F1259)</f>
        <v>AFNS271.25</v>
      </c>
      <c r="B1259" s="158" t="s">
        <v>121</v>
      </c>
      <c r="C1259" s="154" t="s">
        <v>148</v>
      </c>
      <c r="D1259" s="158" t="s">
        <v>6</v>
      </c>
      <c r="E1259" s="158">
        <v>27</v>
      </c>
      <c r="F1259" s="159">
        <v>1.25</v>
      </c>
      <c r="G1259" s="156">
        <v>0</v>
      </c>
      <c r="H1259" s="156">
        <v>37.71</v>
      </c>
      <c r="I1259" s="156">
        <v>38.44</v>
      </c>
      <c r="J1259" s="156">
        <v>40.7</v>
      </c>
      <c r="K1259" s="156">
        <v>48.81</v>
      </c>
      <c r="L1259" s="156">
        <v>63.65</v>
      </c>
      <c r="M1259" s="157"/>
      <c r="N1259" s="18"/>
      <c r="W1259" s="18"/>
      <c r="X1259" s="18"/>
      <c r="Y1259" s="18"/>
      <c r="Z1259" s="18"/>
      <c r="AA1259" s="18"/>
      <c r="AB1259" s="18"/>
      <c r="AC1259" s="18"/>
      <c r="AD1259" s="18"/>
      <c r="AE1259" s="18"/>
      <c r="AF1259" s="18"/>
      <c r="AG1259" s="18"/>
      <c r="AH1259" s="18"/>
      <c r="AI1259" s="18"/>
      <c r="AJ1259" s="18"/>
      <c r="AK1259" s="18"/>
      <c r="AL1259" s="18"/>
      <c r="AM1259" s="18"/>
      <c r="AN1259" s="18"/>
      <c r="AO1259" s="18"/>
      <c r="AP1259" s="18"/>
      <c r="AQ1259" s="18"/>
      <c r="AR1259" s="18"/>
      <c r="AS1259" s="18"/>
      <c r="AT1259" s="18"/>
      <c r="AU1259" s="18"/>
      <c r="AV1259" s="18"/>
      <c r="AW1259" s="18"/>
      <c r="AX1259" s="18"/>
      <c r="AY1259" s="18"/>
      <c r="AZ1259" s="18"/>
      <c r="BA1259" s="18"/>
      <c r="BB1259" s="18"/>
      <c r="BD1259" s="18"/>
      <c r="BE1259" s="18"/>
      <c r="BF1259" s="18"/>
      <c r="BG1259" s="18"/>
      <c r="BH1259" s="18"/>
      <c r="BI1259" s="18"/>
      <c r="BJ1259" s="18"/>
      <c r="BK1259" s="18"/>
      <c r="BL1259" s="18"/>
      <c r="BM1259" s="18"/>
      <c r="BN1259" s="18"/>
      <c r="BO1259" s="18"/>
      <c r="BP1259" s="18"/>
      <c r="BQ1259" s="18"/>
      <c r="BR1259" s="18"/>
      <c r="BS1259" s="18"/>
      <c r="BT1259" s="18"/>
      <c r="BU1259" s="18"/>
      <c r="BV1259" s="18"/>
      <c r="BW1259" s="18"/>
      <c r="BX1259" s="18"/>
      <c r="BY1259" s="18"/>
      <c r="BZ1259" s="18"/>
      <c r="CA1259" s="18"/>
      <c r="CB1259" s="18"/>
      <c r="CC1259" s="18"/>
      <c r="CD1259" s="18"/>
      <c r="CE1259" s="18"/>
      <c r="CF1259" s="18"/>
      <c r="CG1259" s="18"/>
      <c r="CH1259" s="18"/>
      <c r="CI1259" s="18"/>
      <c r="CJ1259" s="18"/>
      <c r="CK1259" s="18"/>
      <c r="CL1259" s="18"/>
      <c r="CM1259" s="18"/>
      <c r="CN1259" s="18"/>
      <c r="CO1259" s="18"/>
      <c r="CP1259" s="18"/>
      <c r="CQ1259" s="18"/>
      <c r="CR1259" s="18"/>
      <c r="CS1259" s="18"/>
      <c r="CT1259" s="18"/>
      <c r="CU1259" s="18"/>
      <c r="CV1259" s="18"/>
      <c r="CW1259" s="18"/>
      <c r="CX1259" s="18"/>
      <c r="CY1259" s="18"/>
      <c r="CZ1259" s="18"/>
      <c r="DA1259" s="18"/>
      <c r="DB1259" s="18"/>
      <c r="DC1259" s="18"/>
      <c r="DD1259" s="18"/>
      <c r="DE1259" s="18"/>
      <c r="DF1259" s="18"/>
      <c r="DG1259" s="18"/>
      <c r="DH1259" s="18"/>
      <c r="DI1259" s="18"/>
    </row>
    <row r="1260" s="19" customFormat="1" spans="1:113">
      <c r="A1260" s="153" t="str">
        <f>+CONCATENATE(B1260,C1260,D1260,E1260,F1260)</f>
        <v>AFNS281.25</v>
      </c>
      <c r="B1260" s="158" t="s">
        <v>121</v>
      </c>
      <c r="C1260" s="154" t="s">
        <v>148</v>
      </c>
      <c r="D1260" s="158" t="s">
        <v>6</v>
      </c>
      <c r="E1260" s="158">
        <v>28</v>
      </c>
      <c r="F1260" s="159">
        <v>1.25</v>
      </c>
      <c r="G1260" s="156">
        <v>0</v>
      </c>
      <c r="H1260" s="156">
        <v>38.36</v>
      </c>
      <c r="I1260" s="156">
        <v>39.35</v>
      </c>
      <c r="J1260" s="156">
        <v>42.66</v>
      </c>
      <c r="K1260" s="156">
        <v>52.72</v>
      </c>
      <c r="L1260" s="156">
        <v>69.17</v>
      </c>
      <c r="M1260" s="157"/>
      <c r="N1260" s="18"/>
      <c r="W1260" s="18"/>
      <c r="X1260" s="18"/>
      <c r="Y1260" s="18"/>
      <c r="Z1260" s="18"/>
      <c r="AA1260" s="18"/>
      <c r="AB1260" s="18"/>
      <c r="AC1260" s="18"/>
      <c r="AD1260" s="18"/>
      <c r="AE1260" s="18"/>
      <c r="AF1260" s="18"/>
      <c r="AG1260" s="18"/>
      <c r="AH1260" s="18"/>
      <c r="AI1260" s="18"/>
      <c r="AJ1260" s="18"/>
      <c r="AK1260" s="18"/>
      <c r="AL1260" s="18"/>
      <c r="AM1260" s="18"/>
      <c r="AN1260" s="18"/>
      <c r="AO1260" s="18"/>
      <c r="AP1260" s="18"/>
      <c r="AQ1260" s="18"/>
      <c r="AR1260" s="18"/>
      <c r="AS1260" s="18"/>
      <c r="AT1260" s="18"/>
      <c r="AU1260" s="18"/>
      <c r="AV1260" s="18"/>
      <c r="AW1260" s="18"/>
      <c r="AX1260" s="18"/>
      <c r="AY1260" s="18"/>
      <c r="AZ1260" s="18"/>
      <c r="BA1260" s="18"/>
      <c r="BB1260" s="18"/>
      <c r="BD1260" s="18"/>
      <c r="BE1260" s="18"/>
      <c r="BF1260" s="18"/>
      <c r="BG1260" s="18"/>
      <c r="BH1260" s="18"/>
      <c r="BI1260" s="18"/>
      <c r="BJ1260" s="18"/>
      <c r="BK1260" s="18"/>
      <c r="BL1260" s="18"/>
      <c r="BM1260" s="18"/>
      <c r="BN1260" s="18"/>
      <c r="BO1260" s="18"/>
      <c r="BP1260" s="18"/>
      <c r="BQ1260" s="18"/>
      <c r="BR1260" s="18"/>
      <c r="BS1260" s="18"/>
      <c r="BT1260" s="18"/>
      <c r="BU1260" s="18"/>
      <c r="BV1260" s="18"/>
      <c r="BW1260" s="18"/>
      <c r="BX1260" s="18"/>
      <c r="BY1260" s="18"/>
      <c r="BZ1260" s="18"/>
      <c r="CA1260" s="18"/>
      <c r="CB1260" s="18"/>
      <c r="CC1260" s="18"/>
      <c r="CD1260" s="18"/>
      <c r="CE1260" s="18"/>
      <c r="CF1260" s="18"/>
      <c r="CG1260" s="18"/>
      <c r="CH1260" s="18"/>
      <c r="CI1260" s="18"/>
      <c r="CJ1260" s="18"/>
      <c r="CK1260" s="18"/>
      <c r="CL1260" s="18"/>
      <c r="CM1260" s="18"/>
      <c r="CN1260" s="18"/>
      <c r="CO1260" s="18"/>
      <c r="CP1260" s="18"/>
      <c r="CQ1260" s="18"/>
      <c r="CR1260" s="18"/>
      <c r="CS1260" s="18"/>
      <c r="CT1260" s="18"/>
      <c r="CU1260" s="18"/>
      <c r="CV1260" s="18"/>
      <c r="CW1260" s="18"/>
      <c r="CX1260" s="18"/>
      <c r="CY1260" s="18"/>
      <c r="CZ1260" s="18"/>
      <c r="DA1260" s="18"/>
      <c r="DB1260" s="18"/>
      <c r="DC1260" s="18"/>
      <c r="DD1260" s="18"/>
      <c r="DE1260" s="18"/>
      <c r="DF1260" s="18"/>
      <c r="DG1260" s="18"/>
      <c r="DH1260" s="18"/>
      <c r="DI1260" s="18"/>
    </row>
    <row r="1261" s="19" customFormat="1" spans="1:113">
      <c r="A1261" s="153" t="str">
        <f>+CONCATENATE(B1261,C1261,D1261,E1261,F1261)</f>
        <v>AFNS291.25</v>
      </c>
      <c r="B1261" s="158" t="s">
        <v>121</v>
      </c>
      <c r="C1261" s="154" t="s">
        <v>148</v>
      </c>
      <c r="D1261" s="158" t="s">
        <v>6</v>
      </c>
      <c r="E1261" s="158">
        <v>29</v>
      </c>
      <c r="F1261" s="159">
        <v>1.25</v>
      </c>
      <c r="G1261" s="156">
        <v>0</v>
      </c>
      <c r="H1261" s="156">
        <v>39.15</v>
      </c>
      <c r="I1261" s="156">
        <v>40.45</v>
      </c>
      <c r="J1261" s="156">
        <v>45.1</v>
      </c>
      <c r="K1261" s="156">
        <v>57.29</v>
      </c>
      <c r="L1261" s="156">
        <v>75.31</v>
      </c>
      <c r="M1261" s="157"/>
      <c r="N1261" s="18"/>
      <c r="W1261" s="18"/>
      <c r="X1261" s="18"/>
      <c r="Y1261" s="18"/>
      <c r="Z1261" s="18"/>
      <c r="AA1261" s="18"/>
      <c r="AB1261" s="18"/>
      <c r="AC1261" s="18"/>
      <c r="AD1261" s="18"/>
      <c r="AE1261" s="18"/>
      <c r="AF1261" s="18"/>
      <c r="AG1261" s="18"/>
      <c r="AH1261" s="18"/>
      <c r="AI1261" s="18"/>
      <c r="AJ1261" s="18"/>
      <c r="AK1261" s="18"/>
      <c r="AL1261" s="18"/>
      <c r="AM1261" s="18"/>
      <c r="AN1261" s="18"/>
      <c r="AO1261" s="18"/>
      <c r="AP1261" s="18"/>
      <c r="AQ1261" s="18"/>
      <c r="AR1261" s="18"/>
      <c r="AS1261" s="18"/>
      <c r="AT1261" s="18"/>
      <c r="AU1261" s="18"/>
      <c r="AV1261" s="18"/>
      <c r="AW1261" s="18"/>
      <c r="AX1261" s="18"/>
      <c r="AY1261" s="18"/>
      <c r="AZ1261" s="18"/>
      <c r="BA1261" s="18"/>
      <c r="BB1261" s="18"/>
      <c r="BD1261" s="18"/>
      <c r="BE1261" s="18"/>
      <c r="BF1261" s="18"/>
      <c r="BG1261" s="18"/>
      <c r="BH1261" s="18"/>
      <c r="BI1261" s="18"/>
      <c r="BJ1261" s="18"/>
      <c r="BK1261" s="18"/>
      <c r="BL1261" s="18"/>
      <c r="BM1261" s="18"/>
      <c r="BN1261" s="18"/>
      <c r="BO1261" s="18"/>
      <c r="BP1261" s="18"/>
      <c r="BQ1261" s="18"/>
      <c r="BR1261" s="18"/>
      <c r="BS1261" s="18"/>
      <c r="BT1261" s="18"/>
      <c r="BU1261" s="18"/>
      <c r="BV1261" s="18"/>
      <c r="BW1261" s="18"/>
      <c r="BX1261" s="18"/>
      <c r="BY1261" s="18"/>
      <c r="BZ1261" s="18"/>
      <c r="CA1261" s="18"/>
      <c r="CB1261" s="18"/>
      <c r="CC1261" s="18"/>
      <c r="CD1261" s="18"/>
      <c r="CE1261" s="18"/>
      <c r="CF1261" s="18"/>
      <c r="CG1261" s="18"/>
      <c r="CH1261" s="18"/>
      <c r="CI1261" s="18"/>
      <c r="CJ1261" s="18"/>
      <c r="CK1261" s="18"/>
      <c r="CL1261" s="18"/>
      <c r="CM1261" s="18"/>
      <c r="CN1261" s="18"/>
      <c r="CO1261" s="18"/>
      <c r="CP1261" s="18"/>
      <c r="CQ1261" s="18"/>
      <c r="CR1261" s="18"/>
      <c r="CS1261" s="18"/>
      <c r="CT1261" s="18"/>
      <c r="CU1261" s="18"/>
      <c r="CV1261" s="18"/>
      <c r="CW1261" s="18"/>
      <c r="CX1261" s="18"/>
      <c r="CY1261" s="18"/>
      <c r="CZ1261" s="18"/>
      <c r="DA1261" s="18"/>
      <c r="DB1261" s="18"/>
      <c r="DC1261" s="18"/>
      <c r="DD1261" s="18"/>
      <c r="DE1261" s="18"/>
      <c r="DF1261" s="18"/>
      <c r="DG1261" s="18"/>
      <c r="DH1261" s="18"/>
      <c r="DI1261" s="18"/>
    </row>
    <row r="1262" s="19" customFormat="1" spans="1:113">
      <c r="A1262" s="153" t="str">
        <f>+CONCATENATE(B1262,C1262,D1262,E1262,F1262)</f>
        <v>AFNS301.25</v>
      </c>
      <c r="B1262" s="158" t="s">
        <v>121</v>
      </c>
      <c r="C1262" s="154" t="s">
        <v>148</v>
      </c>
      <c r="D1262" s="158" t="s">
        <v>6</v>
      </c>
      <c r="E1262" s="158">
        <v>30</v>
      </c>
      <c r="F1262" s="159">
        <v>1.25</v>
      </c>
      <c r="G1262" s="156">
        <v>0</v>
      </c>
      <c r="H1262" s="156">
        <v>40.1</v>
      </c>
      <c r="I1262" s="156">
        <v>41.83</v>
      </c>
      <c r="J1262" s="156">
        <v>48.15</v>
      </c>
      <c r="K1262" s="156">
        <v>62.41</v>
      </c>
      <c r="L1262" s="156">
        <v>81.95</v>
      </c>
      <c r="M1262" s="157">
        <v>81.95</v>
      </c>
      <c r="N1262" s="18"/>
      <c r="W1262" s="18"/>
      <c r="X1262" s="18"/>
      <c r="Y1262" s="18"/>
      <c r="Z1262" s="18"/>
      <c r="AA1262" s="18"/>
      <c r="AB1262" s="18"/>
      <c r="AC1262" s="18"/>
      <c r="AD1262" s="18"/>
      <c r="AE1262" s="18"/>
      <c r="AF1262" s="18"/>
      <c r="AG1262" s="18"/>
      <c r="AH1262" s="18"/>
      <c r="AI1262" s="18"/>
      <c r="AJ1262" s="18"/>
      <c r="AK1262" s="18"/>
      <c r="AL1262" s="18"/>
      <c r="AM1262" s="18"/>
      <c r="AN1262" s="18"/>
      <c r="AO1262" s="18"/>
      <c r="AP1262" s="18"/>
      <c r="AQ1262" s="18"/>
      <c r="AR1262" s="18"/>
      <c r="AS1262" s="18"/>
      <c r="AT1262" s="18"/>
      <c r="AU1262" s="18"/>
      <c r="AV1262" s="18"/>
      <c r="AW1262" s="18"/>
      <c r="AX1262" s="18"/>
      <c r="AY1262" s="18"/>
      <c r="AZ1262" s="18"/>
      <c r="BA1262" s="18"/>
      <c r="BB1262" s="18"/>
      <c r="BD1262" s="18"/>
      <c r="BE1262" s="18"/>
      <c r="BF1262" s="18"/>
      <c r="BG1262" s="18"/>
      <c r="BH1262" s="18"/>
      <c r="BI1262" s="18"/>
      <c r="BJ1262" s="18"/>
      <c r="BK1262" s="18"/>
      <c r="BL1262" s="18"/>
      <c r="BM1262" s="18"/>
      <c r="BN1262" s="18"/>
      <c r="BO1262" s="18"/>
      <c r="BP1262" s="18"/>
      <c r="BQ1262" s="18"/>
      <c r="BR1262" s="18"/>
      <c r="BS1262" s="18"/>
      <c r="BT1262" s="18"/>
      <c r="BU1262" s="18"/>
      <c r="BV1262" s="18"/>
      <c r="BW1262" s="18"/>
      <c r="BX1262" s="18"/>
      <c r="BY1262" s="18"/>
      <c r="BZ1262" s="18"/>
      <c r="CA1262" s="18"/>
      <c r="CB1262" s="18"/>
      <c r="CC1262" s="18"/>
      <c r="CD1262" s="18"/>
      <c r="CE1262" s="18"/>
      <c r="CF1262" s="18"/>
      <c r="CG1262" s="18"/>
      <c r="CH1262" s="18"/>
      <c r="CI1262" s="18"/>
      <c r="CJ1262" s="18"/>
      <c r="CK1262" s="18"/>
      <c r="CL1262" s="18"/>
      <c r="CM1262" s="18"/>
      <c r="CN1262" s="18"/>
      <c r="CO1262" s="18"/>
      <c r="CP1262" s="18"/>
      <c r="CQ1262" s="18"/>
      <c r="CR1262" s="18"/>
      <c r="CS1262" s="18"/>
      <c r="CT1262" s="18"/>
      <c r="CU1262" s="18"/>
      <c r="CV1262" s="18"/>
      <c r="CW1262" s="18"/>
      <c r="CX1262" s="18"/>
      <c r="CY1262" s="18"/>
      <c r="CZ1262" s="18"/>
      <c r="DA1262" s="18"/>
      <c r="DB1262" s="18"/>
      <c r="DC1262" s="18"/>
      <c r="DD1262" s="18"/>
      <c r="DE1262" s="18"/>
      <c r="DF1262" s="18"/>
      <c r="DG1262" s="18"/>
      <c r="DH1262" s="18"/>
      <c r="DI1262" s="18"/>
    </row>
    <row r="1263" s="19" customFormat="1" spans="1:113">
      <c r="A1263" s="153" t="str">
        <f>+CONCATENATE(B1263,C1263,D1263,E1263,F1263)</f>
        <v>AFNS311.25</v>
      </c>
      <c r="B1263" s="158" t="s">
        <v>121</v>
      </c>
      <c r="C1263" s="154" t="s">
        <v>148</v>
      </c>
      <c r="D1263" s="158" t="s">
        <v>6</v>
      </c>
      <c r="E1263" s="158">
        <v>31</v>
      </c>
      <c r="F1263" s="159">
        <v>1.25</v>
      </c>
      <c r="G1263" s="156">
        <v>0</v>
      </c>
      <c r="H1263" s="156">
        <v>41.27</v>
      </c>
      <c r="I1263" s="156">
        <v>43.63</v>
      </c>
      <c r="J1263" s="156">
        <v>51.89</v>
      </c>
      <c r="K1263" s="156">
        <v>68.3</v>
      </c>
      <c r="L1263" s="156">
        <v>89.14</v>
      </c>
      <c r="M1263" s="157">
        <v>84.77</v>
      </c>
      <c r="N1263" s="18"/>
      <c r="W1263" s="18"/>
      <c r="X1263" s="18"/>
      <c r="Y1263" s="18"/>
      <c r="Z1263" s="18"/>
      <c r="AA1263" s="18"/>
      <c r="AB1263" s="18"/>
      <c r="AC1263" s="18"/>
      <c r="AD1263" s="18"/>
      <c r="AE1263" s="18"/>
      <c r="AF1263" s="18"/>
      <c r="AG1263" s="18"/>
      <c r="AH1263" s="18"/>
      <c r="AI1263" s="18"/>
      <c r="AJ1263" s="18"/>
      <c r="AK1263" s="18"/>
      <c r="AL1263" s="18"/>
      <c r="AM1263" s="18"/>
      <c r="AN1263" s="18"/>
      <c r="AO1263" s="18"/>
      <c r="AP1263" s="18"/>
      <c r="AQ1263" s="18"/>
      <c r="AR1263" s="18"/>
      <c r="AS1263" s="18"/>
      <c r="AT1263" s="18"/>
      <c r="AU1263" s="18"/>
      <c r="AV1263" s="18"/>
      <c r="AW1263" s="18"/>
      <c r="AX1263" s="18"/>
      <c r="AY1263" s="18"/>
      <c r="AZ1263" s="18"/>
      <c r="BA1263" s="18"/>
      <c r="BB1263" s="18"/>
      <c r="BD1263" s="18"/>
      <c r="BE1263" s="18"/>
      <c r="BF1263" s="18"/>
      <c r="BG1263" s="18"/>
      <c r="BH1263" s="18"/>
      <c r="BI1263" s="18"/>
      <c r="BJ1263" s="18"/>
      <c r="BK1263" s="18"/>
      <c r="BL1263" s="18"/>
      <c r="BM1263" s="18"/>
      <c r="BN1263" s="18"/>
      <c r="BO1263" s="18"/>
      <c r="BP1263" s="18"/>
      <c r="BQ1263" s="18"/>
      <c r="BR1263" s="18"/>
      <c r="BS1263" s="18"/>
      <c r="BT1263" s="18"/>
      <c r="BU1263" s="18"/>
      <c r="BV1263" s="18"/>
      <c r="BW1263" s="18"/>
      <c r="BX1263" s="18"/>
      <c r="BY1263" s="18"/>
      <c r="BZ1263" s="18"/>
      <c r="CA1263" s="18"/>
      <c r="CB1263" s="18"/>
      <c r="CC1263" s="18"/>
      <c r="CD1263" s="18"/>
      <c r="CE1263" s="18"/>
      <c r="CF1263" s="18"/>
      <c r="CG1263" s="18"/>
      <c r="CH1263" s="18"/>
      <c r="CI1263" s="18"/>
      <c r="CJ1263" s="18"/>
      <c r="CK1263" s="18"/>
      <c r="CL1263" s="18"/>
      <c r="CM1263" s="18"/>
      <c r="CN1263" s="18"/>
      <c r="CO1263" s="18"/>
      <c r="CP1263" s="18"/>
      <c r="CQ1263" s="18"/>
      <c r="CR1263" s="18"/>
      <c r="CS1263" s="18"/>
      <c r="CT1263" s="18"/>
      <c r="CU1263" s="18"/>
      <c r="CV1263" s="18"/>
      <c r="CW1263" s="18"/>
      <c r="CX1263" s="18"/>
      <c r="CY1263" s="18"/>
      <c r="CZ1263" s="18"/>
      <c r="DA1263" s="18"/>
      <c r="DB1263" s="18"/>
      <c r="DC1263" s="18"/>
      <c r="DD1263" s="18"/>
      <c r="DE1263" s="18"/>
      <c r="DF1263" s="18"/>
      <c r="DG1263" s="18"/>
      <c r="DH1263" s="18"/>
      <c r="DI1263" s="18"/>
    </row>
    <row r="1264" s="19" customFormat="1" spans="1:113">
      <c r="A1264" s="153" t="str">
        <f>+CONCATENATE(B1264,C1264,D1264,E1264,F1264)</f>
        <v>AFNS321.25</v>
      </c>
      <c r="B1264" s="158" t="s">
        <v>121</v>
      </c>
      <c r="C1264" s="154" t="s">
        <v>148</v>
      </c>
      <c r="D1264" s="158" t="s">
        <v>6</v>
      </c>
      <c r="E1264" s="158">
        <v>32</v>
      </c>
      <c r="F1264" s="159">
        <v>1.25</v>
      </c>
      <c r="G1264" s="156">
        <v>0</v>
      </c>
      <c r="H1264" s="156">
        <v>42.7</v>
      </c>
      <c r="I1264" s="156">
        <v>45.89</v>
      </c>
      <c r="J1264" s="156">
        <v>56.4</v>
      </c>
      <c r="K1264" s="156">
        <v>74.73</v>
      </c>
      <c r="L1264" s="156">
        <v>97.08</v>
      </c>
      <c r="M1264" s="157">
        <v>87.84</v>
      </c>
      <c r="N1264" s="18"/>
      <c r="W1264" s="18"/>
      <c r="X1264" s="18"/>
      <c r="Y1264" s="18"/>
      <c r="Z1264" s="18"/>
      <c r="AA1264" s="18"/>
      <c r="AB1264" s="18"/>
      <c r="AC1264" s="18"/>
      <c r="AD1264" s="18"/>
      <c r="AE1264" s="18"/>
      <c r="AF1264" s="18"/>
      <c r="AG1264" s="18"/>
      <c r="AH1264" s="18"/>
      <c r="AI1264" s="18"/>
      <c r="AJ1264" s="18"/>
      <c r="AK1264" s="18"/>
      <c r="AL1264" s="18"/>
      <c r="AM1264" s="18"/>
      <c r="AN1264" s="18"/>
      <c r="AO1264" s="18"/>
      <c r="AP1264" s="18"/>
      <c r="AQ1264" s="18"/>
      <c r="AR1264" s="18"/>
      <c r="AS1264" s="18"/>
      <c r="AT1264" s="18"/>
      <c r="AU1264" s="18"/>
      <c r="AV1264" s="18"/>
      <c r="AW1264" s="18"/>
      <c r="AX1264" s="18"/>
      <c r="AY1264" s="18"/>
      <c r="AZ1264" s="18"/>
      <c r="BA1264" s="18"/>
      <c r="BB1264" s="18"/>
      <c r="BD1264" s="18"/>
      <c r="BE1264" s="18"/>
      <c r="BF1264" s="18"/>
      <c r="BG1264" s="18"/>
      <c r="BH1264" s="18"/>
      <c r="BI1264" s="18"/>
      <c r="BJ1264" s="18"/>
      <c r="BK1264" s="18"/>
      <c r="BL1264" s="18"/>
      <c r="BM1264" s="18"/>
      <c r="BN1264" s="18"/>
      <c r="BO1264" s="18"/>
      <c r="BP1264" s="18"/>
      <c r="BQ1264" s="18"/>
      <c r="BR1264" s="18"/>
      <c r="BS1264" s="18"/>
      <c r="BT1264" s="18"/>
      <c r="BU1264" s="18"/>
      <c r="BV1264" s="18"/>
      <c r="BW1264" s="18"/>
      <c r="BX1264" s="18"/>
      <c r="BY1264" s="18"/>
      <c r="BZ1264" s="18"/>
      <c r="CA1264" s="18"/>
      <c r="CB1264" s="18"/>
      <c r="CC1264" s="18"/>
      <c r="CD1264" s="18"/>
      <c r="CE1264" s="18"/>
      <c r="CF1264" s="18"/>
      <c r="CG1264" s="18"/>
      <c r="CH1264" s="18"/>
      <c r="CI1264" s="18"/>
      <c r="CJ1264" s="18"/>
      <c r="CK1264" s="18"/>
      <c r="CL1264" s="18"/>
      <c r="CM1264" s="18"/>
      <c r="CN1264" s="18"/>
      <c r="CO1264" s="18"/>
      <c r="CP1264" s="18"/>
      <c r="CQ1264" s="18"/>
      <c r="CR1264" s="18"/>
      <c r="CS1264" s="18"/>
      <c r="CT1264" s="18"/>
      <c r="CU1264" s="18"/>
      <c r="CV1264" s="18"/>
      <c r="CW1264" s="18"/>
      <c r="CX1264" s="18"/>
      <c r="CY1264" s="18"/>
      <c r="CZ1264" s="18"/>
      <c r="DA1264" s="18"/>
      <c r="DB1264" s="18"/>
      <c r="DC1264" s="18"/>
      <c r="DD1264" s="18"/>
      <c r="DE1264" s="18"/>
      <c r="DF1264" s="18"/>
      <c r="DG1264" s="18"/>
      <c r="DH1264" s="18"/>
      <c r="DI1264" s="18"/>
    </row>
    <row r="1265" s="19" customFormat="1" spans="1:113">
      <c r="A1265" s="153" t="str">
        <f>+CONCATENATE(B1265,C1265,D1265,E1265,F1265)</f>
        <v>AFNS331.25</v>
      </c>
      <c r="B1265" s="158" t="s">
        <v>121</v>
      </c>
      <c r="C1265" s="154" t="s">
        <v>148</v>
      </c>
      <c r="D1265" s="158" t="s">
        <v>6</v>
      </c>
      <c r="E1265" s="158">
        <v>33</v>
      </c>
      <c r="F1265" s="159">
        <v>1.25</v>
      </c>
      <c r="G1265" s="156">
        <v>0</v>
      </c>
      <c r="H1265" s="156">
        <v>44.45</v>
      </c>
      <c r="I1265" s="156">
        <v>48.77</v>
      </c>
      <c r="J1265" s="156">
        <v>61.67</v>
      </c>
      <c r="K1265" s="156">
        <v>82</v>
      </c>
      <c r="L1265" s="156">
        <v>105.72</v>
      </c>
      <c r="M1265" s="157">
        <v>91.09</v>
      </c>
      <c r="N1265" s="18"/>
      <c r="W1265" s="18"/>
      <c r="X1265" s="18"/>
      <c r="Y1265" s="18"/>
      <c r="Z1265" s="18"/>
      <c r="AA1265" s="18"/>
      <c r="AB1265" s="18"/>
      <c r="AC1265" s="18"/>
      <c r="AD1265" s="18"/>
      <c r="AE1265" s="18"/>
      <c r="AF1265" s="18"/>
      <c r="AG1265" s="18"/>
      <c r="AH1265" s="18"/>
      <c r="AI1265" s="18"/>
      <c r="AJ1265" s="18"/>
      <c r="AK1265" s="18"/>
      <c r="AL1265" s="18"/>
      <c r="AM1265" s="18"/>
      <c r="AN1265" s="18"/>
      <c r="AO1265" s="18"/>
      <c r="AP1265" s="18"/>
      <c r="AQ1265" s="18"/>
      <c r="AR1265" s="18"/>
      <c r="AS1265" s="18"/>
      <c r="AT1265" s="18"/>
      <c r="AU1265" s="18"/>
      <c r="AV1265" s="18"/>
      <c r="AW1265" s="18"/>
      <c r="AX1265" s="18"/>
      <c r="AY1265" s="18"/>
      <c r="AZ1265" s="18"/>
      <c r="BA1265" s="18"/>
      <c r="BB1265" s="18"/>
      <c r="BD1265" s="18"/>
      <c r="BE1265" s="18"/>
      <c r="BF1265" s="18"/>
      <c r="BG1265" s="18"/>
      <c r="BH1265" s="18"/>
      <c r="BI1265" s="18"/>
      <c r="BJ1265" s="18"/>
      <c r="BK1265" s="18"/>
      <c r="BL1265" s="18"/>
      <c r="BM1265" s="18"/>
      <c r="BN1265" s="18"/>
      <c r="BO1265" s="18"/>
      <c r="BP1265" s="18"/>
      <c r="BQ1265" s="18"/>
      <c r="BR1265" s="18"/>
      <c r="BS1265" s="18"/>
      <c r="BT1265" s="18"/>
      <c r="BU1265" s="18"/>
      <c r="BV1265" s="18"/>
      <c r="BW1265" s="18"/>
      <c r="BX1265" s="18"/>
      <c r="BY1265" s="18"/>
      <c r="BZ1265" s="18"/>
      <c r="CA1265" s="18"/>
      <c r="CB1265" s="18"/>
      <c r="CC1265" s="18"/>
      <c r="CD1265" s="18"/>
      <c r="CE1265" s="18"/>
      <c r="CF1265" s="18"/>
      <c r="CG1265" s="18"/>
      <c r="CH1265" s="18"/>
      <c r="CI1265" s="18"/>
      <c r="CJ1265" s="18"/>
      <c r="CK1265" s="18"/>
      <c r="CL1265" s="18"/>
      <c r="CM1265" s="18"/>
      <c r="CN1265" s="18"/>
      <c r="CO1265" s="18"/>
      <c r="CP1265" s="18"/>
      <c r="CQ1265" s="18"/>
      <c r="CR1265" s="18"/>
      <c r="CS1265" s="18"/>
      <c r="CT1265" s="18"/>
      <c r="CU1265" s="18"/>
      <c r="CV1265" s="18"/>
      <c r="CW1265" s="18"/>
      <c r="CX1265" s="18"/>
      <c r="CY1265" s="18"/>
      <c r="CZ1265" s="18"/>
      <c r="DA1265" s="18"/>
      <c r="DB1265" s="18"/>
      <c r="DC1265" s="18"/>
      <c r="DD1265" s="18"/>
      <c r="DE1265" s="18"/>
      <c r="DF1265" s="18"/>
      <c r="DG1265" s="18"/>
      <c r="DH1265" s="18"/>
      <c r="DI1265" s="18"/>
    </row>
    <row r="1266" s="19" customFormat="1" spans="1:113">
      <c r="A1266" s="153" t="str">
        <f>+CONCATENATE(B1266,C1266,D1266,E1266,F1266)</f>
        <v>AFNS341.25</v>
      </c>
      <c r="B1266" s="158" t="s">
        <v>121</v>
      </c>
      <c r="C1266" s="154" t="s">
        <v>148</v>
      </c>
      <c r="D1266" s="158" t="s">
        <v>6</v>
      </c>
      <c r="E1266" s="158">
        <v>34</v>
      </c>
      <c r="F1266" s="159">
        <v>1.25</v>
      </c>
      <c r="G1266" s="156">
        <v>0</v>
      </c>
      <c r="H1266" s="156">
        <v>46.62</v>
      </c>
      <c r="I1266" s="156">
        <v>52.34</v>
      </c>
      <c r="J1266" s="156">
        <v>67.66</v>
      </c>
      <c r="K1266" s="156">
        <v>89.81</v>
      </c>
      <c r="L1266" s="156">
        <v>115.01</v>
      </c>
      <c r="M1266" s="157">
        <v>94.55</v>
      </c>
      <c r="N1266" s="18"/>
      <c r="W1266" s="18"/>
      <c r="X1266" s="18"/>
      <c r="Y1266" s="18"/>
      <c r="Z1266" s="18"/>
      <c r="AA1266" s="18"/>
      <c r="AB1266" s="18"/>
      <c r="AC1266" s="18"/>
      <c r="AD1266" s="18"/>
      <c r="AE1266" s="18"/>
      <c r="AF1266" s="18"/>
      <c r="AG1266" s="18"/>
      <c r="AH1266" s="18"/>
      <c r="AI1266" s="18"/>
      <c r="AJ1266" s="18"/>
      <c r="AK1266" s="18"/>
      <c r="AL1266" s="18"/>
      <c r="AM1266" s="18"/>
      <c r="AN1266" s="18"/>
      <c r="AO1266" s="18"/>
      <c r="AP1266" s="18"/>
      <c r="AQ1266" s="18"/>
      <c r="AR1266" s="18"/>
      <c r="AS1266" s="18"/>
      <c r="AT1266" s="18"/>
      <c r="AU1266" s="18"/>
      <c r="AV1266" s="18"/>
      <c r="AW1266" s="18"/>
      <c r="AX1266" s="18"/>
      <c r="AY1266" s="18"/>
      <c r="AZ1266" s="18"/>
      <c r="BA1266" s="18"/>
      <c r="BB1266" s="18"/>
      <c r="BD1266" s="18"/>
      <c r="BE1266" s="18"/>
      <c r="BF1266" s="18"/>
      <c r="BG1266" s="18"/>
      <c r="BH1266" s="18"/>
      <c r="BI1266" s="18"/>
      <c r="BJ1266" s="18"/>
      <c r="BK1266" s="18"/>
      <c r="BL1266" s="18"/>
      <c r="BM1266" s="18"/>
      <c r="BN1266" s="18"/>
      <c r="BO1266" s="18"/>
      <c r="BP1266" s="18"/>
      <c r="BQ1266" s="18"/>
      <c r="BR1266" s="18"/>
      <c r="BS1266" s="18"/>
      <c r="BT1266" s="18"/>
      <c r="BU1266" s="18"/>
      <c r="BV1266" s="18"/>
      <c r="BW1266" s="18"/>
      <c r="BX1266" s="18"/>
      <c r="BY1266" s="18"/>
      <c r="BZ1266" s="18"/>
      <c r="CA1266" s="18"/>
      <c r="CB1266" s="18"/>
      <c r="CC1266" s="18"/>
      <c r="CD1266" s="18"/>
      <c r="CE1266" s="18"/>
      <c r="CF1266" s="18"/>
      <c r="CG1266" s="18"/>
      <c r="CH1266" s="18"/>
      <c r="CI1266" s="18"/>
      <c r="CJ1266" s="18"/>
      <c r="CK1266" s="18"/>
      <c r="CL1266" s="18"/>
      <c r="CM1266" s="18"/>
      <c r="CN1266" s="18"/>
      <c r="CO1266" s="18"/>
      <c r="CP1266" s="18"/>
      <c r="CQ1266" s="18"/>
      <c r="CR1266" s="18"/>
      <c r="CS1266" s="18"/>
      <c r="CT1266" s="18"/>
      <c r="CU1266" s="18"/>
      <c r="CV1266" s="18"/>
      <c r="CW1266" s="18"/>
      <c r="CX1266" s="18"/>
      <c r="CY1266" s="18"/>
      <c r="CZ1266" s="18"/>
      <c r="DA1266" s="18"/>
      <c r="DB1266" s="18"/>
      <c r="DC1266" s="18"/>
      <c r="DD1266" s="18"/>
      <c r="DE1266" s="18"/>
      <c r="DF1266" s="18"/>
      <c r="DG1266" s="18"/>
      <c r="DH1266" s="18"/>
      <c r="DI1266" s="18"/>
    </row>
    <row r="1267" s="19" customFormat="1" spans="1:113">
      <c r="A1267" s="153" t="str">
        <f>+CONCATENATE(B1267,C1267,D1267,E1267,F1267)</f>
        <v>AFNS351.25</v>
      </c>
      <c r="B1267" s="158" t="s">
        <v>121</v>
      </c>
      <c r="C1267" s="154" t="s">
        <v>148</v>
      </c>
      <c r="D1267" s="158" t="s">
        <v>6</v>
      </c>
      <c r="E1267" s="158">
        <v>35</v>
      </c>
      <c r="F1267" s="159">
        <v>1.25</v>
      </c>
      <c r="G1267" s="156">
        <v>0</v>
      </c>
      <c r="H1267" s="156">
        <v>49.14</v>
      </c>
      <c r="I1267" s="156">
        <v>56.62</v>
      </c>
      <c r="J1267" s="156">
        <v>74.54</v>
      </c>
      <c r="K1267" s="156">
        <v>98.33</v>
      </c>
      <c r="L1267" s="156">
        <v>125.14</v>
      </c>
      <c r="M1267" s="157">
        <v>98.33</v>
      </c>
      <c r="N1267" s="18"/>
      <c r="W1267" s="18"/>
      <c r="X1267" s="18"/>
      <c r="Y1267" s="18"/>
      <c r="Z1267" s="18"/>
      <c r="AA1267" s="18"/>
      <c r="AB1267" s="18"/>
      <c r="AC1267" s="18"/>
      <c r="AD1267" s="18"/>
      <c r="AE1267" s="18"/>
      <c r="AF1267" s="18"/>
      <c r="AG1267" s="18"/>
      <c r="AH1267" s="18"/>
      <c r="AI1267" s="18"/>
      <c r="AJ1267" s="18"/>
      <c r="AK1267" s="18"/>
      <c r="AL1267" s="18"/>
      <c r="AM1267" s="18"/>
      <c r="AN1267" s="18"/>
      <c r="AO1267" s="18"/>
      <c r="AP1267" s="18"/>
      <c r="AQ1267" s="18"/>
      <c r="AR1267" s="18"/>
      <c r="AS1267" s="18"/>
      <c r="AT1267" s="18"/>
      <c r="AU1267" s="18"/>
      <c r="AV1267" s="18"/>
      <c r="AW1267" s="18"/>
      <c r="AX1267" s="18"/>
      <c r="AY1267" s="18"/>
      <c r="AZ1267" s="18"/>
      <c r="BA1267" s="18"/>
      <c r="BB1267" s="18"/>
      <c r="BD1267" s="18"/>
      <c r="BE1267" s="18"/>
      <c r="BF1267" s="18"/>
      <c r="BG1267" s="18"/>
      <c r="BH1267" s="18"/>
      <c r="BI1267" s="18"/>
      <c r="BJ1267" s="18"/>
      <c r="BK1267" s="18"/>
      <c r="BL1267" s="18"/>
      <c r="BM1267" s="18"/>
      <c r="BN1267" s="18"/>
      <c r="BO1267" s="18"/>
      <c r="BP1267" s="18"/>
      <c r="BQ1267" s="18"/>
      <c r="BR1267" s="18"/>
      <c r="BS1267" s="18"/>
      <c r="BT1267" s="18"/>
      <c r="BU1267" s="18"/>
      <c r="BV1267" s="18"/>
      <c r="BW1267" s="18"/>
      <c r="BX1267" s="18"/>
      <c r="BY1267" s="18"/>
      <c r="BZ1267" s="18"/>
      <c r="CA1267" s="18"/>
      <c r="CB1267" s="18"/>
      <c r="CC1267" s="18"/>
      <c r="CD1267" s="18"/>
      <c r="CE1267" s="18"/>
      <c r="CF1267" s="18"/>
      <c r="CG1267" s="18"/>
      <c r="CH1267" s="18"/>
      <c r="CI1267" s="18"/>
      <c r="CJ1267" s="18"/>
      <c r="CK1267" s="18"/>
      <c r="CL1267" s="18"/>
      <c r="CM1267" s="18"/>
      <c r="CN1267" s="18"/>
      <c r="CO1267" s="18"/>
      <c r="CP1267" s="18"/>
      <c r="CQ1267" s="18"/>
      <c r="CR1267" s="18"/>
      <c r="CS1267" s="18"/>
      <c r="CT1267" s="18"/>
      <c r="CU1267" s="18"/>
      <c r="CV1267" s="18"/>
      <c r="CW1267" s="18"/>
      <c r="CX1267" s="18"/>
      <c r="CY1267" s="18"/>
      <c r="CZ1267" s="18"/>
      <c r="DA1267" s="18"/>
      <c r="DB1267" s="18"/>
      <c r="DC1267" s="18"/>
      <c r="DD1267" s="18"/>
      <c r="DE1267" s="18"/>
      <c r="DF1267" s="18"/>
      <c r="DG1267" s="18"/>
      <c r="DH1267" s="18"/>
      <c r="DI1267" s="18"/>
    </row>
    <row r="1268" s="19" customFormat="1" spans="1:113">
      <c r="A1268" s="153" t="str">
        <f>+CONCATENATE(B1268,C1268,D1268,E1268,F1268)</f>
        <v>AFNS361.25</v>
      </c>
      <c r="B1268" s="158" t="s">
        <v>121</v>
      </c>
      <c r="C1268" s="154" t="s">
        <v>148</v>
      </c>
      <c r="D1268" s="158" t="s">
        <v>6</v>
      </c>
      <c r="E1268" s="158">
        <v>36</v>
      </c>
      <c r="F1268" s="159">
        <v>1.25</v>
      </c>
      <c r="G1268" s="156">
        <v>0</v>
      </c>
      <c r="H1268" s="156">
        <v>52.13</v>
      </c>
      <c r="I1268" s="156">
        <v>61.89</v>
      </c>
      <c r="J1268" s="156">
        <v>82.15</v>
      </c>
      <c r="K1268" s="156">
        <v>107.83</v>
      </c>
      <c r="L1268" s="156">
        <v>135.98</v>
      </c>
      <c r="M1268" s="157">
        <v>102.36</v>
      </c>
      <c r="N1268" s="18"/>
      <c r="W1268" s="18"/>
      <c r="X1268" s="18"/>
      <c r="Y1268" s="18"/>
      <c r="Z1268" s="18"/>
      <c r="AA1268" s="18"/>
      <c r="AB1268" s="18"/>
      <c r="AC1268" s="18"/>
      <c r="AD1268" s="18"/>
      <c r="AE1268" s="18"/>
      <c r="AF1268" s="18"/>
      <c r="AG1268" s="18"/>
      <c r="AH1268" s="18"/>
      <c r="AI1268" s="18"/>
      <c r="AJ1268" s="18"/>
      <c r="AK1268" s="18"/>
      <c r="AL1268" s="18"/>
      <c r="AM1268" s="18"/>
      <c r="AN1268" s="18"/>
      <c r="AO1268" s="18"/>
      <c r="AP1268" s="18"/>
      <c r="AQ1268" s="18"/>
      <c r="AR1268" s="18"/>
      <c r="AS1268" s="18"/>
      <c r="AT1268" s="18"/>
      <c r="AU1268" s="18"/>
      <c r="AV1268" s="18"/>
      <c r="AW1268" s="18"/>
      <c r="AX1268" s="18"/>
      <c r="AY1268" s="18"/>
      <c r="AZ1268" s="18"/>
      <c r="BA1268" s="18"/>
      <c r="BB1268" s="18"/>
      <c r="BD1268" s="18"/>
      <c r="BE1268" s="18"/>
      <c r="BF1268" s="18"/>
      <c r="BG1268" s="18"/>
      <c r="BH1268" s="18"/>
      <c r="BI1268" s="18"/>
      <c r="BJ1268" s="18"/>
      <c r="BK1268" s="18"/>
      <c r="BL1268" s="18"/>
      <c r="BM1268" s="18"/>
      <c r="BN1268" s="18"/>
      <c r="BO1268" s="18"/>
      <c r="BP1268" s="18"/>
      <c r="BQ1268" s="18"/>
      <c r="BR1268" s="18"/>
      <c r="BS1268" s="18"/>
      <c r="BT1268" s="18"/>
      <c r="BU1268" s="18"/>
      <c r="BV1268" s="18"/>
      <c r="BW1268" s="18"/>
      <c r="BX1268" s="18"/>
      <c r="BY1268" s="18"/>
      <c r="BZ1268" s="18"/>
      <c r="CA1268" s="18"/>
      <c r="CB1268" s="18"/>
      <c r="CC1268" s="18"/>
      <c r="CD1268" s="18"/>
      <c r="CE1268" s="18"/>
      <c r="CF1268" s="18"/>
      <c r="CG1268" s="18"/>
      <c r="CH1268" s="18"/>
      <c r="CI1268" s="18"/>
      <c r="CJ1268" s="18"/>
      <c r="CK1268" s="18"/>
      <c r="CL1268" s="18"/>
      <c r="CM1268" s="18"/>
      <c r="CN1268" s="18"/>
      <c r="CO1268" s="18"/>
      <c r="CP1268" s="18"/>
      <c r="CQ1268" s="18"/>
      <c r="CR1268" s="18"/>
      <c r="CS1268" s="18"/>
      <c r="CT1268" s="18"/>
      <c r="CU1268" s="18"/>
      <c r="CV1268" s="18"/>
      <c r="CW1268" s="18"/>
      <c r="CX1268" s="18"/>
      <c r="CY1268" s="18"/>
      <c r="CZ1268" s="18"/>
      <c r="DA1268" s="18"/>
      <c r="DB1268" s="18"/>
      <c r="DC1268" s="18"/>
      <c r="DD1268" s="18"/>
      <c r="DE1268" s="18"/>
      <c r="DF1268" s="18"/>
      <c r="DG1268" s="18"/>
      <c r="DH1268" s="18"/>
      <c r="DI1268" s="18"/>
    </row>
    <row r="1269" s="19" customFormat="1" spans="1:113">
      <c r="A1269" s="153" t="str">
        <f>+CONCATENATE(B1269,C1269,D1269,E1269,F1269)</f>
        <v>AFNS371.25</v>
      </c>
      <c r="B1269" s="158" t="s">
        <v>121</v>
      </c>
      <c r="C1269" s="154" t="s">
        <v>148</v>
      </c>
      <c r="D1269" s="158" t="s">
        <v>6</v>
      </c>
      <c r="E1269" s="158">
        <v>37</v>
      </c>
      <c r="F1269" s="159">
        <v>1.25</v>
      </c>
      <c r="G1269" s="156">
        <v>0</v>
      </c>
      <c r="H1269" s="156">
        <v>55.65</v>
      </c>
      <c r="I1269" s="156">
        <v>67.99</v>
      </c>
      <c r="J1269" s="156">
        <v>90.73</v>
      </c>
      <c r="K1269" s="156">
        <v>118.01</v>
      </c>
      <c r="L1269" s="156">
        <v>147.77</v>
      </c>
      <c r="M1269" s="157">
        <v>106.69</v>
      </c>
      <c r="N1269" s="18"/>
      <c r="W1269" s="18"/>
      <c r="X1269" s="18"/>
      <c r="Y1269" s="18"/>
      <c r="Z1269" s="18"/>
      <c r="AA1269" s="18"/>
      <c r="AB1269" s="18"/>
      <c r="AC1269" s="18"/>
      <c r="AD1269" s="18"/>
      <c r="AE1269" s="18"/>
      <c r="AF1269" s="18"/>
      <c r="AG1269" s="18"/>
      <c r="AH1269" s="18"/>
      <c r="AI1269" s="18"/>
      <c r="AJ1269" s="18"/>
      <c r="AK1269" s="18"/>
      <c r="AL1269" s="18"/>
      <c r="AM1269" s="18"/>
      <c r="AN1269" s="18"/>
      <c r="AO1269" s="18"/>
      <c r="AP1269" s="18"/>
      <c r="AQ1269" s="18"/>
      <c r="AR1269" s="18"/>
      <c r="AS1269" s="18"/>
      <c r="AT1269" s="18"/>
      <c r="AU1269" s="18"/>
      <c r="AV1269" s="18"/>
      <c r="AW1269" s="18"/>
      <c r="AX1269" s="18"/>
      <c r="AY1269" s="18"/>
      <c r="AZ1269" s="18"/>
      <c r="BA1269" s="18"/>
      <c r="BB1269" s="18"/>
      <c r="BD1269" s="18"/>
      <c r="BE1269" s="18"/>
      <c r="BF1269" s="18"/>
      <c r="BG1269" s="18"/>
      <c r="BH1269" s="18"/>
      <c r="BI1269" s="18"/>
      <c r="BJ1269" s="18"/>
      <c r="BK1269" s="18"/>
      <c r="BL1269" s="18"/>
      <c r="BM1269" s="18"/>
      <c r="BN1269" s="18"/>
      <c r="BO1269" s="18"/>
      <c r="BP1269" s="18"/>
      <c r="BQ1269" s="18"/>
      <c r="BR1269" s="18"/>
      <c r="BS1269" s="18"/>
      <c r="BT1269" s="18"/>
      <c r="BU1269" s="18"/>
      <c r="BV1269" s="18"/>
      <c r="BW1269" s="18"/>
      <c r="BX1269" s="18"/>
      <c r="BY1269" s="18"/>
      <c r="BZ1269" s="18"/>
      <c r="CA1269" s="18"/>
      <c r="CB1269" s="18"/>
      <c r="CC1269" s="18"/>
      <c r="CD1269" s="18"/>
      <c r="CE1269" s="18"/>
      <c r="CF1269" s="18"/>
      <c r="CG1269" s="18"/>
      <c r="CH1269" s="18"/>
      <c r="CI1269" s="18"/>
      <c r="CJ1269" s="18"/>
      <c r="CK1269" s="18"/>
      <c r="CL1269" s="18"/>
      <c r="CM1269" s="18"/>
      <c r="CN1269" s="18"/>
      <c r="CO1269" s="18"/>
      <c r="CP1269" s="18"/>
      <c r="CQ1269" s="18"/>
      <c r="CR1269" s="18"/>
      <c r="CS1269" s="18"/>
      <c r="CT1269" s="18"/>
      <c r="CU1269" s="18"/>
      <c r="CV1269" s="18"/>
      <c r="CW1269" s="18"/>
      <c r="CX1269" s="18"/>
      <c r="CY1269" s="18"/>
      <c r="CZ1269" s="18"/>
      <c r="DA1269" s="18"/>
      <c r="DB1269" s="18"/>
      <c r="DC1269" s="18"/>
      <c r="DD1269" s="18"/>
      <c r="DE1269" s="18"/>
      <c r="DF1269" s="18"/>
      <c r="DG1269" s="18"/>
      <c r="DH1269" s="18"/>
      <c r="DI1269" s="18"/>
    </row>
    <row r="1270" s="19" customFormat="1" spans="1:113">
      <c r="A1270" s="153" t="str">
        <f>+CONCATENATE(B1270,C1270,D1270,E1270,F1270)</f>
        <v>AFNS381.25</v>
      </c>
      <c r="B1270" s="158" t="s">
        <v>121</v>
      </c>
      <c r="C1270" s="154" t="s">
        <v>148</v>
      </c>
      <c r="D1270" s="158" t="s">
        <v>6</v>
      </c>
      <c r="E1270" s="158">
        <v>38</v>
      </c>
      <c r="F1270" s="159">
        <v>1.25</v>
      </c>
      <c r="G1270" s="156">
        <v>0</v>
      </c>
      <c r="H1270" s="156">
        <v>59.87</v>
      </c>
      <c r="I1270" s="156">
        <v>75.01</v>
      </c>
      <c r="J1270" s="156">
        <v>100.11</v>
      </c>
      <c r="K1270" s="156">
        <v>129.07</v>
      </c>
      <c r="L1270" s="156">
        <v>160.59</v>
      </c>
      <c r="M1270" s="157">
        <v>111.33</v>
      </c>
      <c r="N1270" s="18"/>
      <c r="W1270" s="18"/>
      <c r="X1270" s="18"/>
      <c r="Y1270" s="18"/>
      <c r="Z1270" s="18"/>
      <c r="AA1270" s="18"/>
      <c r="AB1270" s="18"/>
      <c r="AC1270" s="18"/>
      <c r="AD1270" s="18"/>
      <c r="AE1270" s="18"/>
      <c r="AF1270" s="18"/>
      <c r="AG1270" s="18"/>
      <c r="AH1270" s="18"/>
      <c r="AI1270" s="18"/>
      <c r="AJ1270" s="18"/>
      <c r="AK1270" s="18"/>
      <c r="AL1270" s="18"/>
      <c r="AM1270" s="18"/>
      <c r="AN1270" s="18"/>
      <c r="AO1270" s="18"/>
      <c r="AP1270" s="18"/>
      <c r="AQ1270" s="18"/>
      <c r="AR1270" s="18"/>
      <c r="AS1270" s="18"/>
      <c r="AT1270" s="18"/>
      <c r="AU1270" s="18"/>
      <c r="AV1270" s="18"/>
      <c r="AW1270" s="18"/>
      <c r="AX1270" s="18"/>
      <c r="AY1270" s="18"/>
      <c r="AZ1270" s="18"/>
      <c r="BA1270" s="18"/>
      <c r="BB1270" s="18"/>
      <c r="BD1270" s="18"/>
      <c r="BE1270" s="18"/>
      <c r="BF1270" s="18"/>
      <c r="BG1270" s="18"/>
      <c r="BH1270" s="18"/>
      <c r="BI1270" s="18"/>
      <c r="BJ1270" s="18"/>
      <c r="BK1270" s="18"/>
      <c r="BL1270" s="18"/>
      <c r="BM1270" s="18"/>
      <c r="BN1270" s="18"/>
      <c r="BO1270" s="18"/>
      <c r="BP1270" s="18"/>
      <c r="BQ1270" s="18"/>
      <c r="BR1270" s="18"/>
      <c r="BS1270" s="18"/>
      <c r="BT1270" s="18"/>
      <c r="BU1270" s="18"/>
      <c r="BV1270" s="18"/>
      <c r="BW1270" s="18"/>
      <c r="BX1270" s="18"/>
      <c r="BY1270" s="18"/>
      <c r="BZ1270" s="18"/>
      <c r="CA1270" s="18"/>
      <c r="CB1270" s="18"/>
      <c r="CC1270" s="18"/>
      <c r="CD1270" s="18"/>
      <c r="CE1270" s="18"/>
      <c r="CF1270" s="18"/>
      <c r="CG1270" s="18"/>
      <c r="CH1270" s="18"/>
      <c r="CI1270" s="18"/>
      <c r="CJ1270" s="18"/>
      <c r="CK1270" s="18"/>
      <c r="CL1270" s="18"/>
      <c r="CM1270" s="18"/>
      <c r="CN1270" s="18"/>
      <c r="CO1270" s="18"/>
      <c r="CP1270" s="18"/>
      <c r="CQ1270" s="18"/>
      <c r="CR1270" s="18"/>
      <c r="CS1270" s="18"/>
      <c r="CT1270" s="18"/>
      <c r="CU1270" s="18"/>
      <c r="CV1270" s="18"/>
      <c r="CW1270" s="18"/>
      <c r="CX1270" s="18"/>
      <c r="CY1270" s="18"/>
      <c r="CZ1270" s="18"/>
      <c r="DA1270" s="18"/>
      <c r="DB1270" s="18"/>
      <c r="DC1270" s="18"/>
      <c r="DD1270" s="18"/>
      <c r="DE1270" s="18"/>
      <c r="DF1270" s="18"/>
      <c r="DG1270" s="18"/>
      <c r="DH1270" s="18"/>
      <c r="DI1270" s="18"/>
    </row>
    <row r="1271" s="19" customFormat="1" spans="1:113">
      <c r="A1271" s="153" t="str">
        <f>+CONCATENATE(B1271,C1271,D1271,E1271,F1271)</f>
        <v>AFNS391.25</v>
      </c>
      <c r="B1271" s="158" t="s">
        <v>121</v>
      </c>
      <c r="C1271" s="154" t="s">
        <v>148</v>
      </c>
      <c r="D1271" s="158" t="s">
        <v>6</v>
      </c>
      <c r="E1271" s="158">
        <v>39</v>
      </c>
      <c r="F1271" s="159">
        <v>1.25</v>
      </c>
      <c r="G1271" s="156">
        <v>0</v>
      </c>
      <c r="H1271" s="156">
        <v>64.87</v>
      </c>
      <c r="I1271" s="156">
        <v>83.12</v>
      </c>
      <c r="J1271" s="156">
        <v>110.23</v>
      </c>
      <c r="K1271" s="156">
        <v>141.03</v>
      </c>
      <c r="L1271" s="156">
        <v>174.55</v>
      </c>
      <c r="M1271" s="157">
        <v>116.28</v>
      </c>
      <c r="N1271" s="18"/>
      <c r="W1271" s="18"/>
      <c r="X1271" s="18"/>
      <c r="Y1271" s="18"/>
      <c r="Z1271" s="18"/>
      <c r="AA1271" s="18"/>
      <c r="AB1271" s="18"/>
      <c r="AC1271" s="18"/>
      <c r="AD1271" s="18"/>
      <c r="AE1271" s="18"/>
      <c r="AF1271" s="18"/>
      <c r="AG1271" s="18"/>
      <c r="AH1271" s="18"/>
      <c r="AI1271" s="18"/>
      <c r="AJ1271" s="18"/>
      <c r="AK1271" s="18"/>
      <c r="AL1271" s="18"/>
      <c r="AM1271" s="18"/>
      <c r="AN1271" s="18"/>
      <c r="AO1271" s="18"/>
      <c r="AP1271" s="18"/>
      <c r="AQ1271" s="18"/>
      <c r="AR1271" s="18"/>
      <c r="AS1271" s="18"/>
      <c r="AT1271" s="18"/>
      <c r="AU1271" s="18"/>
      <c r="AV1271" s="18"/>
      <c r="AW1271" s="18"/>
      <c r="AX1271" s="18"/>
      <c r="AY1271" s="18"/>
      <c r="AZ1271" s="18"/>
      <c r="BA1271" s="18"/>
      <c r="BB1271" s="18"/>
      <c r="BD1271" s="18"/>
      <c r="BE1271" s="18"/>
      <c r="BF1271" s="18"/>
      <c r="BG1271" s="18"/>
      <c r="BH1271" s="18"/>
      <c r="BI1271" s="18"/>
      <c r="BJ1271" s="18"/>
      <c r="BK1271" s="18"/>
      <c r="BL1271" s="18"/>
      <c r="BM1271" s="18"/>
      <c r="BN1271" s="18"/>
      <c r="BO1271" s="18"/>
      <c r="BP1271" s="18"/>
      <c r="BQ1271" s="18"/>
      <c r="BR1271" s="18"/>
      <c r="BS1271" s="18"/>
      <c r="BT1271" s="18"/>
      <c r="BU1271" s="18"/>
      <c r="BV1271" s="18"/>
      <c r="BW1271" s="18"/>
      <c r="BX1271" s="18"/>
      <c r="BY1271" s="18"/>
      <c r="BZ1271" s="18"/>
      <c r="CA1271" s="18"/>
      <c r="CB1271" s="18"/>
      <c r="CC1271" s="18"/>
      <c r="CD1271" s="18"/>
      <c r="CE1271" s="18"/>
      <c r="CF1271" s="18"/>
      <c r="CG1271" s="18"/>
      <c r="CH1271" s="18"/>
      <c r="CI1271" s="18"/>
      <c r="CJ1271" s="18"/>
      <c r="CK1271" s="18"/>
      <c r="CL1271" s="18"/>
      <c r="CM1271" s="18"/>
      <c r="CN1271" s="18"/>
      <c r="CO1271" s="18"/>
      <c r="CP1271" s="18"/>
      <c r="CQ1271" s="18"/>
      <c r="CR1271" s="18"/>
      <c r="CS1271" s="18"/>
      <c r="CT1271" s="18"/>
      <c r="CU1271" s="18"/>
      <c r="CV1271" s="18"/>
      <c r="CW1271" s="18"/>
      <c r="CX1271" s="18"/>
      <c r="CY1271" s="18"/>
      <c r="CZ1271" s="18"/>
      <c r="DA1271" s="18"/>
      <c r="DB1271" s="18"/>
      <c r="DC1271" s="18"/>
      <c r="DD1271" s="18"/>
      <c r="DE1271" s="18"/>
      <c r="DF1271" s="18"/>
      <c r="DG1271" s="18"/>
      <c r="DH1271" s="18"/>
      <c r="DI1271" s="18"/>
    </row>
    <row r="1272" s="19" customFormat="1" spans="1:113">
      <c r="A1272" s="153" t="str">
        <f>+CONCATENATE(B1272,C1272,D1272,E1272,F1272)</f>
        <v>AFNS401.25</v>
      </c>
      <c r="B1272" s="158" t="s">
        <v>121</v>
      </c>
      <c r="C1272" s="154" t="s">
        <v>148</v>
      </c>
      <c r="D1272" s="158" t="s">
        <v>6</v>
      </c>
      <c r="E1272" s="158">
        <v>40</v>
      </c>
      <c r="F1272" s="159">
        <v>1.25</v>
      </c>
      <c r="G1272" s="156">
        <v>76.99</v>
      </c>
      <c r="H1272" s="156">
        <v>70.79</v>
      </c>
      <c r="I1272" s="156">
        <v>92.17</v>
      </c>
      <c r="J1272" s="156">
        <v>121.58</v>
      </c>
      <c r="K1272" s="156">
        <v>153.87</v>
      </c>
      <c r="L1272" s="156">
        <v>189.53</v>
      </c>
      <c r="M1272" s="157">
        <v>121.58</v>
      </c>
      <c r="N1272" s="18"/>
      <c r="W1272" s="18"/>
      <c r="X1272" s="18"/>
      <c r="Y1272" s="18"/>
      <c r="Z1272" s="18"/>
      <c r="AA1272" s="18"/>
      <c r="AB1272" s="18"/>
      <c r="AC1272" s="18"/>
      <c r="AD1272" s="18"/>
      <c r="AE1272" s="18"/>
      <c r="AF1272" s="18"/>
      <c r="AG1272" s="18"/>
      <c r="AH1272" s="18"/>
      <c r="AI1272" s="18"/>
      <c r="AJ1272" s="18"/>
      <c r="AK1272" s="18"/>
      <c r="AL1272" s="18"/>
      <c r="AM1272" s="18"/>
      <c r="AN1272" s="18"/>
      <c r="AO1272" s="18"/>
      <c r="AP1272" s="18"/>
      <c r="AQ1272" s="18"/>
      <c r="AR1272" s="18"/>
      <c r="AS1272" s="18"/>
      <c r="AT1272" s="18"/>
      <c r="AU1272" s="18"/>
      <c r="AV1272" s="18"/>
      <c r="AW1272" s="18"/>
      <c r="AX1272" s="18"/>
      <c r="AY1272" s="18"/>
      <c r="AZ1272" s="18"/>
      <c r="BA1272" s="18"/>
      <c r="BB1272" s="18"/>
      <c r="BD1272" s="18"/>
      <c r="BE1272" s="18"/>
      <c r="BF1272" s="18"/>
      <c r="BG1272" s="18"/>
      <c r="BH1272" s="18"/>
      <c r="BI1272" s="18"/>
      <c r="BJ1272" s="18"/>
      <c r="BK1272" s="18"/>
      <c r="BL1272" s="18"/>
      <c r="BM1272" s="18"/>
      <c r="BN1272" s="18"/>
      <c r="BO1272" s="18"/>
      <c r="BP1272" s="18"/>
      <c r="BQ1272" s="18"/>
      <c r="BR1272" s="18"/>
      <c r="BS1272" s="18"/>
      <c r="BT1272" s="18"/>
      <c r="BU1272" s="18"/>
      <c r="BV1272" s="18"/>
      <c r="BW1272" s="18"/>
      <c r="BX1272" s="18"/>
      <c r="BY1272" s="18"/>
      <c r="BZ1272" s="18"/>
      <c r="CA1272" s="18"/>
      <c r="CB1272" s="18"/>
      <c r="CC1272" s="18"/>
      <c r="CD1272" s="18"/>
      <c r="CE1272" s="18"/>
      <c r="CF1272" s="18"/>
      <c r="CG1272" s="18"/>
      <c r="CH1272" s="18"/>
      <c r="CI1272" s="18"/>
      <c r="CJ1272" s="18"/>
      <c r="CK1272" s="18"/>
      <c r="CL1272" s="18"/>
      <c r="CM1272" s="18"/>
      <c r="CN1272" s="18"/>
      <c r="CO1272" s="18"/>
      <c r="CP1272" s="18"/>
      <c r="CQ1272" s="18"/>
      <c r="CR1272" s="18"/>
      <c r="CS1272" s="18"/>
      <c r="CT1272" s="18"/>
      <c r="CU1272" s="18"/>
      <c r="CV1272" s="18"/>
      <c r="CW1272" s="18"/>
      <c r="CX1272" s="18"/>
      <c r="CY1272" s="18"/>
      <c r="CZ1272" s="18"/>
      <c r="DA1272" s="18"/>
      <c r="DB1272" s="18"/>
      <c r="DC1272" s="18"/>
      <c r="DD1272" s="18"/>
      <c r="DE1272" s="18"/>
      <c r="DF1272" s="18"/>
      <c r="DG1272" s="18"/>
      <c r="DH1272" s="18"/>
      <c r="DI1272" s="18"/>
    </row>
    <row r="1273" s="19" customFormat="1" spans="1:113">
      <c r="A1273" s="153" t="str">
        <f>+CONCATENATE(B1273,C1273,D1273,E1273,F1273)</f>
        <v>AFNS411.25</v>
      </c>
      <c r="B1273" s="158" t="s">
        <v>121</v>
      </c>
      <c r="C1273" s="154" t="s">
        <v>148</v>
      </c>
      <c r="D1273" s="158" t="s">
        <v>6</v>
      </c>
      <c r="E1273" s="158">
        <v>41</v>
      </c>
      <c r="F1273" s="159">
        <v>1.25</v>
      </c>
      <c r="G1273" s="156">
        <v>76.99</v>
      </c>
      <c r="H1273" s="156">
        <v>77.89</v>
      </c>
      <c r="I1273" s="156">
        <v>102.36</v>
      </c>
      <c r="J1273" s="156">
        <v>133.77</v>
      </c>
      <c r="K1273" s="156">
        <v>167.8</v>
      </c>
      <c r="L1273" s="156">
        <v>205.81</v>
      </c>
      <c r="M1273" s="157">
        <v>127.25</v>
      </c>
      <c r="N1273" s="18"/>
      <c r="W1273" s="18"/>
      <c r="X1273" s="18"/>
      <c r="Y1273" s="18"/>
      <c r="Z1273" s="18"/>
      <c r="AA1273" s="18"/>
      <c r="AB1273" s="18"/>
      <c r="AC1273" s="18"/>
      <c r="AD1273" s="18"/>
      <c r="AE1273" s="18"/>
      <c r="AF1273" s="18"/>
      <c r="AG1273" s="18"/>
      <c r="AH1273" s="18"/>
      <c r="AI1273" s="18"/>
      <c r="AJ1273" s="18"/>
      <c r="AK1273" s="18"/>
      <c r="AL1273" s="18"/>
      <c r="AM1273" s="18"/>
      <c r="AN1273" s="18"/>
      <c r="AO1273" s="18"/>
      <c r="AP1273" s="18"/>
      <c r="AQ1273" s="18"/>
      <c r="AR1273" s="18"/>
      <c r="AS1273" s="18"/>
      <c r="AT1273" s="18"/>
      <c r="AU1273" s="18"/>
      <c r="AV1273" s="18"/>
      <c r="AW1273" s="18"/>
      <c r="AX1273" s="18"/>
      <c r="AY1273" s="18"/>
      <c r="AZ1273" s="18"/>
      <c r="BA1273" s="18"/>
      <c r="BB1273" s="18"/>
      <c r="BD1273" s="18"/>
      <c r="BE1273" s="18"/>
      <c r="BF1273" s="18"/>
      <c r="BG1273" s="18"/>
      <c r="BH1273" s="18"/>
      <c r="BI1273" s="18"/>
      <c r="BJ1273" s="18"/>
      <c r="BK1273" s="18"/>
      <c r="BL1273" s="18"/>
      <c r="BM1273" s="18"/>
      <c r="BN1273" s="18"/>
      <c r="BO1273" s="18"/>
      <c r="BP1273" s="18"/>
      <c r="BQ1273" s="18"/>
      <c r="BR1273" s="18"/>
      <c r="BS1273" s="18"/>
      <c r="BT1273" s="18"/>
      <c r="BU1273" s="18"/>
      <c r="BV1273" s="18"/>
      <c r="BW1273" s="18"/>
      <c r="BX1273" s="18"/>
      <c r="BY1273" s="18"/>
      <c r="BZ1273" s="18"/>
      <c r="CA1273" s="18"/>
      <c r="CB1273" s="18"/>
      <c r="CC1273" s="18"/>
      <c r="CD1273" s="18"/>
      <c r="CE1273" s="18"/>
      <c r="CF1273" s="18"/>
      <c r="CG1273" s="18"/>
      <c r="CH1273" s="18"/>
      <c r="CI1273" s="18"/>
      <c r="CJ1273" s="18"/>
      <c r="CK1273" s="18"/>
      <c r="CL1273" s="18"/>
      <c r="CM1273" s="18"/>
      <c r="CN1273" s="18"/>
      <c r="CO1273" s="18"/>
      <c r="CP1273" s="18"/>
      <c r="CQ1273" s="18"/>
      <c r="CR1273" s="18"/>
      <c r="CS1273" s="18"/>
      <c r="CT1273" s="18"/>
      <c r="CU1273" s="18"/>
      <c r="CV1273" s="18"/>
      <c r="CW1273" s="18"/>
      <c r="CX1273" s="18"/>
      <c r="CY1273" s="18"/>
      <c r="CZ1273" s="18"/>
      <c r="DA1273" s="18"/>
      <c r="DB1273" s="18"/>
      <c r="DC1273" s="18"/>
      <c r="DD1273" s="18"/>
      <c r="DE1273" s="18"/>
      <c r="DF1273" s="18"/>
      <c r="DG1273" s="18"/>
      <c r="DH1273" s="18"/>
      <c r="DI1273" s="18"/>
    </row>
    <row r="1274" s="19" customFormat="1" spans="1:113">
      <c r="A1274" s="153" t="str">
        <f>+CONCATENATE(B1274,C1274,D1274,E1274,F1274)</f>
        <v>AFNS421.25</v>
      </c>
      <c r="B1274" s="158" t="s">
        <v>121</v>
      </c>
      <c r="C1274" s="154" t="s">
        <v>148</v>
      </c>
      <c r="D1274" s="158" t="s">
        <v>6</v>
      </c>
      <c r="E1274" s="158">
        <v>42</v>
      </c>
      <c r="F1274" s="159">
        <v>1.25</v>
      </c>
      <c r="G1274" s="156">
        <v>76.99</v>
      </c>
      <c r="H1274" s="156">
        <v>86.12</v>
      </c>
      <c r="I1274" s="156">
        <v>113.65</v>
      </c>
      <c r="J1274" s="156">
        <v>146.98</v>
      </c>
      <c r="K1274" s="156">
        <v>182.93</v>
      </c>
      <c r="L1274" s="156">
        <v>223.49</v>
      </c>
      <c r="M1274" s="157">
        <v>133.29</v>
      </c>
      <c r="N1274" s="18"/>
      <c r="W1274" s="18"/>
      <c r="X1274" s="18"/>
      <c r="Y1274" s="18"/>
      <c r="Z1274" s="18"/>
      <c r="AA1274" s="18"/>
      <c r="AB1274" s="18"/>
      <c r="AC1274" s="18"/>
      <c r="AD1274" s="18"/>
      <c r="AE1274" s="18"/>
      <c r="AF1274" s="18"/>
      <c r="AG1274" s="18"/>
      <c r="AH1274" s="18"/>
      <c r="AI1274" s="18"/>
      <c r="AJ1274" s="18"/>
      <c r="AK1274" s="18"/>
      <c r="AL1274" s="18"/>
      <c r="AM1274" s="18"/>
      <c r="AN1274" s="18"/>
      <c r="AO1274" s="18"/>
      <c r="AP1274" s="18"/>
      <c r="AQ1274" s="18"/>
      <c r="AR1274" s="18"/>
      <c r="AS1274" s="18"/>
      <c r="AT1274" s="18"/>
      <c r="AU1274" s="18"/>
      <c r="AV1274" s="18"/>
      <c r="AW1274" s="18"/>
      <c r="AX1274" s="18"/>
      <c r="AY1274" s="18"/>
      <c r="AZ1274" s="18"/>
      <c r="BA1274" s="18"/>
      <c r="BB1274" s="18"/>
      <c r="BD1274" s="18"/>
      <c r="BE1274" s="18"/>
      <c r="BF1274" s="18"/>
      <c r="BG1274" s="18"/>
      <c r="BH1274" s="18"/>
      <c r="BI1274" s="18"/>
      <c r="BJ1274" s="18"/>
      <c r="BK1274" s="18"/>
      <c r="BL1274" s="18"/>
      <c r="BM1274" s="18"/>
      <c r="BN1274" s="18"/>
      <c r="BO1274" s="18"/>
      <c r="BP1274" s="18"/>
      <c r="BQ1274" s="18"/>
      <c r="BR1274" s="18"/>
      <c r="BS1274" s="18"/>
      <c r="BT1274" s="18"/>
      <c r="BU1274" s="18"/>
      <c r="BV1274" s="18"/>
      <c r="BW1274" s="18"/>
      <c r="BX1274" s="18"/>
      <c r="BY1274" s="18"/>
      <c r="BZ1274" s="18"/>
      <c r="CA1274" s="18"/>
      <c r="CB1274" s="18"/>
      <c r="CC1274" s="18"/>
      <c r="CD1274" s="18"/>
      <c r="CE1274" s="18"/>
      <c r="CF1274" s="18"/>
      <c r="CG1274" s="18"/>
      <c r="CH1274" s="18"/>
      <c r="CI1274" s="18"/>
      <c r="CJ1274" s="18"/>
      <c r="CK1274" s="18"/>
      <c r="CL1274" s="18"/>
      <c r="CM1274" s="18"/>
      <c r="CN1274" s="18"/>
      <c r="CO1274" s="18"/>
      <c r="CP1274" s="18"/>
      <c r="CQ1274" s="18"/>
      <c r="CR1274" s="18"/>
      <c r="CS1274" s="18"/>
      <c r="CT1274" s="18"/>
      <c r="CU1274" s="18"/>
      <c r="CV1274" s="18"/>
      <c r="CW1274" s="18"/>
      <c r="CX1274" s="18"/>
      <c r="CY1274" s="18"/>
      <c r="CZ1274" s="18"/>
      <c r="DA1274" s="18"/>
      <c r="DB1274" s="18"/>
      <c r="DC1274" s="18"/>
      <c r="DD1274" s="18"/>
      <c r="DE1274" s="18"/>
      <c r="DF1274" s="18"/>
      <c r="DG1274" s="18"/>
      <c r="DH1274" s="18"/>
      <c r="DI1274" s="18"/>
    </row>
    <row r="1275" s="19" customFormat="1" spans="1:113">
      <c r="A1275" s="153" t="str">
        <f>+CONCATENATE(B1275,C1275,D1275,E1275,F1275)</f>
        <v>AFNS431.25</v>
      </c>
      <c r="B1275" s="158" t="s">
        <v>121</v>
      </c>
      <c r="C1275" s="154" t="s">
        <v>148</v>
      </c>
      <c r="D1275" s="158" t="s">
        <v>6</v>
      </c>
      <c r="E1275" s="158">
        <v>43</v>
      </c>
      <c r="F1275" s="159">
        <v>1.25</v>
      </c>
      <c r="G1275" s="156">
        <v>76.99</v>
      </c>
      <c r="H1275" s="156">
        <v>95.61</v>
      </c>
      <c r="I1275" s="156">
        <v>126</v>
      </c>
      <c r="J1275" s="156">
        <v>161.3</v>
      </c>
      <c r="K1275" s="156">
        <v>199.35</v>
      </c>
      <c r="L1275" s="156">
        <v>242.68</v>
      </c>
      <c r="M1275" s="157">
        <v>139.77</v>
      </c>
      <c r="N1275" s="18"/>
      <c r="W1275" s="18"/>
      <c r="X1275" s="18"/>
      <c r="Y1275" s="18"/>
      <c r="Z1275" s="18"/>
      <c r="AA1275" s="18"/>
      <c r="AB1275" s="18"/>
      <c r="AC1275" s="18"/>
      <c r="AD1275" s="18"/>
      <c r="AE1275" s="18"/>
      <c r="AF1275" s="18"/>
      <c r="AG1275" s="18"/>
      <c r="AH1275" s="18"/>
      <c r="AI1275" s="18"/>
      <c r="AJ1275" s="18"/>
      <c r="AK1275" s="18"/>
      <c r="AL1275" s="18"/>
      <c r="AM1275" s="18"/>
      <c r="AN1275" s="18"/>
      <c r="AO1275" s="18"/>
      <c r="AP1275" s="18"/>
      <c r="AQ1275" s="18"/>
      <c r="AR1275" s="18"/>
      <c r="AS1275" s="18"/>
      <c r="AT1275" s="18"/>
      <c r="AU1275" s="18"/>
      <c r="AV1275" s="18"/>
      <c r="AW1275" s="18"/>
      <c r="AX1275" s="18"/>
      <c r="AY1275" s="18"/>
      <c r="AZ1275" s="18"/>
      <c r="BA1275" s="18"/>
      <c r="BB1275" s="18"/>
      <c r="BD1275" s="18"/>
      <c r="BE1275" s="18"/>
      <c r="BF1275" s="18"/>
      <c r="BG1275" s="18"/>
      <c r="BH1275" s="18"/>
      <c r="BI1275" s="18"/>
      <c r="BJ1275" s="18"/>
      <c r="BK1275" s="18"/>
      <c r="BL1275" s="18"/>
      <c r="BM1275" s="18"/>
      <c r="BN1275" s="18"/>
      <c r="BO1275" s="18"/>
      <c r="BP1275" s="18"/>
      <c r="BQ1275" s="18"/>
      <c r="BR1275" s="18"/>
      <c r="BS1275" s="18"/>
      <c r="BT1275" s="18"/>
      <c r="BU1275" s="18"/>
      <c r="BV1275" s="18"/>
      <c r="BW1275" s="18"/>
      <c r="BX1275" s="18"/>
      <c r="BY1275" s="18"/>
      <c r="BZ1275" s="18"/>
      <c r="CA1275" s="18"/>
      <c r="CB1275" s="18"/>
      <c r="CC1275" s="18"/>
      <c r="CD1275" s="18"/>
      <c r="CE1275" s="18"/>
      <c r="CF1275" s="18"/>
      <c r="CG1275" s="18"/>
      <c r="CH1275" s="18"/>
      <c r="CI1275" s="18"/>
      <c r="CJ1275" s="18"/>
      <c r="CK1275" s="18"/>
      <c r="CL1275" s="18"/>
      <c r="CM1275" s="18"/>
      <c r="CN1275" s="18"/>
      <c r="CO1275" s="18"/>
      <c r="CP1275" s="18"/>
      <c r="CQ1275" s="18"/>
      <c r="CR1275" s="18"/>
      <c r="CS1275" s="18"/>
      <c r="CT1275" s="18"/>
      <c r="CU1275" s="18"/>
      <c r="CV1275" s="18"/>
      <c r="CW1275" s="18"/>
      <c r="CX1275" s="18"/>
      <c r="CY1275" s="18"/>
      <c r="CZ1275" s="18"/>
      <c r="DA1275" s="18"/>
      <c r="DB1275" s="18"/>
      <c r="DC1275" s="18"/>
      <c r="DD1275" s="18"/>
      <c r="DE1275" s="18"/>
      <c r="DF1275" s="18"/>
      <c r="DG1275" s="18"/>
      <c r="DH1275" s="18"/>
      <c r="DI1275" s="18"/>
    </row>
    <row r="1276" s="19" customFormat="1" spans="1:113">
      <c r="A1276" s="153" t="str">
        <f>+CONCATENATE(B1276,C1276,D1276,E1276,F1276)</f>
        <v>AFNS441.25</v>
      </c>
      <c r="B1276" s="158" t="s">
        <v>121</v>
      </c>
      <c r="C1276" s="154" t="s">
        <v>148</v>
      </c>
      <c r="D1276" s="158" t="s">
        <v>6</v>
      </c>
      <c r="E1276" s="158">
        <v>44</v>
      </c>
      <c r="F1276" s="159">
        <v>1.25</v>
      </c>
      <c r="G1276" s="156">
        <v>84.38</v>
      </c>
      <c r="H1276" s="156">
        <v>106.48</v>
      </c>
      <c r="I1276" s="156">
        <v>139.38</v>
      </c>
      <c r="J1276" s="156">
        <v>176.59</v>
      </c>
      <c r="K1276" s="156">
        <v>216.97</v>
      </c>
      <c r="L1276" s="156">
        <v>263.48</v>
      </c>
      <c r="M1276" s="157">
        <v>146.72</v>
      </c>
      <c r="N1276" s="18"/>
      <c r="W1276" s="18"/>
      <c r="X1276" s="18"/>
      <c r="Y1276" s="18"/>
      <c r="Z1276" s="18"/>
      <c r="AA1276" s="18"/>
      <c r="AB1276" s="18"/>
      <c r="AC1276" s="18"/>
      <c r="AD1276" s="18"/>
      <c r="AE1276" s="18"/>
      <c r="AF1276" s="18"/>
      <c r="AG1276" s="18"/>
      <c r="AH1276" s="18"/>
      <c r="AI1276" s="18"/>
      <c r="AJ1276" s="18"/>
      <c r="AK1276" s="18"/>
      <c r="AL1276" s="18"/>
      <c r="AM1276" s="18"/>
      <c r="AN1276" s="18"/>
      <c r="AO1276" s="18"/>
      <c r="AP1276" s="18"/>
      <c r="AQ1276" s="18"/>
      <c r="AR1276" s="18"/>
      <c r="AS1276" s="18"/>
      <c r="AT1276" s="18"/>
      <c r="AU1276" s="18"/>
      <c r="AV1276" s="18"/>
      <c r="AW1276" s="18"/>
      <c r="AX1276" s="18"/>
      <c r="AY1276" s="18"/>
      <c r="AZ1276" s="18"/>
      <c r="BA1276" s="18"/>
      <c r="BB1276" s="18"/>
      <c r="BD1276" s="18"/>
      <c r="BE1276" s="18"/>
      <c r="BF1276" s="18"/>
      <c r="BG1276" s="18"/>
      <c r="BH1276" s="18"/>
      <c r="BI1276" s="18"/>
      <c r="BJ1276" s="18"/>
      <c r="BK1276" s="18"/>
      <c r="BL1276" s="18"/>
      <c r="BM1276" s="18"/>
      <c r="BN1276" s="18"/>
      <c r="BO1276" s="18"/>
      <c r="BP1276" s="18"/>
      <c r="BQ1276" s="18"/>
      <c r="BR1276" s="18"/>
      <c r="BS1276" s="18"/>
      <c r="BT1276" s="18"/>
      <c r="BU1276" s="18"/>
      <c r="BV1276" s="18"/>
      <c r="BW1276" s="18"/>
      <c r="BX1276" s="18"/>
      <c r="BY1276" s="18"/>
      <c r="BZ1276" s="18"/>
      <c r="CA1276" s="18"/>
      <c r="CB1276" s="18"/>
      <c r="CC1276" s="18"/>
      <c r="CD1276" s="18"/>
      <c r="CE1276" s="18"/>
      <c r="CF1276" s="18"/>
      <c r="CG1276" s="18"/>
      <c r="CH1276" s="18"/>
      <c r="CI1276" s="18"/>
      <c r="CJ1276" s="18"/>
      <c r="CK1276" s="18"/>
      <c r="CL1276" s="18"/>
      <c r="CM1276" s="18"/>
      <c r="CN1276" s="18"/>
      <c r="CO1276" s="18"/>
      <c r="CP1276" s="18"/>
      <c r="CQ1276" s="18"/>
      <c r="CR1276" s="18"/>
      <c r="CS1276" s="18"/>
      <c r="CT1276" s="18"/>
      <c r="CU1276" s="18"/>
      <c r="CV1276" s="18"/>
      <c r="CW1276" s="18"/>
      <c r="CX1276" s="18"/>
      <c r="CY1276" s="18"/>
      <c r="CZ1276" s="18"/>
      <c r="DA1276" s="18"/>
      <c r="DB1276" s="18"/>
      <c r="DC1276" s="18"/>
      <c r="DD1276" s="18"/>
      <c r="DE1276" s="18"/>
      <c r="DF1276" s="18"/>
      <c r="DG1276" s="18"/>
      <c r="DH1276" s="18"/>
      <c r="DI1276" s="18"/>
    </row>
    <row r="1277" s="19" customFormat="1" spans="1:113">
      <c r="A1277" s="153" t="str">
        <f>+CONCATENATE(B1277,C1277,D1277,E1277,F1277)</f>
        <v>AFNS451.25</v>
      </c>
      <c r="B1277" s="158" t="s">
        <v>121</v>
      </c>
      <c r="C1277" s="154" t="s">
        <v>148</v>
      </c>
      <c r="D1277" s="158" t="s">
        <v>6</v>
      </c>
      <c r="E1277" s="158">
        <v>45</v>
      </c>
      <c r="F1277" s="159">
        <v>1.25</v>
      </c>
      <c r="G1277" s="156">
        <v>92.93</v>
      </c>
      <c r="H1277" s="156">
        <v>118.76</v>
      </c>
      <c r="I1277" s="156">
        <v>154.2</v>
      </c>
      <c r="J1277" s="156">
        <v>193.14</v>
      </c>
      <c r="K1277" s="156">
        <v>236.08</v>
      </c>
      <c r="L1277" s="156">
        <v>286.01</v>
      </c>
      <c r="M1277" s="157">
        <v>154.2</v>
      </c>
      <c r="N1277" s="18"/>
      <c r="W1277" s="18"/>
      <c r="X1277" s="18"/>
      <c r="Y1277" s="18"/>
      <c r="Z1277" s="18"/>
      <c r="AA1277" s="18"/>
      <c r="AB1277" s="18"/>
      <c r="AC1277" s="18"/>
      <c r="AD1277" s="18"/>
      <c r="AE1277" s="18"/>
      <c r="AF1277" s="18"/>
      <c r="AG1277" s="18"/>
      <c r="AH1277" s="18"/>
      <c r="AI1277" s="18"/>
      <c r="AJ1277" s="18"/>
      <c r="AK1277" s="18"/>
      <c r="AL1277" s="18"/>
      <c r="AM1277" s="18"/>
      <c r="AN1277" s="18"/>
      <c r="AO1277" s="18"/>
      <c r="AP1277" s="18"/>
      <c r="AQ1277" s="18"/>
      <c r="AR1277" s="18"/>
      <c r="AS1277" s="18"/>
      <c r="AT1277" s="18"/>
      <c r="AU1277" s="18"/>
      <c r="AV1277" s="18"/>
      <c r="AW1277" s="18"/>
      <c r="AX1277" s="18"/>
      <c r="AY1277" s="18"/>
      <c r="AZ1277" s="18"/>
      <c r="BA1277" s="18"/>
      <c r="BB1277" s="18"/>
      <c r="BD1277" s="18"/>
      <c r="BE1277" s="18"/>
      <c r="BF1277" s="18"/>
      <c r="BG1277" s="18"/>
      <c r="BH1277" s="18"/>
      <c r="BI1277" s="18"/>
      <c r="BJ1277" s="18"/>
      <c r="BK1277" s="18"/>
      <c r="BL1277" s="18"/>
      <c r="BM1277" s="18"/>
      <c r="BN1277" s="18"/>
      <c r="BO1277" s="18"/>
      <c r="BP1277" s="18"/>
      <c r="BQ1277" s="18"/>
      <c r="BR1277" s="18"/>
      <c r="BS1277" s="18"/>
      <c r="BT1277" s="18"/>
      <c r="BU1277" s="18"/>
      <c r="BV1277" s="18"/>
      <c r="BW1277" s="18"/>
      <c r="BX1277" s="18"/>
      <c r="BY1277" s="18"/>
      <c r="BZ1277" s="18"/>
      <c r="CA1277" s="18"/>
      <c r="CB1277" s="18"/>
      <c r="CC1277" s="18"/>
      <c r="CD1277" s="18"/>
      <c r="CE1277" s="18"/>
      <c r="CF1277" s="18"/>
      <c r="CG1277" s="18"/>
      <c r="CH1277" s="18"/>
      <c r="CI1277" s="18"/>
      <c r="CJ1277" s="18"/>
      <c r="CK1277" s="18"/>
      <c r="CL1277" s="18"/>
      <c r="CM1277" s="18"/>
      <c r="CN1277" s="18"/>
      <c r="CO1277" s="18"/>
      <c r="CP1277" s="18"/>
      <c r="CQ1277" s="18"/>
      <c r="CR1277" s="18"/>
      <c r="CS1277" s="18"/>
      <c r="CT1277" s="18"/>
      <c r="CU1277" s="18"/>
      <c r="CV1277" s="18"/>
      <c r="CW1277" s="18"/>
      <c r="CX1277" s="18"/>
      <c r="CY1277" s="18"/>
      <c r="CZ1277" s="18"/>
      <c r="DA1277" s="18"/>
      <c r="DB1277" s="18"/>
      <c r="DC1277" s="18"/>
      <c r="DD1277" s="18"/>
      <c r="DE1277" s="18"/>
      <c r="DF1277" s="18"/>
      <c r="DG1277" s="18"/>
      <c r="DH1277" s="18"/>
      <c r="DI1277" s="18"/>
    </row>
    <row r="1278" s="19" customFormat="1" spans="1:113">
      <c r="A1278" s="153" t="str">
        <f>+CONCATENATE(B1278,C1278,D1278,E1278,F1278)</f>
        <v>AFNS461.25</v>
      </c>
      <c r="B1278" s="158" t="s">
        <v>121</v>
      </c>
      <c r="C1278" s="154" t="s">
        <v>148</v>
      </c>
      <c r="D1278" s="158" t="s">
        <v>6</v>
      </c>
      <c r="E1278" s="158">
        <v>46</v>
      </c>
      <c r="F1278" s="159">
        <v>1.25</v>
      </c>
      <c r="G1278" s="156">
        <v>102.79</v>
      </c>
      <c r="H1278" s="156">
        <v>132.35</v>
      </c>
      <c r="I1278" s="156">
        <v>170.11</v>
      </c>
      <c r="J1278" s="156">
        <v>211.03</v>
      </c>
      <c r="K1278" s="156">
        <v>256.81</v>
      </c>
      <c r="L1278" s="156"/>
      <c r="M1278" s="157">
        <v>162.21</v>
      </c>
      <c r="N1278" s="18"/>
      <c r="W1278" s="18"/>
      <c r="X1278" s="18"/>
      <c r="Y1278" s="18"/>
      <c r="Z1278" s="18"/>
      <c r="AA1278" s="18"/>
      <c r="AB1278" s="18"/>
      <c r="AC1278" s="18"/>
      <c r="AD1278" s="18"/>
      <c r="AE1278" s="18"/>
      <c r="AF1278" s="18"/>
      <c r="AG1278" s="18"/>
      <c r="AH1278" s="18"/>
      <c r="AI1278" s="18"/>
      <c r="AJ1278" s="18"/>
      <c r="AK1278" s="18"/>
      <c r="AL1278" s="18"/>
      <c r="AM1278" s="18"/>
      <c r="AN1278" s="18"/>
      <c r="AO1278" s="18"/>
      <c r="AP1278" s="18"/>
      <c r="AQ1278" s="18"/>
      <c r="AR1278" s="18"/>
      <c r="AS1278" s="18"/>
      <c r="AT1278" s="18"/>
      <c r="AU1278" s="18"/>
      <c r="AV1278" s="18"/>
      <c r="AW1278" s="18"/>
      <c r="AX1278" s="18"/>
      <c r="AY1278" s="18"/>
      <c r="AZ1278" s="18"/>
      <c r="BA1278" s="18"/>
      <c r="BB1278" s="18"/>
      <c r="BD1278" s="18"/>
      <c r="BE1278" s="18"/>
      <c r="BF1278" s="18"/>
      <c r="BG1278" s="18"/>
      <c r="BH1278" s="18"/>
      <c r="BI1278" s="18"/>
      <c r="BJ1278" s="18"/>
      <c r="BK1278" s="18"/>
      <c r="BL1278" s="18"/>
      <c r="BM1278" s="18"/>
      <c r="BN1278" s="18"/>
      <c r="BO1278" s="18"/>
      <c r="BP1278" s="18"/>
      <c r="BQ1278" s="18"/>
      <c r="BR1278" s="18"/>
      <c r="BS1278" s="18"/>
      <c r="BT1278" s="18"/>
      <c r="BU1278" s="18"/>
      <c r="BV1278" s="18"/>
      <c r="BW1278" s="18"/>
      <c r="BX1278" s="18"/>
      <c r="BY1278" s="18"/>
      <c r="BZ1278" s="18"/>
      <c r="CA1278" s="18"/>
      <c r="CB1278" s="18"/>
      <c r="CC1278" s="18"/>
      <c r="CD1278" s="18"/>
      <c r="CE1278" s="18"/>
      <c r="CF1278" s="18"/>
      <c r="CG1278" s="18"/>
      <c r="CH1278" s="18"/>
      <c r="CI1278" s="18"/>
      <c r="CJ1278" s="18"/>
      <c r="CK1278" s="18"/>
      <c r="CL1278" s="18"/>
      <c r="CM1278" s="18"/>
      <c r="CN1278" s="18"/>
      <c r="CO1278" s="18"/>
      <c r="CP1278" s="18"/>
      <c r="CQ1278" s="18"/>
      <c r="CR1278" s="18"/>
      <c r="CS1278" s="18"/>
      <c r="CT1278" s="18"/>
      <c r="CU1278" s="18"/>
      <c r="CV1278" s="18"/>
      <c r="CW1278" s="18"/>
      <c r="CX1278" s="18"/>
      <c r="CY1278" s="18"/>
      <c r="CZ1278" s="18"/>
      <c r="DA1278" s="18"/>
      <c r="DB1278" s="18"/>
      <c r="DC1278" s="18"/>
      <c r="DD1278" s="18"/>
      <c r="DE1278" s="18"/>
      <c r="DF1278" s="18"/>
      <c r="DG1278" s="18"/>
      <c r="DH1278" s="18"/>
      <c r="DI1278" s="18"/>
    </row>
    <row r="1279" s="19" customFormat="1" spans="1:113">
      <c r="A1279" s="153" t="str">
        <f>+CONCATENATE(B1279,C1279,D1279,E1279,F1279)</f>
        <v>AFNS471.25</v>
      </c>
      <c r="B1279" s="158" t="s">
        <v>121</v>
      </c>
      <c r="C1279" s="154" t="s">
        <v>148</v>
      </c>
      <c r="D1279" s="158" t="s">
        <v>6</v>
      </c>
      <c r="E1279" s="158">
        <v>47</v>
      </c>
      <c r="F1279" s="159">
        <v>1.25</v>
      </c>
      <c r="G1279" s="156">
        <v>114.08</v>
      </c>
      <c r="H1279" s="156">
        <v>147.46</v>
      </c>
      <c r="I1279" s="156">
        <v>187.27</v>
      </c>
      <c r="J1279" s="156">
        <v>230.35</v>
      </c>
      <c r="K1279" s="156">
        <v>279.26</v>
      </c>
      <c r="L1279" s="156"/>
      <c r="M1279" s="157">
        <v>170.79</v>
      </c>
      <c r="N1279" s="18"/>
      <c r="W1279" s="18"/>
      <c r="X1279" s="18"/>
      <c r="Y1279" s="18"/>
      <c r="Z1279" s="18"/>
      <c r="AA1279" s="18"/>
      <c r="AB1279" s="18"/>
      <c r="AC1279" s="18"/>
      <c r="AD1279" s="18"/>
      <c r="AE1279" s="18"/>
      <c r="AF1279" s="18"/>
      <c r="AG1279" s="18"/>
      <c r="AH1279" s="18"/>
      <c r="AI1279" s="18"/>
      <c r="AJ1279" s="18"/>
      <c r="AK1279" s="18"/>
      <c r="AL1279" s="18"/>
      <c r="AM1279" s="18"/>
      <c r="AN1279" s="18"/>
      <c r="AO1279" s="18"/>
      <c r="AP1279" s="18"/>
      <c r="AQ1279" s="18"/>
      <c r="AR1279" s="18"/>
      <c r="AS1279" s="18"/>
      <c r="AT1279" s="18"/>
      <c r="AU1279" s="18"/>
      <c r="AV1279" s="18"/>
      <c r="AW1279" s="18"/>
      <c r="AX1279" s="18"/>
      <c r="AY1279" s="18"/>
      <c r="AZ1279" s="18"/>
      <c r="BA1279" s="18"/>
      <c r="BB1279" s="18"/>
      <c r="BD1279" s="18"/>
      <c r="BE1279" s="18"/>
      <c r="BF1279" s="18"/>
      <c r="BG1279" s="18"/>
      <c r="BH1279" s="18"/>
      <c r="BI1279" s="18"/>
      <c r="BJ1279" s="18"/>
      <c r="BK1279" s="18"/>
      <c r="BL1279" s="18"/>
      <c r="BM1279" s="18"/>
      <c r="BN1279" s="18"/>
      <c r="BO1279" s="18"/>
      <c r="BP1279" s="18"/>
      <c r="BQ1279" s="18"/>
      <c r="BR1279" s="18"/>
      <c r="BS1279" s="18"/>
      <c r="BT1279" s="18"/>
      <c r="BU1279" s="18"/>
      <c r="BV1279" s="18"/>
      <c r="BW1279" s="18"/>
      <c r="BX1279" s="18"/>
      <c r="BY1279" s="18"/>
      <c r="BZ1279" s="18"/>
      <c r="CA1279" s="18"/>
      <c r="CB1279" s="18"/>
      <c r="CC1279" s="18"/>
      <c r="CD1279" s="18"/>
      <c r="CE1279" s="18"/>
      <c r="CF1279" s="18"/>
      <c r="CG1279" s="18"/>
      <c r="CH1279" s="18"/>
      <c r="CI1279" s="18"/>
      <c r="CJ1279" s="18"/>
      <c r="CK1279" s="18"/>
      <c r="CL1279" s="18"/>
      <c r="CM1279" s="18"/>
      <c r="CN1279" s="18"/>
      <c r="CO1279" s="18"/>
      <c r="CP1279" s="18"/>
      <c r="CQ1279" s="18"/>
      <c r="CR1279" s="18"/>
      <c r="CS1279" s="18"/>
      <c r="CT1279" s="18"/>
      <c r="CU1279" s="18"/>
      <c r="CV1279" s="18"/>
      <c r="CW1279" s="18"/>
      <c r="CX1279" s="18"/>
      <c r="CY1279" s="18"/>
      <c r="CZ1279" s="18"/>
      <c r="DA1279" s="18"/>
      <c r="DB1279" s="18"/>
      <c r="DC1279" s="18"/>
      <c r="DD1279" s="18"/>
      <c r="DE1279" s="18"/>
      <c r="DF1279" s="18"/>
      <c r="DG1279" s="18"/>
      <c r="DH1279" s="18"/>
      <c r="DI1279" s="18"/>
    </row>
    <row r="1280" s="19" customFormat="1" spans="1:113">
      <c r="A1280" s="153" t="str">
        <f>+CONCATENATE(B1280,C1280,D1280,E1280,F1280)</f>
        <v>AFNS481.25</v>
      </c>
      <c r="B1280" s="158" t="s">
        <v>121</v>
      </c>
      <c r="C1280" s="154" t="s">
        <v>148</v>
      </c>
      <c r="D1280" s="158" t="s">
        <v>6</v>
      </c>
      <c r="E1280" s="158">
        <v>48</v>
      </c>
      <c r="F1280" s="159">
        <v>1.25</v>
      </c>
      <c r="G1280" s="156">
        <v>127.23</v>
      </c>
      <c r="H1280" s="156">
        <v>164.04</v>
      </c>
      <c r="I1280" s="156">
        <v>205.71</v>
      </c>
      <c r="J1280" s="156">
        <v>251.21</v>
      </c>
      <c r="K1280" s="156">
        <v>303.54</v>
      </c>
      <c r="L1280" s="156"/>
      <c r="M1280" s="157">
        <v>180.1</v>
      </c>
      <c r="N1280" s="18"/>
      <c r="W1280" s="18"/>
      <c r="X1280" s="18"/>
      <c r="Y1280" s="18"/>
      <c r="Z1280" s="18"/>
      <c r="AA1280" s="18"/>
      <c r="AB1280" s="18"/>
      <c r="AC1280" s="18"/>
      <c r="AD1280" s="18"/>
      <c r="AE1280" s="18"/>
      <c r="AF1280" s="18"/>
      <c r="AG1280" s="18"/>
      <c r="AH1280" s="18"/>
      <c r="AI1280" s="18"/>
      <c r="AJ1280" s="18"/>
      <c r="AK1280" s="18"/>
      <c r="AL1280" s="18"/>
      <c r="AM1280" s="18"/>
      <c r="AN1280" s="18"/>
      <c r="AO1280" s="18"/>
      <c r="AP1280" s="18"/>
      <c r="AQ1280" s="18"/>
      <c r="AR1280" s="18"/>
      <c r="AS1280" s="18"/>
      <c r="AT1280" s="18"/>
      <c r="AU1280" s="18"/>
      <c r="AV1280" s="18"/>
      <c r="AW1280" s="18"/>
      <c r="AX1280" s="18"/>
      <c r="AY1280" s="18"/>
      <c r="AZ1280" s="18"/>
      <c r="BA1280" s="18"/>
      <c r="BB1280" s="18"/>
      <c r="BD1280" s="18"/>
      <c r="BE1280" s="18"/>
      <c r="BF1280" s="18"/>
      <c r="BG1280" s="18"/>
      <c r="BH1280" s="18"/>
      <c r="BI1280" s="18"/>
      <c r="BJ1280" s="18"/>
      <c r="BK1280" s="18"/>
      <c r="BL1280" s="18"/>
      <c r="BM1280" s="18"/>
      <c r="BN1280" s="18"/>
      <c r="BO1280" s="18"/>
      <c r="BP1280" s="18"/>
      <c r="BQ1280" s="18"/>
      <c r="BR1280" s="18"/>
      <c r="BS1280" s="18"/>
      <c r="BT1280" s="18"/>
      <c r="BU1280" s="18"/>
      <c r="BV1280" s="18"/>
      <c r="BW1280" s="18"/>
      <c r="BX1280" s="18"/>
      <c r="BY1280" s="18"/>
      <c r="BZ1280" s="18"/>
      <c r="CA1280" s="18"/>
      <c r="CB1280" s="18"/>
      <c r="CC1280" s="18"/>
      <c r="CD1280" s="18"/>
      <c r="CE1280" s="18"/>
      <c r="CF1280" s="18"/>
      <c r="CG1280" s="18"/>
      <c r="CH1280" s="18"/>
      <c r="CI1280" s="18"/>
      <c r="CJ1280" s="18"/>
      <c r="CK1280" s="18"/>
      <c r="CL1280" s="18"/>
      <c r="CM1280" s="18"/>
      <c r="CN1280" s="18"/>
      <c r="CO1280" s="18"/>
      <c r="CP1280" s="18"/>
      <c r="CQ1280" s="18"/>
      <c r="CR1280" s="18"/>
      <c r="CS1280" s="18"/>
      <c r="CT1280" s="18"/>
      <c r="CU1280" s="18"/>
      <c r="CV1280" s="18"/>
      <c r="CW1280" s="18"/>
      <c r="CX1280" s="18"/>
      <c r="CY1280" s="18"/>
      <c r="CZ1280" s="18"/>
      <c r="DA1280" s="18"/>
      <c r="DB1280" s="18"/>
      <c r="DC1280" s="18"/>
      <c r="DD1280" s="18"/>
      <c r="DE1280" s="18"/>
      <c r="DF1280" s="18"/>
      <c r="DG1280" s="18"/>
      <c r="DH1280" s="18"/>
      <c r="DI1280" s="18"/>
    </row>
    <row r="1281" s="19" customFormat="1" spans="1:113">
      <c r="A1281" s="153" t="str">
        <f>+CONCATENATE(B1281,C1281,D1281,E1281,F1281)</f>
        <v>AFNS491.25</v>
      </c>
      <c r="B1281" s="158" t="s">
        <v>121</v>
      </c>
      <c r="C1281" s="154" t="s">
        <v>148</v>
      </c>
      <c r="D1281" s="158" t="s">
        <v>6</v>
      </c>
      <c r="E1281" s="158">
        <v>49</v>
      </c>
      <c r="F1281" s="159">
        <v>1.25</v>
      </c>
      <c r="G1281" s="156">
        <v>141.89</v>
      </c>
      <c r="H1281" s="156">
        <v>181.82</v>
      </c>
      <c r="I1281" s="156">
        <v>225.33</v>
      </c>
      <c r="J1281" s="156">
        <v>273.51</v>
      </c>
      <c r="K1281" s="156">
        <v>329.76</v>
      </c>
      <c r="L1281" s="156">
        <v>0</v>
      </c>
      <c r="M1281" s="157">
        <v>190.13</v>
      </c>
      <c r="N1281" s="18"/>
      <c r="W1281" s="18"/>
      <c r="X1281" s="18"/>
      <c r="Y1281" s="18"/>
      <c r="Z1281" s="18"/>
      <c r="AA1281" s="18"/>
      <c r="AB1281" s="18"/>
      <c r="AC1281" s="18"/>
      <c r="AD1281" s="18"/>
      <c r="AE1281" s="18"/>
      <c r="AF1281" s="18"/>
      <c r="AG1281" s="18"/>
      <c r="AH1281" s="18"/>
      <c r="AI1281" s="18"/>
      <c r="AJ1281" s="18"/>
      <c r="AK1281" s="18"/>
      <c r="AL1281" s="18"/>
      <c r="AM1281" s="18"/>
      <c r="AN1281" s="18"/>
      <c r="AO1281" s="18"/>
      <c r="AP1281" s="18"/>
      <c r="AQ1281" s="18"/>
      <c r="AR1281" s="18"/>
      <c r="AS1281" s="18"/>
      <c r="AT1281" s="18"/>
      <c r="AU1281" s="18"/>
      <c r="AV1281" s="18"/>
      <c r="AW1281" s="18"/>
      <c r="AX1281" s="18"/>
      <c r="AY1281" s="18"/>
      <c r="AZ1281" s="18"/>
      <c r="BA1281" s="18"/>
      <c r="BB1281" s="18"/>
      <c r="BD1281" s="18"/>
      <c r="BE1281" s="18"/>
      <c r="BF1281" s="18"/>
      <c r="BG1281" s="18"/>
      <c r="BH1281" s="18"/>
      <c r="BI1281" s="18"/>
      <c r="BJ1281" s="18"/>
      <c r="BK1281" s="18"/>
      <c r="BL1281" s="18"/>
      <c r="BM1281" s="18"/>
      <c r="BN1281" s="18"/>
      <c r="BO1281" s="18"/>
      <c r="BP1281" s="18"/>
      <c r="BQ1281" s="18"/>
      <c r="BR1281" s="18"/>
      <c r="BS1281" s="18"/>
      <c r="BT1281" s="18"/>
      <c r="BU1281" s="18"/>
      <c r="BV1281" s="18"/>
      <c r="BW1281" s="18"/>
      <c r="BX1281" s="18"/>
      <c r="BY1281" s="18"/>
      <c r="BZ1281" s="18"/>
      <c r="CA1281" s="18"/>
      <c r="CB1281" s="18"/>
      <c r="CC1281" s="18"/>
      <c r="CD1281" s="18"/>
      <c r="CE1281" s="18"/>
      <c r="CF1281" s="18"/>
      <c r="CG1281" s="18"/>
      <c r="CH1281" s="18"/>
      <c r="CI1281" s="18"/>
      <c r="CJ1281" s="18"/>
      <c r="CK1281" s="18"/>
      <c r="CL1281" s="18"/>
      <c r="CM1281" s="18"/>
      <c r="CN1281" s="18"/>
      <c r="CO1281" s="18"/>
      <c r="CP1281" s="18"/>
      <c r="CQ1281" s="18"/>
      <c r="CR1281" s="18"/>
      <c r="CS1281" s="18"/>
      <c r="CT1281" s="18"/>
      <c r="CU1281" s="18"/>
      <c r="CV1281" s="18"/>
      <c r="CW1281" s="18"/>
      <c r="CX1281" s="18"/>
      <c r="CY1281" s="18"/>
      <c r="CZ1281" s="18"/>
      <c r="DA1281" s="18"/>
      <c r="DB1281" s="18"/>
      <c r="DC1281" s="18"/>
      <c r="DD1281" s="18"/>
      <c r="DE1281" s="18"/>
      <c r="DF1281" s="18"/>
      <c r="DG1281" s="18"/>
      <c r="DH1281" s="18"/>
      <c r="DI1281" s="18"/>
    </row>
    <row r="1282" s="19" customFormat="1" spans="1:113">
      <c r="A1282" s="153" t="str">
        <f t="shared" ref="A1282:A1345" si="41">+CONCATENATE(B1282,C1282,D1282,E1282,F1282)</f>
        <v>AFNS501.25</v>
      </c>
      <c r="B1282" s="158" t="s">
        <v>121</v>
      </c>
      <c r="C1282" s="154" t="s">
        <v>148</v>
      </c>
      <c r="D1282" s="158" t="s">
        <v>6</v>
      </c>
      <c r="E1282" s="158">
        <v>50</v>
      </c>
      <c r="F1282" s="159">
        <v>1.25</v>
      </c>
      <c r="G1282" s="156">
        <v>158.18</v>
      </c>
      <c r="H1282" s="156">
        <v>200.83</v>
      </c>
      <c r="I1282" s="156">
        <v>246.25</v>
      </c>
      <c r="J1282" s="156">
        <v>297.54</v>
      </c>
      <c r="K1282" s="156">
        <v>358.02</v>
      </c>
      <c r="L1282" s="156">
        <v>0</v>
      </c>
      <c r="M1282" s="157">
        <v>200.83</v>
      </c>
      <c r="N1282" s="18"/>
      <c r="W1282" s="18"/>
      <c r="X1282" s="18"/>
      <c r="Y1282" s="18"/>
      <c r="Z1282" s="18"/>
      <c r="AA1282" s="18"/>
      <c r="AB1282" s="18"/>
      <c r="AC1282" s="18"/>
      <c r="AD1282" s="18"/>
      <c r="AE1282" s="18"/>
      <c r="AF1282" s="18"/>
      <c r="AG1282" s="18"/>
      <c r="AH1282" s="18"/>
      <c r="AI1282" s="18"/>
      <c r="AJ1282" s="18"/>
      <c r="AK1282" s="18"/>
      <c r="AL1282" s="18"/>
      <c r="AM1282" s="18"/>
      <c r="AN1282" s="18"/>
      <c r="AO1282" s="18"/>
      <c r="AP1282" s="18"/>
      <c r="AQ1282" s="18"/>
      <c r="AR1282" s="18"/>
      <c r="AS1282" s="18"/>
      <c r="AT1282" s="18"/>
      <c r="AU1282" s="18"/>
      <c r="AV1282" s="18"/>
      <c r="AW1282" s="18"/>
      <c r="AX1282" s="18"/>
      <c r="AY1282" s="18"/>
      <c r="AZ1282" s="18"/>
      <c r="BA1282" s="18"/>
      <c r="BB1282" s="18"/>
      <c r="BD1282" s="18"/>
      <c r="BE1282" s="18"/>
      <c r="BF1282" s="18"/>
      <c r="BG1282" s="18"/>
      <c r="BH1282" s="18"/>
      <c r="BI1282" s="18"/>
      <c r="BJ1282" s="18"/>
      <c r="BK1282" s="18"/>
      <c r="BL1282" s="18"/>
      <c r="BM1282" s="18"/>
      <c r="BN1282" s="18"/>
      <c r="BO1282" s="18"/>
      <c r="BP1282" s="18"/>
      <c r="BQ1282" s="18"/>
      <c r="BR1282" s="18"/>
      <c r="BS1282" s="18"/>
      <c r="BT1282" s="18"/>
      <c r="BU1282" s="18"/>
      <c r="BV1282" s="18"/>
      <c r="BW1282" s="18"/>
      <c r="BX1282" s="18"/>
      <c r="BY1282" s="18"/>
      <c r="BZ1282" s="18"/>
      <c r="CA1282" s="18"/>
      <c r="CB1282" s="18"/>
      <c r="CC1282" s="18"/>
      <c r="CD1282" s="18"/>
      <c r="CE1282" s="18"/>
      <c r="CF1282" s="18"/>
      <c r="CG1282" s="18"/>
      <c r="CH1282" s="18"/>
      <c r="CI1282" s="18"/>
      <c r="CJ1282" s="18"/>
      <c r="CK1282" s="18"/>
      <c r="CL1282" s="18"/>
      <c r="CM1282" s="18"/>
      <c r="CN1282" s="18"/>
      <c r="CO1282" s="18"/>
      <c r="CP1282" s="18"/>
      <c r="CQ1282" s="18"/>
      <c r="CR1282" s="18"/>
      <c r="CS1282" s="18"/>
      <c r="CT1282" s="18"/>
      <c r="CU1282" s="18"/>
      <c r="CV1282" s="18"/>
      <c r="CW1282" s="18"/>
      <c r="CX1282" s="18"/>
      <c r="CY1282" s="18"/>
      <c r="CZ1282" s="18"/>
      <c r="DA1282" s="18"/>
      <c r="DB1282" s="18"/>
      <c r="DC1282" s="18"/>
      <c r="DD1282" s="18"/>
      <c r="DE1282" s="18"/>
      <c r="DF1282" s="18"/>
      <c r="DG1282" s="18"/>
      <c r="DH1282" s="18"/>
      <c r="DI1282" s="18"/>
    </row>
    <row r="1283" s="19" customFormat="1" spans="1:113">
      <c r="A1283" s="153" t="str">
        <f>+CONCATENATE(B1283,C1283,D1283,E1283,F1283)</f>
        <v>AFNS511.25</v>
      </c>
      <c r="B1283" s="158" t="s">
        <v>121</v>
      </c>
      <c r="C1283" s="154" t="s">
        <v>148</v>
      </c>
      <c r="D1283" s="158" t="s">
        <v>6</v>
      </c>
      <c r="E1283" s="158">
        <v>51</v>
      </c>
      <c r="F1283" s="159">
        <v>1.25</v>
      </c>
      <c r="G1283" s="156">
        <v>176.05</v>
      </c>
      <c r="H1283" s="156">
        <v>221.03</v>
      </c>
      <c r="I1283" s="156">
        <v>268.58</v>
      </c>
      <c r="J1283" s="156">
        <v>323.36</v>
      </c>
      <c r="K1283" s="156"/>
      <c r="L1283" s="156">
        <v>0</v>
      </c>
      <c r="M1283" s="157">
        <v>212.22</v>
      </c>
      <c r="N1283" s="18"/>
      <c r="W1283" s="18"/>
      <c r="X1283" s="18"/>
      <c r="Y1283" s="18"/>
      <c r="Z1283" s="18"/>
      <c r="AA1283" s="18"/>
      <c r="AB1283" s="18"/>
      <c r="AC1283" s="18"/>
      <c r="AD1283" s="18"/>
      <c r="AE1283" s="18"/>
      <c r="AF1283" s="18"/>
      <c r="AG1283" s="18"/>
      <c r="AH1283" s="18"/>
      <c r="AI1283" s="18"/>
      <c r="AJ1283" s="18"/>
      <c r="AK1283" s="18"/>
      <c r="AL1283" s="18"/>
      <c r="AM1283" s="18"/>
      <c r="AN1283" s="18"/>
      <c r="AO1283" s="18"/>
      <c r="AP1283" s="18"/>
      <c r="AQ1283" s="18"/>
      <c r="AR1283" s="18"/>
      <c r="AS1283" s="18"/>
      <c r="AT1283" s="18"/>
      <c r="AU1283" s="18"/>
      <c r="AV1283" s="18"/>
      <c r="AW1283" s="18"/>
      <c r="AX1283" s="18"/>
      <c r="AY1283" s="18"/>
      <c r="AZ1283" s="18"/>
      <c r="BA1283" s="18"/>
      <c r="BB1283" s="18"/>
      <c r="BD1283" s="18"/>
      <c r="BE1283" s="18"/>
      <c r="BF1283" s="18"/>
      <c r="BG1283" s="18"/>
      <c r="BH1283" s="18"/>
      <c r="BI1283" s="18"/>
      <c r="BJ1283" s="18"/>
      <c r="BK1283" s="18"/>
      <c r="BL1283" s="18"/>
      <c r="BM1283" s="18"/>
      <c r="BN1283" s="18"/>
      <c r="BO1283" s="18"/>
      <c r="BP1283" s="18"/>
      <c r="BQ1283" s="18"/>
      <c r="BR1283" s="18"/>
      <c r="BS1283" s="18"/>
      <c r="BT1283" s="18"/>
      <c r="BU1283" s="18"/>
      <c r="BV1283" s="18"/>
      <c r="BW1283" s="18"/>
      <c r="BX1283" s="18"/>
      <c r="BY1283" s="18"/>
      <c r="BZ1283" s="18"/>
      <c r="CA1283" s="18"/>
      <c r="CB1283" s="18"/>
      <c r="CC1283" s="18"/>
      <c r="CD1283" s="18"/>
      <c r="CE1283" s="18"/>
      <c r="CF1283" s="18"/>
      <c r="CG1283" s="18"/>
      <c r="CH1283" s="18"/>
      <c r="CI1283" s="18"/>
      <c r="CJ1283" s="18"/>
      <c r="CK1283" s="18"/>
      <c r="CL1283" s="18"/>
      <c r="CM1283" s="18"/>
      <c r="CN1283" s="18"/>
      <c r="CO1283" s="18"/>
      <c r="CP1283" s="18"/>
      <c r="CQ1283" s="18"/>
      <c r="CR1283" s="18"/>
      <c r="CS1283" s="18"/>
      <c r="CT1283" s="18"/>
      <c r="CU1283" s="18"/>
      <c r="CV1283" s="18"/>
      <c r="CW1283" s="18"/>
      <c r="CX1283" s="18"/>
      <c r="CY1283" s="18"/>
      <c r="CZ1283" s="18"/>
      <c r="DA1283" s="18"/>
      <c r="DB1283" s="18"/>
      <c r="DC1283" s="18"/>
      <c r="DD1283" s="18"/>
      <c r="DE1283" s="18"/>
      <c r="DF1283" s="18"/>
      <c r="DG1283" s="18"/>
      <c r="DH1283" s="18"/>
      <c r="DI1283" s="18"/>
    </row>
    <row r="1284" s="19" customFormat="1" spans="1:113">
      <c r="A1284" s="153" t="str">
        <f>+CONCATENATE(B1284,C1284,D1284,E1284,F1284)</f>
        <v>AFNS521.25</v>
      </c>
      <c r="B1284" s="158" t="s">
        <v>121</v>
      </c>
      <c r="C1284" s="154" t="s">
        <v>148</v>
      </c>
      <c r="D1284" s="158" t="s">
        <v>6</v>
      </c>
      <c r="E1284" s="158">
        <v>52</v>
      </c>
      <c r="F1284" s="159">
        <v>1.25</v>
      </c>
      <c r="G1284" s="156">
        <v>195.35</v>
      </c>
      <c r="H1284" s="156">
        <v>242.38</v>
      </c>
      <c r="I1284" s="156">
        <v>292.37</v>
      </c>
      <c r="J1284" s="156">
        <v>351.1</v>
      </c>
      <c r="K1284" s="156"/>
      <c r="L1284" s="156">
        <v>0</v>
      </c>
      <c r="M1284" s="157">
        <v>223.06</v>
      </c>
      <c r="N1284" s="18"/>
      <c r="W1284" s="18"/>
      <c r="X1284" s="18"/>
      <c r="Y1284" s="18"/>
      <c r="Z1284" s="18"/>
      <c r="AA1284" s="18"/>
      <c r="AB1284" s="18"/>
      <c r="AC1284" s="18"/>
      <c r="AD1284" s="18"/>
      <c r="AE1284" s="18"/>
      <c r="AF1284" s="18"/>
      <c r="AG1284" s="18"/>
      <c r="AH1284" s="18"/>
      <c r="AI1284" s="18"/>
      <c r="AJ1284" s="18"/>
      <c r="AK1284" s="18"/>
      <c r="AL1284" s="18"/>
      <c r="AM1284" s="18"/>
      <c r="AN1284" s="18"/>
      <c r="AO1284" s="18"/>
      <c r="AP1284" s="18"/>
      <c r="AQ1284" s="18"/>
      <c r="AR1284" s="18"/>
      <c r="AS1284" s="18"/>
      <c r="AT1284" s="18"/>
      <c r="AU1284" s="18"/>
      <c r="AV1284" s="18"/>
      <c r="AW1284" s="18"/>
      <c r="AX1284" s="18"/>
      <c r="AY1284" s="18"/>
      <c r="AZ1284" s="18"/>
      <c r="BA1284" s="18"/>
      <c r="BB1284" s="18"/>
      <c r="BD1284" s="18"/>
      <c r="BE1284" s="18"/>
      <c r="BF1284" s="18"/>
      <c r="BG1284" s="18"/>
      <c r="BH1284" s="18"/>
      <c r="BI1284" s="18"/>
      <c r="BJ1284" s="18"/>
      <c r="BK1284" s="18"/>
      <c r="BL1284" s="18"/>
      <c r="BM1284" s="18"/>
      <c r="BN1284" s="18"/>
      <c r="BO1284" s="18"/>
      <c r="BP1284" s="18"/>
      <c r="BQ1284" s="18"/>
      <c r="BR1284" s="18"/>
      <c r="BS1284" s="18"/>
      <c r="BT1284" s="18"/>
      <c r="BU1284" s="18"/>
      <c r="BV1284" s="18"/>
      <c r="BW1284" s="18"/>
      <c r="BX1284" s="18"/>
      <c r="BY1284" s="18"/>
      <c r="BZ1284" s="18"/>
      <c r="CA1284" s="18"/>
      <c r="CB1284" s="18"/>
      <c r="CC1284" s="18"/>
      <c r="CD1284" s="18"/>
      <c r="CE1284" s="18"/>
      <c r="CF1284" s="18"/>
      <c r="CG1284" s="18"/>
      <c r="CH1284" s="18"/>
      <c r="CI1284" s="18"/>
      <c r="CJ1284" s="18"/>
      <c r="CK1284" s="18"/>
      <c r="CL1284" s="18"/>
      <c r="CM1284" s="18"/>
      <c r="CN1284" s="18"/>
      <c r="CO1284" s="18"/>
      <c r="CP1284" s="18"/>
      <c r="CQ1284" s="18"/>
      <c r="CR1284" s="18"/>
      <c r="CS1284" s="18"/>
      <c r="CT1284" s="18"/>
      <c r="CU1284" s="18"/>
      <c r="CV1284" s="18"/>
      <c r="CW1284" s="18"/>
      <c r="CX1284" s="18"/>
      <c r="CY1284" s="18"/>
      <c r="CZ1284" s="18"/>
      <c r="DA1284" s="18"/>
      <c r="DB1284" s="18"/>
      <c r="DC1284" s="18"/>
      <c r="DD1284" s="18"/>
      <c r="DE1284" s="18"/>
      <c r="DF1284" s="18"/>
      <c r="DG1284" s="18"/>
      <c r="DH1284" s="18"/>
      <c r="DI1284" s="18"/>
    </row>
    <row r="1285" s="19" customFormat="1" spans="1:113">
      <c r="A1285" s="153" t="str">
        <f>+CONCATENATE(B1285,C1285,D1285,E1285,F1285)</f>
        <v>AFNS531.25</v>
      </c>
      <c r="B1285" s="158" t="s">
        <v>121</v>
      </c>
      <c r="C1285" s="154" t="s">
        <v>148</v>
      </c>
      <c r="D1285" s="158" t="s">
        <v>6</v>
      </c>
      <c r="E1285" s="158">
        <v>53</v>
      </c>
      <c r="F1285" s="159">
        <v>1.25</v>
      </c>
      <c r="G1285" s="156">
        <v>215.82</v>
      </c>
      <c r="H1285" s="156">
        <v>264.85</v>
      </c>
      <c r="I1285" s="156">
        <v>317.73</v>
      </c>
      <c r="J1285" s="156">
        <v>380.87</v>
      </c>
      <c r="K1285" s="156"/>
      <c r="L1285" s="156">
        <v>0</v>
      </c>
      <c r="M1285" s="157">
        <v>234.2</v>
      </c>
      <c r="N1285" s="18"/>
      <c r="W1285" s="18"/>
      <c r="X1285" s="18"/>
      <c r="Y1285" s="18"/>
      <c r="Z1285" s="18"/>
      <c r="AA1285" s="18"/>
      <c r="AB1285" s="18"/>
      <c r="AC1285" s="18"/>
      <c r="AD1285" s="18"/>
      <c r="AE1285" s="18"/>
      <c r="AF1285" s="18"/>
      <c r="AG1285" s="18"/>
      <c r="AH1285" s="18"/>
      <c r="AI1285" s="18"/>
      <c r="AJ1285" s="18"/>
      <c r="AK1285" s="18"/>
      <c r="AL1285" s="18"/>
      <c r="AM1285" s="18"/>
      <c r="AN1285" s="18"/>
      <c r="AO1285" s="18"/>
      <c r="AP1285" s="18"/>
      <c r="AQ1285" s="18"/>
      <c r="AR1285" s="18"/>
      <c r="AS1285" s="18"/>
      <c r="AT1285" s="18"/>
      <c r="AU1285" s="18"/>
      <c r="AV1285" s="18"/>
      <c r="AW1285" s="18"/>
      <c r="AX1285" s="18"/>
      <c r="AY1285" s="18"/>
      <c r="AZ1285" s="18"/>
      <c r="BA1285" s="18"/>
      <c r="BB1285" s="18"/>
      <c r="BD1285" s="18"/>
      <c r="BE1285" s="18"/>
      <c r="BF1285" s="18"/>
      <c r="BG1285" s="18"/>
      <c r="BH1285" s="18"/>
      <c r="BI1285" s="18"/>
      <c r="BJ1285" s="18"/>
      <c r="BK1285" s="18"/>
      <c r="BL1285" s="18"/>
      <c r="BM1285" s="18"/>
      <c r="BN1285" s="18"/>
      <c r="BO1285" s="18"/>
      <c r="BP1285" s="18"/>
      <c r="BQ1285" s="18"/>
      <c r="BR1285" s="18"/>
      <c r="BS1285" s="18"/>
      <c r="BT1285" s="18"/>
      <c r="BU1285" s="18"/>
      <c r="BV1285" s="18"/>
      <c r="BW1285" s="18"/>
      <c r="BX1285" s="18"/>
      <c r="BY1285" s="18"/>
      <c r="BZ1285" s="18"/>
      <c r="CA1285" s="18"/>
      <c r="CB1285" s="18"/>
      <c r="CC1285" s="18"/>
      <c r="CD1285" s="18"/>
      <c r="CE1285" s="18"/>
      <c r="CF1285" s="18"/>
      <c r="CG1285" s="18"/>
      <c r="CH1285" s="18"/>
      <c r="CI1285" s="18"/>
      <c r="CJ1285" s="18"/>
      <c r="CK1285" s="18"/>
      <c r="CL1285" s="18"/>
      <c r="CM1285" s="18"/>
      <c r="CN1285" s="18"/>
      <c r="CO1285" s="18"/>
      <c r="CP1285" s="18"/>
      <c r="CQ1285" s="18"/>
      <c r="CR1285" s="18"/>
      <c r="CS1285" s="18"/>
      <c r="CT1285" s="18"/>
      <c r="CU1285" s="18"/>
      <c r="CV1285" s="18"/>
      <c r="CW1285" s="18"/>
      <c r="CX1285" s="18"/>
      <c r="CY1285" s="18"/>
      <c r="CZ1285" s="18"/>
      <c r="DA1285" s="18"/>
      <c r="DB1285" s="18"/>
      <c r="DC1285" s="18"/>
      <c r="DD1285" s="18"/>
      <c r="DE1285" s="18"/>
      <c r="DF1285" s="18"/>
      <c r="DG1285" s="18"/>
      <c r="DH1285" s="18"/>
      <c r="DI1285" s="18"/>
    </row>
    <row r="1286" s="19" customFormat="1" spans="1:113">
      <c r="A1286" s="153" t="str">
        <f>+CONCATENATE(B1286,C1286,D1286,E1286,F1286)</f>
        <v>AFNS541.25</v>
      </c>
      <c r="B1286" s="158" t="s">
        <v>121</v>
      </c>
      <c r="C1286" s="154" t="s">
        <v>148</v>
      </c>
      <c r="D1286" s="158" t="s">
        <v>6</v>
      </c>
      <c r="E1286" s="158">
        <v>54</v>
      </c>
      <c r="F1286" s="159">
        <v>1.25</v>
      </c>
      <c r="G1286" s="156">
        <v>237.31</v>
      </c>
      <c r="H1286" s="156">
        <v>288.43</v>
      </c>
      <c r="I1286" s="156">
        <v>344.76</v>
      </c>
      <c r="J1286" s="156">
        <v>412.79</v>
      </c>
      <c r="K1286" s="156">
        <v>0</v>
      </c>
      <c r="L1286" s="156">
        <v>0</v>
      </c>
      <c r="M1286" s="157">
        <v>246.17</v>
      </c>
      <c r="N1286" s="18"/>
      <c r="W1286" s="18"/>
      <c r="X1286" s="18"/>
      <c r="Y1286" s="18"/>
      <c r="Z1286" s="18"/>
      <c r="AA1286" s="18"/>
      <c r="AB1286" s="18"/>
      <c r="AC1286" s="18"/>
      <c r="AD1286" s="18"/>
      <c r="AE1286" s="18"/>
      <c r="AF1286" s="18"/>
      <c r="AG1286" s="18"/>
      <c r="AH1286" s="18"/>
      <c r="AI1286" s="18"/>
      <c r="AJ1286" s="18"/>
      <c r="AK1286" s="18"/>
      <c r="AL1286" s="18"/>
      <c r="AM1286" s="18"/>
      <c r="AN1286" s="18"/>
      <c r="AO1286" s="18"/>
      <c r="AP1286" s="18"/>
      <c r="AQ1286" s="18"/>
      <c r="AR1286" s="18"/>
      <c r="AS1286" s="18"/>
      <c r="AT1286" s="18"/>
      <c r="AU1286" s="18"/>
      <c r="AV1286" s="18"/>
      <c r="AW1286" s="18"/>
      <c r="AX1286" s="18"/>
      <c r="AY1286" s="18"/>
      <c r="AZ1286" s="18"/>
      <c r="BA1286" s="18"/>
      <c r="BB1286" s="18"/>
      <c r="BD1286" s="18"/>
      <c r="BE1286" s="18"/>
      <c r="BF1286" s="18"/>
      <c r="BG1286" s="18"/>
      <c r="BH1286" s="18"/>
      <c r="BI1286" s="18"/>
      <c r="BJ1286" s="18"/>
      <c r="BK1286" s="18"/>
      <c r="BL1286" s="18"/>
      <c r="BM1286" s="18"/>
      <c r="BN1286" s="18"/>
      <c r="BO1286" s="18"/>
      <c r="BP1286" s="18"/>
      <c r="BQ1286" s="18"/>
      <c r="BR1286" s="18"/>
      <c r="BS1286" s="18"/>
      <c r="BT1286" s="18"/>
      <c r="BU1286" s="18"/>
      <c r="BV1286" s="18"/>
      <c r="BW1286" s="18"/>
      <c r="BX1286" s="18"/>
      <c r="BY1286" s="18"/>
      <c r="BZ1286" s="18"/>
      <c r="CA1286" s="18"/>
      <c r="CB1286" s="18"/>
      <c r="CC1286" s="18"/>
      <c r="CD1286" s="18"/>
      <c r="CE1286" s="18"/>
      <c r="CF1286" s="18"/>
      <c r="CG1286" s="18"/>
      <c r="CH1286" s="18"/>
      <c r="CI1286" s="18"/>
      <c r="CJ1286" s="18"/>
      <c r="CK1286" s="18"/>
      <c r="CL1286" s="18"/>
      <c r="CM1286" s="18"/>
      <c r="CN1286" s="18"/>
      <c r="CO1286" s="18"/>
      <c r="CP1286" s="18"/>
      <c r="CQ1286" s="18"/>
      <c r="CR1286" s="18"/>
      <c r="CS1286" s="18"/>
      <c r="CT1286" s="18"/>
      <c r="CU1286" s="18"/>
      <c r="CV1286" s="18"/>
      <c r="CW1286" s="18"/>
      <c r="CX1286" s="18"/>
      <c r="CY1286" s="18"/>
      <c r="CZ1286" s="18"/>
      <c r="DA1286" s="18"/>
      <c r="DB1286" s="18"/>
      <c r="DC1286" s="18"/>
      <c r="DD1286" s="18"/>
      <c r="DE1286" s="18"/>
      <c r="DF1286" s="18"/>
      <c r="DG1286" s="18"/>
      <c r="DH1286" s="18"/>
      <c r="DI1286" s="18"/>
    </row>
    <row r="1287" s="19" customFormat="1" spans="1:113">
      <c r="A1287" s="153" t="str">
        <f>+CONCATENATE(B1287,C1287,D1287,E1287,F1287)</f>
        <v>AFNS551.25</v>
      </c>
      <c r="B1287" s="158" t="s">
        <v>121</v>
      </c>
      <c r="C1287" s="154" t="s">
        <v>148</v>
      </c>
      <c r="D1287" s="158" t="s">
        <v>6</v>
      </c>
      <c r="E1287" s="158">
        <v>55</v>
      </c>
      <c r="F1287" s="159">
        <v>1.25</v>
      </c>
      <c r="G1287" s="156">
        <v>259.71</v>
      </c>
      <c r="H1287" s="156">
        <v>313.19</v>
      </c>
      <c r="I1287" s="156">
        <v>373.64</v>
      </c>
      <c r="J1287" s="156">
        <v>447.04</v>
      </c>
      <c r="K1287" s="156">
        <v>0</v>
      </c>
      <c r="L1287" s="156">
        <v>0</v>
      </c>
      <c r="M1287" s="157">
        <v>259.71</v>
      </c>
      <c r="N1287" s="18"/>
      <c r="W1287" s="18"/>
      <c r="X1287" s="18"/>
      <c r="Y1287" s="18"/>
      <c r="Z1287" s="18"/>
      <c r="AA1287" s="18"/>
      <c r="AB1287" s="18"/>
      <c r="AC1287" s="18"/>
      <c r="AD1287" s="18"/>
      <c r="AE1287" s="18"/>
      <c r="AF1287" s="18"/>
      <c r="AG1287" s="18"/>
      <c r="AH1287" s="18"/>
      <c r="AI1287" s="18"/>
      <c r="AJ1287" s="18"/>
      <c r="AK1287" s="18"/>
      <c r="AL1287" s="18"/>
      <c r="AM1287" s="18"/>
      <c r="AN1287" s="18"/>
      <c r="AO1287" s="18"/>
      <c r="AP1287" s="18"/>
      <c r="AQ1287" s="18"/>
      <c r="AR1287" s="18"/>
      <c r="AS1287" s="18"/>
      <c r="AT1287" s="18"/>
      <c r="AU1287" s="18"/>
      <c r="AV1287" s="18"/>
      <c r="AW1287" s="18"/>
      <c r="AX1287" s="18"/>
      <c r="AY1287" s="18"/>
      <c r="AZ1287" s="18"/>
      <c r="BA1287" s="18"/>
      <c r="BB1287" s="18"/>
      <c r="BD1287" s="18"/>
      <c r="BE1287" s="18"/>
      <c r="BF1287" s="18"/>
      <c r="BG1287" s="18"/>
      <c r="BH1287" s="18"/>
      <c r="BI1287" s="18"/>
      <c r="BJ1287" s="18"/>
      <c r="BK1287" s="18"/>
      <c r="BL1287" s="18"/>
      <c r="BM1287" s="18"/>
      <c r="BN1287" s="18"/>
      <c r="BO1287" s="18"/>
      <c r="BP1287" s="18"/>
      <c r="BQ1287" s="18"/>
      <c r="BR1287" s="18"/>
      <c r="BS1287" s="18"/>
      <c r="BT1287" s="18"/>
      <c r="BU1287" s="18"/>
      <c r="BV1287" s="18"/>
      <c r="BW1287" s="18"/>
      <c r="BX1287" s="18"/>
      <c r="BY1287" s="18"/>
      <c r="BZ1287" s="18"/>
      <c r="CA1287" s="18"/>
      <c r="CB1287" s="18"/>
      <c r="CC1287" s="18"/>
      <c r="CD1287" s="18"/>
      <c r="CE1287" s="18"/>
      <c r="CF1287" s="18"/>
      <c r="CG1287" s="18"/>
      <c r="CH1287" s="18"/>
      <c r="CI1287" s="18"/>
      <c r="CJ1287" s="18"/>
      <c r="CK1287" s="18"/>
      <c r="CL1287" s="18"/>
      <c r="CM1287" s="18"/>
      <c r="CN1287" s="18"/>
      <c r="CO1287" s="18"/>
      <c r="CP1287" s="18"/>
      <c r="CQ1287" s="18"/>
      <c r="CR1287" s="18"/>
      <c r="CS1287" s="18"/>
      <c r="CT1287" s="18"/>
      <c r="CU1287" s="18"/>
      <c r="CV1287" s="18"/>
      <c r="CW1287" s="18"/>
      <c r="CX1287" s="18"/>
      <c r="CY1287" s="18"/>
      <c r="CZ1287" s="18"/>
      <c r="DA1287" s="18"/>
      <c r="DB1287" s="18"/>
      <c r="DC1287" s="18"/>
      <c r="DD1287" s="18"/>
      <c r="DE1287" s="18"/>
      <c r="DF1287" s="18"/>
      <c r="DG1287" s="18"/>
      <c r="DH1287" s="18"/>
      <c r="DI1287" s="18"/>
    </row>
    <row r="1288" s="19" customFormat="1" spans="1:113">
      <c r="A1288" s="153" t="str">
        <f>+CONCATENATE(B1288,C1288,D1288,E1288,F1288)</f>
        <v>AFNS561.25</v>
      </c>
      <c r="B1288" s="158" t="s">
        <v>121</v>
      </c>
      <c r="C1288" s="154" t="s">
        <v>148</v>
      </c>
      <c r="D1288" s="158" t="s">
        <v>6</v>
      </c>
      <c r="E1288" s="158">
        <v>56</v>
      </c>
      <c r="F1288" s="159">
        <v>1.25</v>
      </c>
      <c r="G1288" s="156">
        <v>282.95</v>
      </c>
      <c r="H1288" s="156">
        <v>339.33</v>
      </c>
      <c r="I1288" s="156">
        <v>404.59</v>
      </c>
      <c r="J1288" s="156"/>
      <c r="K1288" s="156">
        <v>0</v>
      </c>
      <c r="L1288" s="156">
        <v>0</v>
      </c>
      <c r="M1288" s="157"/>
      <c r="N1288" s="18"/>
      <c r="W1288" s="18"/>
      <c r="X1288" s="18"/>
      <c r="Y1288" s="18"/>
      <c r="Z1288" s="18"/>
      <c r="AA1288" s="18"/>
      <c r="AB1288" s="18"/>
      <c r="AC1288" s="18"/>
      <c r="AD1288" s="18"/>
      <c r="AE1288" s="18"/>
      <c r="AF1288" s="18"/>
      <c r="AG1288" s="18"/>
      <c r="AH1288" s="18"/>
      <c r="AI1288" s="18"/>
      <c r="AJ1288" s="18"/>
      <c r="AK1288" s="18"/>
      <c r="AL1288" s="18"/>
      <c r="AM1288" s="18"/>
      <c r="AN1288" s="18"/>
      <c r="AO1288" s="18"/>
      <c r="AP1288" s="18"/>
      <c r="AQ1288" s="18"/>
      <c r="AR1288" s="18"/>
      <c r="AS1288" s="18"/>
      <c r="AT1288" s="18"/>
      <c r="AU1288" s="18"/>
      <c r="AV1288" s="18"/>
      <c r="AW1288" s="18"/>
      <c r="AX1288" s="18"/>
      <c r="AY1288" s="18"/>
      <c r="AZ1288" s="18"/>
      <c r="BA1288" s="18"/>
      <c r="BB1288" s="18"/>
      <c r="BD1288" s="18"/>
      <c r="BE1288" s="18"/>
      <c r="BF1288" s="18"/>
      <c r="BG1288" s="18"/>
      <c r="BH1288" s="18"/>
      <c r="BI1288" s="18"/>
      <c r="BJ1288" s="18"/>
      <c r="BK1288" s="18"/>
      <c r="BL1288" s="18"/>
      <c r="BM1288" s="18"/>
      <c r="BN1288" s="18"/>
      <c r="BO1288" s="18"/>
      <c r="BP1288" s="18"/>
      <c r="BQ1288" s="18"/>
      <c r="BR1288" s="18"/>
      <c r="BS1288" s="18"/>
      <c r="BT1288" s="18"/>
      <c r="BU1288" s="18"/>
      <c r="BV1288" s="18"/>
      <c r="BW1288" s="18"/>
      <c r="BX1288" s="18"/>
      <c r="BY1288" s="18"/>
      <c r="BZ1288" s="18"/>
      <c r="CA1288" s="18"/>
      <c r="CB1288" s="18"/>
      <c r="CC1288" s="18"/>
      <c r="CD1288" s="18"/>
      <c r="CE1288" s="18"/>
      <c r="CF1288" s="18"/>
      <c r="CG1288" s="18"/>
      <c r="CH1288" s="18"/>
      <c r="CI1288" s="18"/>
      <c r="CJ1288" s="18"/>
      <c r="CK1288" s="18"/>
      <c r="CL1288" s="18"/>
      <c r="CM1288" s="18"/>
      <c r="CN1288" s="18"/>
      <c r="CO1288" s="18"/>
      <c r="CP1288" s="18"/>
      <c r="CQ1288" s="18"/>
      <c r="CR1288" s="18"/>
      <c r="CS1288" s="18"/>
      <c r="CT1288" s="18"/>
      <c r="CU1288" s="18"/>
      <c r="CV1288" s="18"/>
      <c r="CW1288" s="18"/>
      <c r="CX1288" s="18"/>
      <c r="CY1288" s="18"/>
      <c r="CZ1288" s="18"/>
      <c r="DA1288" s="18"/>
      <c r="DB1288" s="18"/>
      <c r="DC1288" s="18"/>
      <c r="DD1288" s="18"/>
      <c r="DE1288" s="18"/>
      <c r="DF1288" s="18"/>
      <c r="DG1288" s="18"/>
      <c r="DH1288" s="18"/>
      <c r="DI1288" s="18"/>
    </row>
    <row r="1289" s="19" customFormat="1" spans="1:113">
      <c r="A1289" s="153" t="str">
        <f>+CONCATENATE(B1289,C1289,D1289,E1289,F1289)</f>
        <v>AFNS571.25</v>
      </c>
      <c r="B1289" s="158" t="s">
        <v>121</v>
      </c>
      <c r="C1289" s="154" t="s">
        <v>148</v>
      </c>
      <c r="D1289" s="158" t="s">
        <v>6</v>
      </c>
      <c r="E1289" s="158">
        <v>57</v>
      </c>
      <c r="F1289" s="159">
        <v>1.25</v>
      </c>
      <c r="G1289" s="156">
        <v>307.11</v>
      </c>
      <c r="H1289" s="156">
        <v>366.99</v>
      </c>
      <c r="I1289" s="156">
        <v>437.68</v>
      </c>
      <c r="J1289" s="156"/>
      <c r="K1289" s="156">
        <v>0</v>
      </c>
      <c r="L1289" s="156">
        <v>0</v>
      </c>
      <c r="M1289" s="157"/>
      <c r="N1289" s="18"/>
      <c r="W1289" s="18"/>
      <c r="X1289" s="18"/>
      <c r="Y1289" s="18"/>
      <c r="Z1289" s="18"/>
      <c r="AA1289" s="18"/>
      <c r="AB1289" s="18"/>
      <c r="AC1289" s="18"/>
      <c r="AD1289" s="18"/>
      <c r="AE1289" s="18"/>
      <c r="AF1289" s="18"/>
      <c r="AG1289" s="18"/>
      <c r="AH1289" s="18"/>
      <c r="AI1289" s="18"/>
      <c r="AJ1289" s="18"/>
      <c r="AK1289" s="18"/>
      <c r="AL1289" s="18"/>
      <c r="AM1289" s="18"/>
      <c r="AN1289" s="18"/>
      <c r="AO1289" s="18"/>
      <c r="AP1289" s="18"/>
      <c r="AQ1289" s="18"/>
      <c r="AR1289" s="18"/>
      <c r="AS1289" s="18"/>
      <c r="AT1289" s="18"/>
      <c r="AU1289" s="18"/>
      <c r="AV1289" s="18"/>
      <c r="AW1289" s="18"/>
      <c r="AX1289" s="18"/>
      <c r="AY1289" s="18"/>
      <c r="AZ1289" s="18"/>
      <c r="BA1289" s="18"/>
      <c r="BB1289" s="18"/>
      <c r="BD1289" s="18"/>
      <c r="BE1289" s="18"/>
      <c r="BF1289" s="18"/>
      <c r="BG1289" s="18"/>
      <c r="BH1289" s="18"/>
      <c r="BI1289" s="18"/>
      <c r="BJ1289" s="18"/>
      <c r="BK1289" s="18"/>
      <c r="BL1289" s="18"/>
      <c r="BM1289" s="18"/>
      <c r="BN1289" s="18"/>
      <c r="BO1289" s="18"/>
      <c r="BP1289" s="18"/>
      <c r="BQ1289" s="18"/>
      <c r="BR1289" s="18"/>
      <c r="BS1289" s="18"/>
      <c r="BT1289" s="18"/>
      <c r="BU1289" s="18"/>
      <c r="BV1289" s="18"/>
      <c r="BW1289" s="18"/>
      <c r="BX1289" s="18"/>
      <c r="BY1289" s="18"/>
      <c r="BZ1289" s="18"/>
      <c r="CA1289" s="18"/>
      <c r="CB1289" s="18"/>
      <c r="CC1289" s="18"/>
      <c r="CD1289" s="18"/>
      <c r="CE1289" s="18"/>
      <c r="CF1289" s="18"/>
      <c r="CG1289" s="18"/>
      <c r="CH1289" s="18"/>
      <c r="CI1289" s="18"/>
      <c r="CJ1289" s="18"/>
      <c r="CK1289" s="18"/>
      <c r="CL1289" s="18"/>
      <c r="CM1289" s="18"/>
      <c r="CN1289" s="18"/>
      <c r="CO1289" s="18"/>
      <c r="CP1289" s="18"/>
      <c r="CQ1289" s="18"/>
      <c r="CR1289" s="18"/>
      <c r="CS1289" s="18"/>
      <c r="CT1289" s="18"/>
      <c r="CU1289" s="18"/>
      <c r="CV1289" s="18"/>
      <c r="CW1289" s="18"/>
      <c r="CX1289" s="18"/>
      <c r="CY1289" s="18"/>
      <c r="CZ1289" s="18"/>
      <c r="DA1289" s="18"/>
      <c r="DB1289" s="18"/>
      <c r="DC1289" s="18"/>
      <c r="DD1289" s="18"/>
      <c r="DE1289" s="18"/>
      <c r="DF1289" s="18"/>
      <c r="DG1289" s="18"/>
      <c r="DH1289" s="18"/>
      <c r="DI1289" s="18"/>
    </row>
    <row r="1290" s="19" customFormat="1" spans="1:113">
      <c r="A1290" s="153" t="str">
        <f>+CONCATENATE(B1290,C1290,D1290,E1290,F1290)</f>
        <v>AFNS581.25</v>
      </c>
      <c r="B1290" s="158" t="s">
        <v>121</v>
      </c>
      <c r="C1290" s="154" t="s">
        <v>148</v>
      </c>
      <c r="D1290" s="158" t="s">
        <v>6</v>
      </c>
      <c r="E1290" s="158">
        <v>58</v>
      </c>
      <c r="F1290" s="159">
        <v>1.25</v>
      </c>
      <c r="G1290" s="156">
        <v>332.31</v>
      </c>
      <c r="H1290" s="156">
        <v>396.81</v>
      </c>
      <c r="I1290" s="156">
        <v>473.29</v>
      </c>
      <c r="J1290" s="156"/>
      <c r="K1290" s="156">
        <v>0</v>
      </c>
      <c r="L1290" s="156">
        <v>0</v>
      </c>
      <c r="M1290" s="157"/>
      <c r="N1290" s="18"/>
      <c r="W1290" s="18"/>
      <c r="X1290" s="18"/>
      <c r="Y1290" s="18"/>
      <c r="Z1290" s="18"/>
      <c r="AA1290" s="18"/>
      <c r="AB1290" s="18"/>
      <c r="AC1290" s="18"/>
      <c r="AD1290" s="18"/>
      <c r="AE1290" s="18"/>
      <c r="AF1290" s="18"/>
      <c r="AG1290" s="18"/>
      <c r="AH1290" s="18"/>
      <c r="AI1290" s="18"/>
      <c r="AJ1290" s="18"/>
      <c r="AK1290" s="18"/>
      <c r="AL1290" s="18"/>
      <c r="AM1290" s="18"/>
      <c r="AN1290" s="18"/>
      <c r="AO1290" s="18"/>
      <c r="AP1290" s="18"/>
      <c r="AQ1290" s="18"/>
      <c r="AR1290" s="18"/>
      <c r="AS1290" s="18"/>
      <c r="AT1290" s="18"/>
      <c r="AU1290" s="18"/>
      <c r="AV1290" s="18"/>
      <c r="AW1290" s="18"/>
      <c r="AX1290" s="18"/>
      <c r="AY1290" s="18"/>
      <c r="AZ1290" s="18"/>
      <c r="BA1290" s="18"/>
      <c r="BB1290" s="18"/>
      <c r="BD1290" s="18"/>
      <c r="BE1290" s="18"/>
      <c r="BF1290" s="18"/>
      <c r="BG1290" s="18"/>
      <c r="BH1290" s="18"/>
      <c r="BI1290" s="18"/>
      <c r="BJ1290" s="18"/>
      <c r="BK1290" s="18"/>
      <c r="BL1290" s="18"/>
      <c r="BM1290" s="18"/>
      <c r="BN1290" s="18"/>
      <c r="BO1290" s="18"/>
      <c r="BP1290" s="18"/>
      <c r="BQ1290" s="18"/>
      <c r="BR1290" s="18"/>
      <c r="BS1290" s="18"/>
      <c r="BT1290" s="18"/>
      <c r="BU1290" s="18"/>
      <c r="BV1290" s="18"/>
      <c r="BW1290" s="18"/>
      <c r="BX1290" s="18"/>
      <c r="BY1290" s="18"/>
      <c r="BZ1290" s="18"/>
      <c r="CA1290" s="18"/>
      <c r="CB1290" s="18"/>
      <c r="CC1290" s="18"/>
      <c r="CD1290" s="18"/>
      <c r="CE1290" s="18"/>
      <c r="CF1290" s="18"/>
      <c r="CG1290" s="18"/>
      <c r="CH1290" s="18"/>
      <c r="CI1290" s="18"/>
      <c r="CJ1290" s="18"/>
      <c r="CK1290" s="18"/>
      <c r="CL1290" s="18"/>
      <c r="CM1290" s="18"/>
      <c r="CN1290" s="18"/>
      <c r="CO1290" s="18"/>
      <c r="CP1290" s="18"/>
      <c r="CQ1290" s="18"/>
      <c r="CR1290" s="18"/>
      <c r="CS1290" s="18"/>
      <c r="CT1290" s="18"/>
      <c r="CU1290" s="18"/>
      <c r="CV1290" s="18"/>
      <c r="CW1290" s="18"/>
      <c r="CX1290" s="18"/>
      <c r="CY1290" s="18"/>
      <c r="CZ1290" s="18"/>
      <c r="DA1290" s="18"/>
      <c r="DB1290" s="18"/>
      <c r="DC1290" s="18"/>
      <c r="DD1290" s="18"/>
      <c r="DE1290" s="18"/>
      <c r="DF1290" s="18"/>
      <c r="DG1290" s="18"/>
      <c r="DH1290" s="18"/>
      <c r="DI1290" s="18"/>
    </row>
    <row r="1291" s="19" customFormat="1" spans="1:113">
      <c r="A1291" s="153" t="str">
        <f>+CONCATENATE(B1291,C1291,D1291,E1291,F1291)</f>
        <v>AFNS591.25</v>
      </c>
      <c r="B1291" s="158" t="s">
        <v>121</v>
      </c>
      <c r="C1291" s="154" t="s">
        <v>148</v>
      </c>
      <c r="D1291" s="158" t="s">
        <v>6</v>
      </c>
      <c r="E1291" s="158">
        <v>59</v>
      </c>
      <c r="F1291" s="159">
        <v>1.25</v>
      </c>
      <c r="G1291" s="156">
        <v>358.85</v>
      </c>
      <c r="H1291" s="156">
        <v>428.94</v>
      </c>
      <c r="I1291" s="156">
        <v>511.78</v>
      </c>
      <c r="J1291" s="156">
        <v>0</v>
      </c>
      <c r="K1291" s="156">
        <v>0</v>
      </c>
      <c r="L1291" s="156">
        <v>0</v>
      </c>
      <c r="M1291" s="157"/>
      <c r="N1291" s="18"/>
      <c r="W1291" s="18"/>
      <c r="X1291" s="18"/>
      <c r="Y1291" s="18"/>
      <c r="Z1291" s="18"/>
      <c r="AA1291" s="18"/>
      <c r="AB1291" s="18"/>
      <c r="AC1291" s="18"/>
      <c r="AD1291" s="18"/>
      <c r="AE1291" s="18"/>
      <c r="AF1291" s="18"/>
      <c r="AG1291" s="18"/>
      <c r="AH1291" s="18"/>
      <c r="AI1291" s="18"/>
      <c r="AJ1291" s="18"/>
      <c r="AK1291" s="18"/>
      <c r="AL1291" s="18"/>
      <c r="AM1291" s="18"/>
      <c r="AN1291" s="18"/>
      <c r="AO1291" s="18"/>
      <c r="AP1291" s="18"/>
      <c r="AQ1291" s="18"/>
      <c r="AR1291" s="18"/>
      <c r="AS1291" s="18"/>
      <c r="AT1291" s="18"/>
      <c r="AU1291" s="18"/>
      <c r="AV1291" s="18"/>
      <c r="AW1291" s="18"/>
      <c r="AX1291" s="18"/>
      <c r="AY1291" s="18"/>
      <c r="AZ1291" s="18"/>
      <c r="BA1291" s="18"/>
      <c r="BB1291" s="18"/>
      <c r="BD1291" s="18"/>
      <c r="BE1291" s="18"/>
      <c r="BF1291" s="18"/>
      <c r="BG1291" s="18"/>
      <c r="BH1291" s="18"/>
      <c r="BI1291" s="18"/>
      <c r="BJ1291" s="18"/>
      <c r="BK1291" s="18"/>
      <c r="BL1291" s="18"/>
      <c r="BM1291" s="18"/>
      <c r="BN1291" s="18"/>
      <c r="BO1291" s="18"/>
      <c r="BP1291" s="18"/>
      <c r="BQ1291" s="18"/>
      <c r="BR1291" s="18"/>
      <c r="BS1291" s="18"/>
      <c r="BT1291" s="18"/>
      <c r="BU1291" s="18"/>
      <c r="BV1291" s="18"/>
      <c r="BW1291" s="18"/>
      <c r="BX1291" s="18"/>
      <c r="BY1291" s="18"/>
      <c r="BZ1291" s="18"/>
      <c r="CA1291" s="18"/>
      <c r="CB1291" s="18"/>
      <c r="CC1291" s="18"/>
      <c r="CD1291" s="18"/>
      <c r="CE1291" s="18"/>
      <c r="CF1291" s="18"/>
      <c r="CG1291" s="18"/>
      <c r="CH1291" s="18"/>
      <c r="CI1291" s="18"/>
      <c r="CJ1291" s="18"/>
      <c r="CK1291" s="18"/>
      <c r="CL1291" s="18"/>
      <c r="CM1291" s="18"/>
      <c r="CN1291" s="18"/>
      <c r="CO1291" s="18"/>
      <c r="CP1291" s="18"/>
      <c r="CQ1291" s="18"/>
      <c r="CR1291" s="18"/>
      <c r="CS1291" s="18"/>
      <c r="CT1291" s="18"/>
      <c r="CU1291" s="18"/>
      <c r="CV1291" s="18"/>
      <c r="CW1291" s="18"/>
      <c r="CX1291" s="18"/>
      <c r="CY1291" s="18"/>
      <c r="CZ1291" s="18"/>
      <c r="DA1291" s="18"/>
      <c r="DB1291" s="18"/>
      <c r="DC1291" s="18"/>
      <c r="DD1291" s="18"/>
      <c r="DE1291" s="18"/>
      <c r="DF1291" s="18"/>
      <c r="DG1291" s="18"/>
      <c r="DH1291" s="18"/>
      <c r="DI1291" s="18"/>
    </row>
    <row r="1292" s="19" customFormat="1" spans="1:113">
      <c r="A1292" s="153" t="str">
        <f>+CONCATENATE(B1292,C1292,D1292,E1292,F1292)</f>
        <v>AFNS601.25</v>
      </c>
      <c r="B1292" s="158" t="s">
        <v>121</v>
      </c>
      <c r="C1292" s="154" t="s">
        <v>148</v>
      </c>
      <c r="D1292" s="158" t="s">
        <v>6</v>
      </c>
      <c r="E1292" s="158">
        <v>60</v>
      </c>
      <c r="F1292" s="159">
        <v>1.25</v>
      </c>
      <c r="G1292" s="156">
        <v>387.29</v>
      </c>
      <c r="H1292" s="156">
        <v>463.67</v>
      </c>
      <c r="I1292" s="156">
        <v>553.54</v>
      </c>
      <c r="J1292" s="156">
        <v>0</v>
      </c>
      <c r="K1292" s="156">
        <v>0</v>
      </c>
      <c r="L1292" s="156">
        <v>0</v>
      </c>
      <c r="M1292" s="157"/>
      <c r="N1292" s="18"/>
      <c r="W1292" s="18"/>
      <c r="X1292" s="18"/>
      <c r="Y1292" s="18"/>
      <c r="Z1292" s="18"/>
      <c r="AA1292" s="18"/>
      <c r="AB1292" s="18"/>
      <c r="AC1292" s="18"/>
      <c r="AD1292" s="18"/>
      <c r="AE1292" s="18"/>
      <c r="AF1292" s="18"/>
      <c r="AG1292" s="18"/>
      <c r="AH1292" s="18"/>
      <c r="AI1292" s="18"/>
      <c r="AJ1292" s="18"/>
      <c r="AK1292" s="18"/>
      <c r="AL1292" s="18"/>
      <c r="AM1292" s="18"/>
      <c r="AN1292" s="18"/>
      <c r="AO1292" s="18"/>
      <c r="AP1292" s="18"/>
      <c r="AQ1292" s="18"/>
      <c r="AR1292" s="18"/>
      <c r="AS1292" s="18"/>
      <c r="AT1292" s="18"/>
      <c r="AU1292" s="18"/>
      <c r="AV1292" s="18"/>
      <c r="AW1292" s="18"/>
      <c r="AX1292" s="18"/>
      <c r="AY1292" s="18"/>
      <c r="AZ1292" s="18"/>
      <c r="BA1292" s="18"/>
      <c r="BB1292" s="18"/>
      <c r="BD1292" s="18"/>
      <c r="BE1292" s="18"/>
      <c r="BF1292" s="18"/>
      <c r="BG1292" s="18"/>
      <c r="BH1292" s="18"/>
      <c r="BI1292" s="18"/>
      <c r="BJ1292" s="18"/>
      <c r="BK1292" s="18"/>
      <c r="BL1292" s="18"/>
      <c r="BM1292" s="18"/>
      <c r="BN1292" s="18"/>
      <c r="BO1292" s="18"/>
      <c r="BP1292" s="18"/>
      <c r="BQ1292" s="18"/>
      <c r="BR1292" s="18"/>
      <c r="BS1292" s="18"/>
      <c r="BT1292" s="18"/>
      <c r="BU1292" s="18"/>
      <c r="BV1292" s="18"/>
      <c r="BW1292" s="18"/>
      <c r="BX1292" s="18"/>
      <c r="BY1292" s="18"/>
      <c r="BZ1292" s="18"/>
      <c r="CA1292" s="18"/>
      <c r="CB1292" s="18"/>
      <c r="CC1292" s="18"/>
      <c r="CD1292" s="18"/>
      <c r="CE1292" s="18"/>
      <c r="CF1292" s="18"/>
      <c r="CG1292" s="18"/>
      <c r="CH1292" s="18"/>
      <c r="CI1292" s="18"/>
      <c r="CJ1292" s="18"/>
      <c r="CK1292" s="18"/>
      <c r="CL1292" s="18"/>
      <c r="CM1292" s="18"/>
      <c r="CN1292" s="18"/>
      <c r="CO1292" s="18"/>
      <c r="CP1292" s="18"/>
      <c r="CQ1292" s="18"/>
      <c r="CR1292" s="18"/>
      <c r="CS1292" s="18"/>
      <c r="CT1292" s="18"/>
      <c r="CU1292" s="18"/>
      <c r="CV1292" s="18"/>
      <c r="CW1292" s="18"/>
      <c r="CX1292" s="18"/>
      <c r="CY1292" s="18"/>
      <c r="CZ1292" s="18"/>
      <c r="DA1292" s="18"/>
      <c r="DB1292" s="18"/>
      <c r="DC1292" s="18"/>
      <c r="DD1292" s="18"/>
      <c r="DE1292" s="18"/>
      <c r="DF1292" s="18"/>
      <c r="DG1292" s="18"/>
      <c r="DH1292" s="18"/>
      <c r="DI1292" s="18"/>
    </row>
    <row r="1293" s="19" customFormat="1" spans="1:113">
      <c r="A1293" s="153" t="str">
        <f>+CONCATENATE(B1293,C1293,D1293,E1293,F1293)</f>
        <v>AFNS611.25</v>
      </c>
      <c r="B1293" s="158" t="s">
        <v>121</v>
      </c>
      <c r="C1293" s="154" t="s">
        <v>148</v>
      </c>
      <c r="D1293" s="158" t="s">
        <v>6</v>
      </c>
      <c r="E1293" s="158">
        <v>61</v>
      </c>
      <c r="F1293" s="159">
        <v>1.25</v>
      </c>
      <c r="G1293" s="156">
        <v>417.87</v>
      </c>
      <c r="H1293" s="156">
        <v>501.28</v>
      </c>
      <c r="I1293" s="156"/>
      <c r="J1293" s="156">
        <v>0</v>
      </c>
      <c r="K1293" s="156">
        <v>0</v>
      </c>
      <c r="L1293" s="156">
        <v>0</v>
      </c>
      <c r="M1293" s="157"/>
      <c r="N1293" s="18"/>
      <c r="W1293" s="18"/>
      <c r="X1293" s="18"/>
      <c r="Y1293" s="18"/>
      <c r="Z1293" s="18"/>
      <c r="AA1293" s="18"/>
      <c r="AB1293" s="18"/>
      <c r="AC1293" s="18"/>
      <c r="AD1293" s="18"/>
      <c r="AE1293" s="18"/>
      <c r="AF1293" s="18"/>
      <c r="AG1293" s="18"/>
      <c r="AH1293" s="18"/>
      <c r="AI1293" s="18"/>
      <c r="AJ1293" s="18"/>
      <c r="AK1293" s="18"/>
      <c r="AL1293" s="18"/>
      <c r="AM1293" s="18"/>
      <c r="AN1293" s="18"/>
      <c r="AO1293" s="18"/>
      <c r="AP1293" s="18"/>
      <c r="AQ1293" s="18"/>
      <c r="AR1293" s="18"/>
      <c r="AS1293" s="18"/>
      <c r="AT1293" s="18"/>
      <c r="AU1293" s="18"/>
      <c r="AV1293" s="18"/>
      <c r="AW1293" s="18"/>
      <c r="AX1293" s="18"/>
      <c r="AY1293" s="18"/>
      <c r="AZ1293" s="18"/>
      <c r="BA1293" s="18"/>
      <c r="BB1293" s="18"/>
      <c r="BD1293" s="18"/>
      <c r="BE1293" s="18"/>
      <c r="BF1293" s="18"/>
      <c r="BG1293" s="18"/>
      <c r="BH1293" s="18"/>
      <c r="BI1293" s="18"/>
      <c r="BJ1293" s="18"/>
      <c r="BK1293" s="18"/>
      <c r="BL1293" s="18"/>
      <c r="BM1293" s="18"/>
      <c r="BN1293" s="18"/>
      <c r="BO1293" s="18"/>
      <c r="BP1293" s="18"/>
      <c r="BQ1293" s="18"/>
      <c r="BR1293" s="18"/>
      <c r="BS1293" s="18"/>
      <c r="BT1293" s="18"/>
      <c r="BU1293" s="18"/>
      <c r="BV1293" s="18"/>
      <c r="BW1293" s="18"/>
      <c r="BX1293" s="18"/>
      <c r="BY1293" s="18"/>
      <c r="BZ1293" s="18"/>
      <c r="CA1293" s="18"/>
      <c r="CB1293" s="18"/>
      <c r="CC1293" s="18"/>
      <c r="CD1293" s="18"/>
      <c r="CE1293" s="18"/>
      <c r="CF1293" s="18"/>
      <c r="CG1293" s="18"/>
      <c r="CH1293" s="18"/>
      <c r="CI1293" s="18"/>
      <c r="CJ1293" s="18"/>
      <c r="CK1293" s="18"/>
      <c r="CL1293" s="18"/>
      <c r="CM1293" s="18"/>
      <c r="CN1293" s="18"/>
      <c r="CO1293" s="18"/>
      <c r="CP1293" s="18"/>
      <c r="CQ1293" s="18"/>
      <c r="CR1293" s="18"/>
      <c r="CS1293" s="18"/>
      <c r="CT1293" s="18"/>
      <c r="CU1293" s="18"/>
      <c r="CV1293" s="18"/>
      <c r="CW1293" s="18"/>
      <c r="CX1293" s="18"/>
      <c r="CY1293" s="18"/>
      <c r="CZ1293" s="18"/>
      <c r="DA1293" s="18"/>
      <c r="DB1293" s="18"/>
      <c r="DC1293" s="18"/>
      <c r="DD1293" s="18"/>
      <c r="DE1293" s="18"/>
      <c r="DF1293" s="18"/>
      <c r="DG1293" s="18"/>
      <c r="DH1293" s="18"/>
      <c r="DI1293" s="18"/>
    </row>
    <row r="1294" s="19" customFormat="1" spans="1:113">
      <c r="A1294" s="153" t="str">
        <f>+CONCATENATE(B1294,C1294,D1294,E1294,F1294)</f>
        <v>AFNS621.25</v>
      </c>
      <c r="B1294" s="158" t="s">
        <v>121</v>
      </c>
      <c r="C1294" s="154" t="s">
        <v>148</v>
      </c>
      <c r="D1294" s="158" t="s">
        <v>6</v>
      </c>
      <c r="E1294" s="158">
        <v>62</v>
      </c>
      <c r="F1294" s="159">
        <v>1.25</v>
      </c>
      <c r="G1294" s="156">
        <v>451.05</v>
      </c>
      <c r="H1294" s="156">
        <v>542.67</v>
      </c>
      <c r="I1294" s="156"/>
      <c r="J1294" s="156">
        <v>0</v>
      </c>
      <c r="K1294" s="156">
        <v>0</v>
      </c>
      <c r="L1294" s="156">
        <v>0</v>
      </c>
      <c r="M1294" s="157"/>
      <c r="N1294" s="18"/>
      <c r="W1294" s="18"/>
      <c r="X1294" s="18"/>
      <c r="Y1294" s="18"/>
      <c r="Z1294" s="18"/>
      <c r="AA1294" s="18"/>
      <c r="AB1294" s="18"/>
      <c r="AC1294" s="18"/>
      <c r="AD1294" s="18"/>
      <c r="AE1294" s="18"/>
      <c r="AF1294" s="18"/>
      <c r="AG1294" s="18"/>
      <c r="AH1294" s="18"/>
      <c r="AI1294" s="18"/>
      <c r="AJ1294" s="18"/>
      <c r="AK1294" s="18"/>
      <c r="AL1294" s="18"/>
      <c r="AM1294" s="18"/>
      <c r="AN1294" s="18"/>
      <c r="AO1294" s="18"/>
      <c r="AP1294" s="18"/>
      <c r="AQ1294" s="18"/>
      <c r="AR1294" s="18"/>
      <c r="AS1294" s="18"/>
      <c r="AT1294" s="18"/>
      <c r="AU1294" s="18"/>
      <c r="AV1294" s="18"/>
      <c r="AW1294" s="18"/>
      <c r="AX1294" s="18"/>
      <c r="AY1294" s="18"/>
      <c r="AZ1294" s="18"/>
      <c r="BA1294" s="18"/>
      <c r="BB1294" s="18"/>
      <c r="BD1294" s="18"/>
      <c r="BE1294" s="18"/>
      <c r="BF1294" s="18"/>
      <c r="BG1294" s="18"/>
      <c r="BH1294" s="18"/>
      <c r="BI1294" s="18"/>
      <c r="BJ1294" s="18"/>
      <c r="BK1294" s="18"/>
      <c r="BL1294" s="18"/>
      <c r="BM1294" s="18"/>
      <c r="BN1294" s="18"/>
      <c r="BO1294" s="18"/>
      <c r="BP1294" s="18"/>
      <c r="BQ1294" s="18"/>
      <c r="BR1294" s="18"/>
      <c r="BS1294" s="18"/>
      <c r="BT1294" s="18"/>
      <c r="BU1294" s="18"/>
      <c r="BV1294" s="18"/>
      <c r="BW1294" s="18"/>
      <c r="BX1294" s="18"/>
      <c r="BY1294" s="18"/>
      <c r="BZ1294" s="18"/>
      <c r="CA1294" s="18"/>
      <c r="CB1294" s="18"/>
      <c r="CC1294" s="18"/>
      <c r="CD1294" s="18"/>
      <c r="CE1294" s="18"/>
      <c r="CF1294" s="18"/>
      <c r="CG1294" s="18"/>
      <c r="CH1294" s="18"/>
      <c r="CI1294" s="18"/>
      <c r="CJ1294" s="18"/>
      <c r="CK1294" s="18"/>
      <c r="CL1294" s="18"/>
      <c r="CM1294" s="18"/>
      <c r="CN1294" s="18"/>
      <c r="CO1294" s="18"/>
      <c r="CP1294" s="18"/>
      <c r="CQ1294" s="18"/>
      <c r="CR1294" s="18"/>
      <c r="CS1294" s="18"/>
      <c r="CT1294" s="18"/>
      <c r="CU1294" s="18"/>
      <c r="CV1294" s="18"/>
      <c r="CW1294" s="18"/>
      <c r="CX1294" s="18"/>
      <c r="CY1294" s="18"/>
      <c r="CZ1294" s="18"/>
      <c r="DA1294" s="18"/>
      <c r="DB1294" s="18"/>
      <c r="DC1294" s="18"/>
      <c r="DD1294" s="18"/>
      <c r="DE1294" s="18"/>
      <c r="DF1294" s="18"/>
      <c r="DG1294" s="18"/>
      <c r="DH1294" s="18"/>
      <c r="DI1294" s="18"/>
    </row>
    <row r="1295" s="19" customFormat="1" spans="1:113">
      <c r="A1295" s="153" t="str">
        <f>+CONCATENATE(B1295,C1295,D1295,E1295,F1295)</f>
        <v>AFNS631.25</v>
      </c>
      <c r="B1295" s="158" t="s">
        <v>121</v>
      </c>
      <c r="C1295" s="154" t="s">
        <v>148</v>
      </c>
      <c r="D1295" s="158" t="s">
        <v>6</v>
      </c>
      <c r="E1295" s="158">
        <v>63</v>
      </c>
      <c r="F1295" s="159">
        <v>1.25</v>
      </c>
      <c r="G1295" s="156">
        <v>487.31</v>
      </c>
      <c r="H1295" s="156">
        <v>587.74</v>
      </c>
      <c r="I1295" s="156"/>
      <c r="J1295" s="156">
        <v>0</v>
      </c>
      <c r="K1295" s="156">
        <v>0</v>
      </c>
      <c r="L1295" s="156">
        <v>0</v>
      </c>
      <c r="M1295" s="157"/>
      <c r="N1295" s="18"/>
      <c r="W1295" s="18"/>
      <c r="X1295" s="18"/>
      <c r="Y1295" s="18"/>
      <c r="Z1295" s="18"/>
      <c r="AA1295" s="18"/>
      <c r="AB1295" s="18"/>
      <c r="AC1295" s="18"/>
      <c r="AD1295" s="18"/>
      <c r="AE1295" s="18"/>
      <c r="AF1295" s="18"/>
      <c r="AG1295" s="18"/>
      <c r="AH1295" s="18"/>
      <c r="AI1295" s="18"/>
      <c r="AJ1295" s="18"/>
      <c r="AK1295" s="18"/>
      <c r="AL1295" s="18"/>
      <c r="AM1295" s="18"/>
      <c r="AN1295" s="18"/>
      <c r="AO1295" s="18"/>
      <c r="AP1295" s="18"/>
      <c r="AQ1295" s="18"/>
      <c r="AR1295" s="18"/>
      <c r="AS1295" s="18"/>
      <c r="AT1295" s="18"/>
      <c r="AU1295" s="18"/>
      <c r="AV1295" s="18"/>
      <c r="AW1295" s="18"/>
      <c r="AX1295" s="18"/>
      <c r="AY1295" s="18"/>
      <c r="AZ1295" s="18"/>
      <c r="BA1295" s="18"/>
      <c r="BB1295" s="18"/>
      <c r="BD1295" s="18"/>
      <c r="BE1295" s="18"/>
      <c r="BF1295" s="18"/>
      <c r="BG1295" s="18"/>
      <c r="BH1295" s="18"/>
      <c r="BI1295" s="18"/>
      <c r="BJ1295" s="18"/>
      <c r="BK1295" s="18"/>
      <c r="BL1295" s="18"/>
      <c r="BM1295" s="18"/>
      <c r="BN1295" s="18"/>
      <c r="BO1295" s="18"/>
      <c r="BP1295" s="18"/>
      <c r="BQ1295" s="18"/>
      <c r="BR1295" s="18"/>
      <c r="BS1295" s="18"/>
      <c r="BT1295" s="18"/>
      <c r="BU1295" s="18"/>
      <c r="BV1295" s="18"/>
      <c r="BW1295" s="18"/>
      <c r="BX1295" s="18"/>
      <c r="BY1295" s="18"/>
      <c r="BZ1295" s="18"/>
      <c r="CA1295" s="18"/>
      <c r="CB1295" s="18"/>
      <c r="CC1295" s="18"/>
      <c r="CD1295" s="18"/>
      <c r="CE1295" s="18"/>
      <c r="CF1295" s="18"/>
      <c r="CG1295" s="18"/>
      <c r="CH1295" s="18"/>
      <c r="CI1295" s="18"/>
      <c r="CJ1295" s="18"/>
      <c r="CK1295" s="18"/>
      <c r="CL1295" s="18"/>
      <c r="CM1295" s="18"/>
      <c r="CN1295" s="18"/>
      <c r="CO1295" s="18"/>
      <c r="CP1295" s="18"/>
      <c r="CQ1295" s="18"/>
      <c r="CR1295" s="18"/>
      <c r="CS1295" s="18"/>
      <c r="CT1295" s="18"/>
      <c r="CU1295" s="18"/>
      <c r="CV1295" s="18"/>
      <c r="CW1295" s="18"/>
      <c r="CX1295" s="18"/>
      <c r="CY1295" s="18"/>
      <c r="CZ1295" s="18"/>
      <c r="DA1295" s="18"/>
      <c r="DB1295" s="18"/>
      <c r="DC1295" s="18"/>
      <c r="DD1295" s="18"/>
      <c r="DE1295" s="18"/>
      <c r="DF1295" s="18"/>
      <c r="DG1295" s="18"/>
      <c r="DH1295" s="18"/>
      <c r="DI1295" s="18"/>
    </row>
    <row r="1296" s="19" customFormat="1" spans="1:113">
      <c r="A1296" s="153" t="str">
        <f>+CONCATENATE(B1296,C1296,D1296,E1296,F1296)</f>
        <v>AFNS641.25</v>
      </c>
      <c r="B1296" s="158" t="s">
        <v>121</v>
      </c>
      <c r="C1296" s="154" t="s">
        <v>148</v>
      </c>
      <c r="D1296" s="158" t="s">
        <v>6</v>
      </c>
      <c r="E1296" s="158">
        <v>64</v>
      </c>
      <c r="F1296" s="159">
        <v>1.25</v>
      </c>
      <c r="G1296" s="156">
        <v>526.77</v>
      </c>
      <c r="H1296" s="156">
        <v>637.17</v>
      </c>
      <c r="I1296" s="156">
        <v>0</v>
      </c>
      <c r="J1296" s="156">
        <v>0</v>
      </c>
      <c r="K1296" s="156">
        <v>0</v>
      </c>
      <c r="L1296" s="156">
        <v>0</v>
      </c>
      <c r="M1296" s="157"/>
      <c r="N1296" s="18"/>
      <c r="W1296" s="18"/>
      <c r="X1296" s="18"/>
      <c r="Y1296" s="18"/>
      <c r="Z1296" s="18"/>
      <c r="AA1296" s="18"/>
      <c r="AB1296" s="18"/>
      <c r="AC1296" s="18"/>
      <c r="AD1296" s="18"/>
      <c r="AE1296" s="18"/>
      <c r="AF1296" s="18"/>
      <c r="AG1296" s="18"/>
      <c r="AH1296" s="18"/>
      <c r="AI1296" s="18"/>
      <c r="AJ1296" s="18"/>
      <c r="AK1296" s="18"/>
      <c r="AL1296" s="18"/>
      <c r="AM1296" s="18"/>
      <c r="AN1296" s="18"/>
      <c r="AO1296" s="18"/>
      <c r="AP1296" s="18"/>
      <c r="AQ1296" s="18"/>
      <c r="AR1296" s="18"/>
      <c r="AS1296" s="18"/>
      <c r="AT1296" s="18"/>
      <c r="AU1296" s="18"/>
      <c r="AV1296" s="18"/>
      <c r="AW1296" s="18"/>
      <c r="AX1296" s="18"/>
      <c r="AY1296" s="18"/>
      <c r="AZ1296" s="18"/>
      <c r="BA1296" s="18"/>
      <c r="BB1296" s="18"/>
      <c r="BD1296" s="18"/>
      <c r="BE1296" s="18"/>
      <c r="BF1296" s="18"/>
      <c r="BG1296" s="18"/>
      <c r="BH1296" s="18"/>
      <c r="BI1296" s="18"/>
      <c r="BJ1296" s="18"/>
      <c r="BK1296" s="18"/>
      <c r="BL1296" s="18"/>
      <c r="BM1296" s="18"/>
      <c r="BN1296" s="18"/>
      <c r="BO1296" s="18"/>
      <c r="BP1296" s="18"/>
      <c r="BQ1296" s="18"/>
      <c r="BR1296" s="18"/>
      <c r="BS1296" s="18"/>
      <c r="BT1296" s="18"/>
      <c r="BU1296" s="18"/>
      <c r="BV1296" s="18"/>
      <c r="BW1296" s="18"/>
      <c r="BX1296" s="18"/>
      <c r="BY1296" s="18"/>
      <c r="BZ1296" s="18"/>
      <c r="CA1296" s="18"/>
      <c r="CB1296" s="18"/>
      <c r="CC1296" s="18"/>
      <c r="CD1296" s="18"/>
      <c r="CE1296" s="18"/>
      <c r="CF1296" s="18"/>
      <c r="CG1296" s="18"/>
      <c r="CH1296" s="18"/>
      <c r="CI1296" s="18"/>
      <c r="CJ1296" s="18"/>
      <c r="CK1296" s="18"/>
      <c r="CL1296" s="18"/>
      <c r="CM1296" s="18"/>
      <c r="CN1296" s="18"/>
      <c r="CO1296" s="18"/>
      <c r="CP1296" s="18"/>
      <c r="CQ1296" s="18"/>
      <c r="CR1296" s="18"/>
      <c r="CS1296" s="18"/>
      <c r="CT1296" s="18"/>
      <c r="CU1296" s="18"/>
      <c r="CV1296" s="18"/>
      <c r="CW1296" s="18"/>
      <c r="CX1296" s="18"/>
      <c r="CY1296" s="18"/>
      <c r="CZ1296" s="18"/>
      <c r="DA1296" s="18"/>
      <c r="DB1296" s="18"/>
      <c r="DC1296" s="18"/>
      <c r="DD1296" s="18"/>
      <c r="DE1296" s="18"/>
      <c r="DF1296" s="18"/>
      <c r="DG1296" s="18"/>
      <c r="DH1296" s="18"/>
      <c r="DI1296" s="18"/>
    </row>
    <row r="1297" s="19" customFormat="1" spans="1:113">
      <c r="A1297" s="153" t="str">
        <f>+CONCATENATE(B1297,C1297,D1297,E1297,F1297)</f>
        <v>AFNS651.25</v>
      </c>
      <c r="B1297" s="158" t="s">
        <v>121</v>
      </c>
      <c r="C1297" s="154" t="s">
        <v>148</v>
      </c>
      <c r="D1297" s="158" t="s">
        <v>6</v>
      </c>
      <c r="E1297" s="158">
        <v>65</v>
      </c>
      <c r="F1297" s="159">
        <v>1.25</v>
      </c>
      <c r="G1297" s="156">
        <v>570.42</v>
      </c>
      <c r="H1297" s="156">
        <v>691.42</v>
      </c>
      <c r="I1297" s="156">
        <v>0</v>
      </c>
      <c r="J1297" s="156">
        <v>0</v>
      </c>
      <c r="K1297" s="156">
        <v>0</v>
      </c>
      <c r="L1297" s="156">
        <v>0</v>
      </c>
      <c r="M1297" s="157"/>
      <c r="N1297" s="18"/>
      <c r="W1297" s="18"/>
      <c r="X1297" s="18"/>
      <c r="Y1297" s="18"/>
      <c r="Z1297" s="18"/>
      <c r="AA1297" s="18"/>
      <c r="AB1297" s="18"/>
      <c r="AC1297" s="18"/>
      <c r="AD1297" s="18"/>
      <c r="AE1297" s="18"/>
      <c r="AF1297" s="18"/>
      <c r="AG1297" s="18"/>
      <c r="AH1297" s="18"/>
      <c r="AI1297" s="18"/>
      <c r="AJ1297" s="18"/>
      <c r="AK1297" s="18"/>
      <c r="AL1297" s="18"/>
      <c r="AM1297" s="18"/>
      <c r="AN1297" s="18"/>
      <c r="AO1297" s="18"/>
      <c r="AP1297" s="18"/>
      <c r="AQ1297" s="18"/>
      <c r="AR1297" s="18"/>
      <c r="AS1297" s="18"/>
      <c r="AT1297" s="18"/>
      <c r="AU1297" s="18"/>
      <c r="AV1297" s="18"/>
      <c r="AW1297" s="18"/>
      <c r="AX1297" s="18"/>
      <c r="AY1297" s="18"/>
      <c r="AZ1297" s="18"/>
      <c r="BA1297" s="18"/>
      <c r="BB1297" s="18"/>
      <c r="BD1297" s="18"/>
      <c r="BE1297" s="18"/>
      <c r="BF1297" s="18"/>
      <c r="BG1297" s="18"/>
      <c r="BH1297" s="18"/>
      <c r="BI1297" s="18"/>
      <c r="BJ1297" s="18"/>
      <c r="BK1297" s="18"/>
      <c r="BL1297" s="18"/>
      <c r="BM1297" s="18"/>
      <c r="BN1297" s="18"/>
      <c r="BO1297" s="18"/>
      <c r="BP1297" s="18"/>
      <c r="BQ1297" s="18"/>
      <c r="BR1297" s="18"/>
      <c r="BS1297" s="18"/>
      <c r="BT1297" s="18"/>
      <c r="BU1297" s="18"/>
      <c r="BV1297" s="18"/>
      <c r="BW1297" s="18"/>
      <c r="BX1297" s="18"/>
      <c r="BY1297" s="18"/>
      <c r="BZ1297" s="18"/>
      <c r="CA1297" s="18"/>
      <c r="CB1297" s="18"/>
      <c r="CC1297" s="18"/>
      <c r="CD1297" s="18"/>
      <c r="CE1297" s="18"/>
      <c r="CF1297" s="18"/>
      <c r="CG1297" s="18"/>
      <c r="CH1297" s="18"/>
      <c r="CI1297" s="18"/>
      <c r="CJ1297" s="18"/>
      <c r="CK1297" s="18"/>
      <c r="CL1297" s="18"/>
      <c r="CM1297" s="18"/>
      <c r="CN1297" s="18"/>
      <c r="CO1297" s="18"/>
      <c r="CP1297" s="18"/>
      <c r="CQ1297" s="18"/>
      <c r="CR1297" s="18"/>
      <c r="CS1297" s="18"/>
      <c r="CT1297" s="18"/>
      <c r="CU1297" s="18"/>
      <c r="CV1297" s="18"/>
      <c r="CW1297" s="18"/>
      <c r="CX1297" s="18"/>
      <c r="CY1297" s="18"/>
      <c r="CZ1297" s="18"/>
      <c r="DA1297" s="18"/>
      <c r="DB1297" s="18"/>
      <c r="DC1297" s="18"/>
      <c r="DD1297" s="18"/>
      <c r="DE1297" s="18"/>
      <c r="DF1297" s="18"/>
      <c r="DG1297" s="18"/>
      <c r="DH1297" s="18"/>
      <c r="DI1297" s="18"/>
    </row>
    <row r="1298" s="19" customFormat="1" spans="1:113">
      <c r="A1298" s="153" t="str">
        <f>+CONCATENATE(B1298,C1298,D1298,E1298,F1298)</f>
        <v>AFS181.25</v>
      </c>
      <c r="B1298" s="158" t="s">
        <v>121</v>
      </c>
      <c r="C1298" s="154" t="s">
        <v>148</v>
      </c>
      <c r="D1298" s="158" t="s">
        <v>90</v>
      </c>
      <c r="E1298" s="158">
        <v>18</v>
      </c>
      <c r="F1298" s="159">
        <v>1.25</v>
      </c>
      <c r="G1298" s="156">
        <v>0</v>
      </c>
      <c r="H1298" s="156">
        <v>59.85</v>
      </c>
      <c r="I1298" s="156">
        <v>60.09</v>
      </c>
      <c r="J1298" s="156">
        <v>61.24</v>
      </c>
      <c r="K1298" s="156">
        <v>66.47</v>
      </c>
      <c r="L1298" s="156">
        <v>78.59</v>
      </c>
      <c r="M1298" s="157"/>
      <c r="N1298" s="18"/>
      <c r="W1298" s="18"/>
      <c r="X1298" s="18"/>
      <c r="Y1298" s="18"/>
      <c r="Z1298" s="18"/>
      <c r="AA1298" s="18"/>
      <c r="AB1298" s="18"/>
      <c r="AC1298" s="18"/>
      <c r="AD1298" s="18"/>
      <c r="AE1298" s="18"/>
      <c r="AF1298" s="18"/>
      <c r="AG1298" s="18"/>
      <c r="AH1298" s="18"/>
      <c r="AI1298" s="18"/>
      <c r="AJ1298" s="18"/>
      <c r="AK1298" s="18"/>
      <c r="AL1298" s="18"/>
      <c r="AM1298" s="18"/>
      <c r="AN1298" s="18"/>
      <c r="AO1298" s="18"/>
      <c r="AP1298" s="18"/>
      <c r="AQ1298" s="18"/>
      <c r="AR1298" s="18"/>
      <c r="AS1298" s="18"/>
      <c r="AT1298" s="18"/>
      <c r="AU1298" s="18"/>
      <c r="AV1298" s="18"/>
      <c r="AW1298" s="18"/>
      <c r="AX1298" s="18"/>
      <c r="AY1298" s="18"/>
      <c r="AZ1298" s="18"/>
      <c r="BA1298" s="18"/>
      <c r="BB1298" s="18"/>
      <c r="BD1298" s="18"/>
      <c r="BE1298" s="18"/>
      <c r="BF1298" s="18"/>
      <c r="BG1298" s="18"/>
      <c r="BH1298" s="18"/>
      <c r="BI1298" s="18"/>
      <c r="BJ1298" s="18"/>
      <c r="BK1298" s="18"/>
      <c r="BL1298" s="18"/>
      <c r="BM1298" s="18"/>
      <c r="BN1298" s="18"/>
      <c r="BO1298" s="18"/>
      <c r="BP1298" s="18"/>
      <c r="BQ1298" s="18"/>
      <c r="BR1298" s="18"/>
      <c r="BS1298" s="18"/>
      <c r="BT1298" s="18"/>
      <c r="BU1298" s="18"/>
      <c r="BV1298" s="18"/>
      <c r="BW1298" s="18"/>
      <c r="BX1298" s="18"/>
      <c r="BY1298" s="18"/>
      <c r="BZ1298" s="18"/>
      <c r="CA1298" s="18"/>
      <c r="CB1298" s="18"/>
      <c r="CC1298" s="18"/>
      <c r="CD1298" s="18"/>
      <c r="CE1298" s="18"/>
      <c r="CF1298" s="18"/>
      <c r="CG1298" s="18"/>
      <c r="CH1298" s="18"/>
      <c r="CI1298" s="18"/>
      <c r="CJ1298" s="18"/>
      <c r="CK1298" s="18"/>
      <c r="CL1298" s="18"/>
      <c r="CM1298" s="18"/>
      <c r="CN1298" s="18"/>
      <c r="CO1298" s="18"/>
      <c r="CP1298" s="18"/>
      <c r="CQ1298" s="18"/>
      <c r="CR1298" s="18"/>
      <c r="CS1298" s="18"/>
      <c r="CT1298" s="18"/>
      <c r="CU1298" s="18"/>
      <c r="CV1298" s="18"/>
      <c r="CW1298" s="18"/>
      <c r="CX1298" s="18"/>
      <c r="CY1298" s="18"/>
      <c r="CZ1298" s="18"/>
      <c r="DA1298" s="18"/>
      <c r="DB1298" s="18"/>
      <c r="DC1298" s="18"/>
      <c r="DD1298" s="18"/>
      <c r="DE1298" s="18"/>
      <c r="DF1298" s="18"/>
      <c r="DG1298" s="18"/>
      <c r="DH1298" s="18"/>
      <c r="DI1298" s="18"/>
    </row>
    <row r="1299" s="19" customFormat="1" spans="1:113">
      <c r="A1299" s="153" t="str">
        <f>+CONCATENATE(B1299,C1299,D1299,E1299,F1299)</f>
        <v>AFS191.25</v>
      </c>
      <c r="B1299" s="158" t="s">
        <v>121</v>
      </c>
      <c r="C1299" s="154" t="s">
        <v>148</v>
      </c>
      <c r="D1299" s="158" t="s">
        <v>90</v>
      </c>
      <c r="E1299" s="158">
        <v>19</v>
      </c>
      <c r="F1299" s="159">
        <v>1.25</v>
      </c>
      <c r="G1299" s="156">
        <v>0</v>
      </c>
      <c r="H1299" s="156">
        <v>59.85</v>
      </c>
      <c r="I1299" s="156">
        <v>60.09</v>
      </c>
      <c r="J1299" s="156">
        <v>61.24</v>
      </c>
      <c r="K1299" s="156">
        <v>66.47</v>
      </c>
      <c r="L1299" s="156">
        <v>78.59</v>
      </c>
      <c r="M1299" s="157"/>
      <c r="N1299" s="18"/>
      <c r="W1299" s="18"/>
      <c r="X1299" s="18"/>
      <c r="Y1299" s="18"/>
      <c r="Z1299" s="18"/>
      <c r="AA1299" s="18"/>
      <c r="AB1299" s="18"/>
      <c r="AC1299" s="18"/>
      <c r="AD1299" s="18"/>
      <c r="AE1299" s="18"/>
      <c r="AF1299" s="18"/>
      <c r="AG1299" s="18"/>
      <c r="AH1299" s="18"/>
      <c r="AI1299" s="18"/>
      <c r="AJ1299" s="18"/>
      <c r="AK1299" s="18"/>
      <c r="AL1299" s="18"/>
      <c r="AM1299" s="18"/>
      <c r="AN1299" s="18"/>
      <c r="AO1299" s="18"/>
      <c r="AP1299" s="18"/>
      <c r="AQ1299" s="18"/>
      <c r="AR1299" s="18"/>
      <c r="AS1299" s="18"/>
      <c r="AT1299" s="18"/>
      <c r="AU1299" s="18"/>
      <c r="AV1299" s="18"/>
      <c r="AW1299" s="18"/>
      <c r="AX1299" s="18"/>
      <c r="AY1299" s="18"/>
      <c r="AZ1299" s="18"/>
      <c r="BA1299" s="18"/>
      <c r="BB1299" s="18"/>
      <c r="BD1299" s="18"/>
      <c r="BE1299" s="18"/>
      <c r="BF1299" s="18"/>
      <c r="BG1299" s="18"/>
      <c r="BH1299" s="18"/>
      <c r="BI1299" s="18"/>
      <c r="BJ1299" s="18"/>
      <c r="BK1299" s="18"/>
      <c r="BL1299" s="18"/>
      <c r="BM1299" s="18"/>
      <c r="BN1299" s="18"/>
      <c r="BO1299" s="18"/>
      <c r="BP1299" s="18"/>
      <c r="BQ1299" s="18"/>
      <c r="BR1299" s="18"/>
      <c r="BS1299" s="18"/>
      <c r="BT1299" s="18"/>
      <c r="BU1299" s="18"/>
      <c r="BV1299" s="18"/>
      <c r="BW1299" s="18"/>
      <c r="BX1299" s="18"/>
      <c r="BY1299" s="18"/>
      <c r="BZ1299" s="18"/>
      <c r="CA1299" s="18"/>
      <c r="CB1299" s="18"/>
      <c r="CC1299" s="18"/>
      <c r="CD1299" s="18"/>
      <c r="CE1299" s="18"/>
      <c r="CF1299" s="18"/>
      <c r="CG1299" s="18"/>
      <c r="CH1299" s="18"/>
      <c r="CI1299" s="18"/>
      <c r="CJ1299" s="18"/>
      <c r="CK1299" s="18"/>
      <c r="CL1299" s="18"/>
      <c r="CM1299" s="18"/>
      <c r="CN1299" s="18"/>
      <c r="CO1299" s="18"/>
      <c r="CP1299" s="18"/>
      <c r="CQ1299" s="18"/>
      <c r="CR1299" s="18"/>
      <c r="CS1299" s="18"/>
      <c r="CT1299" s="18"/>
      <c r="CU1299" s="18"/>
      <c r="CV1299" s="18"/>
      <c r="CW1299" s="18"/>
      <c r="CX1299" s="18"/>
      <c r="CY1299" s="18"/>
      <c r="CZ1299" s="18"/>
      <c r="DA1299" s="18"/>
      <c r="DB1299" s="18"/>
      <c r="DC1299" s="18"/>
      <c r="DD1299" s="18"/>
      <c r="DE1299" s="18"/>
      <c r="DF1299" s="18"/>
      <c r="DG1299" s="18"/>
      <c r="DH1299" s="18"/>
      <c r="DI1299" s="18"/>
    </row>
    <row r="1300" s="19" customFormat="1" spans="1:113">
      <c r="A1300" s="153" t="str">
        <f>+CONCATENATE(B1300,C1300,D1300,E1300,F1300)</f>
        <v>AFS201.25</v>
      </c>
      <c r="B1300" s="158" t="s">
        <v>121</v>
      </c>
      <c r="C1300" s="154" t="s">
        <v>148</v>
      </c>
      <c r="D1300" s="158" t="s">
        <v>90</v>
      </c>
      <c r="E1300" s="158">
        <v>20</v>
      </c>
      <c r="F1300" s="159">
        <v>1.25</v>
      </c>
      <c r="G1300" s="156">
        <v>0</v>
      </c>
      <c r="H1300" s="156">
        <v>59.85</v>
      </c>
      <c r="I1300" s="156">
        <v>60.09</v>
      </c>
      <c r="J1300" s="156">
        <v>61.24</v>
      </c>
      <c r="K1300" s="156">
        <v>66.47</v>
      </c>
      <c r="L1300" s="156">
        <v>78.59</v>
      </c>
      <c r="M1300" s="157"/>
      <c r="N1300" s="18"/>
      <c r="W1300" s="18"/>
      <c r="X1300" s="18"/>
      <c r="Y1300" s="18"/>
      <c r="Z1300" s="18"/>
      <c r="AA1300" s="18"/>
      <c r="AB1300" s="18"/>
      <c r="AC1300" s="18"/>
      <c r="AD1300" s="18"/>
      <c r="AE1300" s="18"/>
      <c r="AF1300" s="18"/>
      <c r="AG1300" s="18"/>
      <c r="AH1300" s="18"/>
      <c r="AI1300" s="18"/>
      <c r="AJ1300" s="18"/>
      <c r="AK1300" s="18"/>
      <c r="AL1300" s="18"/>
      <c r="AM1300" s="18"/>
      <c r="AN1300" s="18"/>
      <c r="AO1300" s="18"/>
      <c r="AP1300" s="18"/>
      <c r="AQ1300" s="18"/>
      <c r="AR1300" s="18"/>
      <c r="AS1300" s="18"/>
      <c r="AT1300" s="18"/>
      <c r="AU1300" s="18"/>
      <c r="AV1300" s="18"/>
      <c r="AW1300" s="18"/>
      <c r="AX1300" s="18"/>
      <c r="AY1300" s="18"/>
      <c r="AZ1300" s="18"/>
      <c r="BA1300" s="18"/>
      <c r="BB1300" s="18"/>
      <c r="BD1300" s="18"/>
      <c r="BE1300" s="18"/>
      <c r="BF1300" s="18"/>
      <c r="BG1300" s="18"/>
      <c r="BH1300" s="18"/>
      <c r="BI1300" s="18"/>
      <c r="BJ1300" s="18"/>
      <c r="BK1300" s="18"/>
      <c r="BL1300" s="18"/>
      <c r="BM1300" s="18"/>
      <c r="BN1300" s="18"/>
      <c r="BO1300" s="18"/>
      <c r="BP1300" s="18"/>
      <c r="BQ1300" s="18"/>
      <c r="BR1300" s="18"/>
      <c r="BS1300" s="18"/>
      <c r="BT1300" s="18"/>
      <c r="BU1300" s="18"/>
      <c r="BV1300" s="18"/>
      <c r="BW1300" s="18"/>
      <c r="BX1300" s="18"/>
      <c r="BY1300" s="18"/>
      <c r="BZ1300" s="18"/>
      <c r="CA1300" s="18"/>
      <c r="CB1300" s="18"/>
      <c r="CC1300" s="18"/>
      <c r="CD1300" s="18"/>
      <c r="CE1300" s="18"/>
      <c r="CF1300" s="18"/>
      <c r="CG1300" s="18"/>
      <c r="CH1300" s="18"/>
      <c r="CI1300" s="18"/>
      <c r="CJ1300" s="18"/>
      <c r="CK1300" s="18"/>
      <c r="CL1300" s="18"/>
      <c r="CM1300" s="18"/>
      <c r="CN1300" s="18"/>
      <c r="CO1300" s="18"/>
      <c r="CP1300" s="18"/>
      <c r="CQ1300" s="18"/>
      <c r="CR1300" s="18"/>
      <c r="CS1300" s="18"/>
      <c r="CT1300" s="18"/>
      <c r="CU1300" s="18"/>
      <c r="CV1300" s="18"/>
      <c r="CW1300" s="18"/>
      <c r="CX1300" s="18"/>
      <c r="CY1300" s="18"/>
      <c r="CZ1300" s="18"/>
      <c r="DA1300" s="18"/>
      <c r="DB1300" s="18"/>
      <c r="DC1300" s="18"/>
      <c r="DD1300" s="18"/>
      <c r="DE1300" s="18"/>
      <c r="DF1300" s="18"/>
      <c r="DG1300" s="18"/>
      <c r="DH1300" s="18"/>
      <c r="DI1300" s="18"/>
    </row>
    <row r="1301" s="19" customFormat="1" spans="1:113">
      <c r="A1301" s="153" t="str">
        <f>+CONCATENATE(B1301,C1301,D1301,E1301,F1301)</f>
        <v>AFS211.25</v>
      </c>
      <c r="B1301" s="158" t="s">
        <v>121</v>
      </c>
      <c r="C1301" s="154" t="s">
        <v>148</v>
      </c>
      <c r="D1301" s="158" t="s">
        <v>90</v>
      </c>
      <c r="E1301" s="158">
        <v>21</v>
      </c>
      <c r="F1301" s="159">
        <v>1.25</v>
      </c>
      <c r="G1301" s="156">
        <v>0</v>
      </c>
      <c r="H1301" s="156">
        <v>59.85</v>
      </c>
      <c r="I1301" s="156">
        <v>60.09</v>
      </c>
      <c r="J1301" s="156">
        <v>61.24</v>
      </c>
      <c r="K1301" s="156">
        <v>66.47</v>
      </c>
      <c r="L1301" s="156">
        <v>78.59</v>
      </c>
      <c r="M1301" s="157"/>
      <c r="N1301" s="18"/>
      <c r="W1301" s="18"/>
      <c r="X1301" s="18"/>
      <c r="Y1301" s="18"/>
      <c r="Z1301" s="18"/>
      <c r="AA1301" s="18"/>
      <c r="AB1301" s="18"/>
      <c r="AC1301" s="18"/>
      <c r="AD1301" s="18"/>
      <c r="AE1301" s="18"/>
      <c r="AF1301" s="18"/>
      <c r="AG1301" s="18"/>
      <c r="AH1301" s="18"/>
      <c r="AI1301" s="18"/>
      <c r="AJ1301" s="18"/>
      <c r="AK1301" s="18"/>
      <c r="AL1301" s="18"/>
      <c r="AM1301" s="18"/>
      <c r="AN1301" s="18"/>
      <c r="AO1301" s="18"/>
      <c r="AP1301" s="18"/>
      <c r="AQ1301" s="18"/>
      <c r="AR1301" s="18"/>
      <c r="AS1301" s="18"/>
      <c r="AT1301" s="18"/>
      <c r="AU1301" s="18"/>
      <c r="AV1301" s="18"/>
      <c r="AW1301" s="18"/>
      <c r="AX1301" s="18"/>
      <c r="AY1301" s="18"/>
      <c r="AZ1301" s="18"/>
      <c r="BA1301" s="18"/>
      <c r="BB1301" s="18"/>
      <c r="BD1301" s="18"/>
      <c r="BE1301" s="18"/>
      <c r="BF1301" s="18"/>
      <c r="BG1301" s="18"/>
      <c r="BH1301" s="18"/>
      <c r="BI1301" s="18"/>
      <c r="BJ1301" s="18"/>
      <c r="BK1301" s="18"/>
      <c r="BL1301" s="18"/>
      <c r="BM1301" s="18"/>
      <c r="BN1301" s="18"/>
      <c r="BO1301" s="18"/>
      <c r="BP1301" s="18"/>
      <c r="BQ1301" s="18"/>
      <c r="BR1301" s="18"/>
      <c r="BS1301" s="18"/>
      <c r="BT1301" s="18"/>
      <c r="BU1301" s="18"/>
      <c r="BV1301" s="18"/>
      <c r="BW1301" s="18"/>
      <c r="BX1301" s="18"/>
      <c r="BY1301" s="18"/>
      <c r="BZ1301" s="18"/>
      <c r="CA1301" s="18"/>
      <c r="CB1301" s="18"/>
      <c r="CC1301" s="18"/>
      <c r="CD1301" s="18"/>
      <c r="CE1301" s="18"/>
      <c r="CF1301" s="18"/>
      <c r="CG1301" s="18"/>
      <c r="CH1301" s="18"/>
      <c r="CI1301" s="18"/>
      <c r="CJ1301" s="18"/>
      <c r="CK1301" s="18"/>
      <c r="CL1301" s="18"/>
      <c r="CM1301" s="18"/>
      <c r="CN1301" s="18"/>
      <c r="CO1301" s="18"/>
      <c r="CP1301" s="18"/>
      <c r="CQ1301" s="18"/>
      <c r="CR1301" s="18"/>
      <c r="CS1301" s="18"/>
      <c r="CT1301" s="18"/>
      <c r="CU1301" s="18"/>
      <c r="CV1301" s="18"/>
      <c r="CW1301" s="18"/>
      <c r="CX1301" s="18"/>
      <c r="CY1301" s="18"/>
      <c r="CZ1301" s="18"/>
      <c r="DA1301" s="18"/>
      <c r="DB1301" s="18"/>
      <c r="DC1301" s="18"/>
      <c r="DD1301" s="18"/>
      <c r="DE1301" s="18"/>
      <c r="DF1301" s="18"/>
      <c r="DG1301" s="18"/>
      <c r="DH1301" s="18"/>
      <c r="DI1301" s="18"/>
    </row>
    <row r="1302" s="19" customFormat="1" spans="1:113">
      <c r="A1302" s="153" t="str">
        <f>+CONCATENATE(B1302,C1302,D1302,E1302,F1302)</f>
        <v>AFS221.25</v>
      </c>
      <c r="B1302" s="158" t="s">
        <v>121</v>
      </c>
      <c r="C1302" s="154" t="s">
        <v>148</v>
      </c>
      <c r="D1302" s="158" t="s">
        <v>90</v>
      </c>
      <c r="E1302" s="158">
        <v>22</v>
      </c>
      <c r="F1302" s="159">
        <v>1.25</v>
      </c>
      <c r="G1302" s="156">
        <v>0</v>
      </c>
      <c r="H1302" s="156">
        <v>61.76</v>
      </c>
      <c r="I1302" s="156">
        <v>61.97</v>
      </c>
      <c r="J1302" s="156">
        <v>63.47</v>
      </c>
      <c r="K1302" s="156">
        <v>69.92</v>
      </c>
      <c r="L1302" s="156">
        <v>83.79</v>
      </c>
      <c r="M1302" s="157"/>
      <c r="N1302" s="18"/>
      <c r="W1302" s="18"/>
      <c r="X1302" s="18"/>
      <c r="Y1302" s="18"/>
      <c r="Z1302" s="18"/>
      <c r="AA1302" s="18"/>
      <c r="AB1302" s="18"/>
      <c r="AC1302" s="18"/>
      <c r="AD1302" s="18"/>
      <c r="AE1302" s="18"/>
      <c r="AF1302" s="18"/>
      <c r="AG1302" s="18"/>
      <c r="AH1302" s="18"/>
      <c r="AI1302" s="18"/>
      <c r="AJ1302" s="18"/>
      <c r="AK1302" s="18"/>
      <c r="AL1302" s="18"/>
      <c r="AM1302" s="18"/>
      <c r="AN1302" s="18"/>
      <c r="AO1302" s="18"/>
      <c r="AP1302" s="18"/>
      <c r="AQ1302" s="18"/>
      <c r="AR1302" s="18"/>
      <c r="AS1302" s="18"/>
      <c r="AT1302" s="18"/>
      <c r="AU1302" s="18"/>
      <c r="AV1302" s="18"/>
      <c r="AW1302" s="18"/>
      <c r="AX1302" s="18"/>
      <c r="AY1302" s="18"/>
      <c r="AZ1302" s="18"/>
      <c r="BA1302" s="18"/>
      <c r="BB1302" s="18"/>
      <c r="BD1302" s="18"/>
      <c r="BE1302" s="18"/>
      <c r="BF1302" s="18"/>
      <c r="BG1302" s="18"/>
      <c r="BH1302" s="18"/>
      <c r="BI1302" s="18"/>
      <c r="BJ1302" s="18"/>
      <c r="BK1302" s="18"/>
      <c r="BL1302" s="18"/>
      <c r="BM1302" s="18"/>
      <c r="BN1302" s="18"/>
      <c r="BO1302" s="18"/>
      <c r="BP1302" s="18"/>
      <c r="BQ1302" s="18"/>
      <c r="BR1302" s="18"/>
      <c r="BS1302" s="18"/>
      <c r="BT1302" s="18"/>
      <c r="BU1302" s="18"/>
      <c r="BV1302" s="18"/>
      <c r="BW1302" s="18"/>
      <c r="BX1302" s="18"/>
      <c r="BY1302" s="18"/>
      <c r="BZ1302" s="18"/>
      <c r="CA1302" s="18"/>
      <c r="CB1302" s="18"/>
      <c r="CC1302" s="18"/>
      <c r="CD1302" s="18"/>
      <c r="CE1302" s="18"/>
      <c r="CF1302" s="18"/>
      <c r="CG1302" s="18"/>
      <c r="CH1302" s="18"/>
      <c r="CI1302" s="18"/>
      <c r="CJ1302" s="18"/>
      <c r="CK1302" s="18"/>
      <c r="CL1302" s="18"/>
      <c r="CM1302" s="18"/>
      <c r="CN1302" s="18"/>
      <c r="CO1302" s="18"/>
      <c r="CP1302" s="18"/>
      <c r="CQ1302" s="18"/>
      <c r="CR1302" s="18"/>
      <c r="CS1302" s="18"/>
      <c r="CT1302" s="18"/>
      <c r="CU1302" s="18"/>
      <c r="CV1302" s="18"/>
      <c r="CW1302" s="18"/>
      <c r="CX1302" s="18"/>
      <c r="CY1302" s="18"/>
      <c r="CZ1302" s="18"/>
      <c r="DA1302" s="18"/>
      <c r="DB1302" s="18"/>
      <c r="DC1302" s="18"/>
      <c r="DD1302" s="18"/>
      <c r="DE1302" s="18"/>
      <c r="DF1302" s="18"/>
      <c r="DG1302" s="18"/>
      <c r="DH1302" s="18"/>
      <c r="DI1302" s="18"/>
    </row>
    <row r="1303" s="19" customFormat="1" spans="1:113">
      <c r="A1303" s="153" t="str">
        <f>+CONCATENATE(B1303,C1303,D1303,E1303,F1303)</f>
        <v>AFS231.25</v>
      </c>
      <c r="B1303" s="158" t="s">
        <v>121</v>
      </c>
      <c r="C1303" s="154" t="s">
        <v>148</v>
      </c>
      <c r="D1303" s="158" t="s">
        <v>90</v>
      </c>
      <c r="E1303" s="158">
        <v>23</v>
      </c>
      <c r="F1303" s="159">
        <v>1.25</v>
      </c>
      <c r="G1303" s="156">
        <v>0</v>
      </c>
      <c r="H1303" s="156">
        <v>63.37</v>
      </c>
      <c r="I1303" s="156">
        <v>63.63</v>
      </c>
      <c r="J1303" s="156">
        <v>65.67</v>
      </c>
      <c r="K1303" s="156">
        <v>73.64</v>
      </c>
      <c r="L1303" s="156">
        <v>89.47</v>
      </c>
      <c r="M1303" s="157"/>
      <c r="N1303" s="18"/>
      <c r="W1303" s="18"/>
      <c r="X1303" s="18"/>
      <c r="Y1303" s="18"/>
      <c r="Z1303" s="18"/>
      <c r="AA1303" s="18"/>
      <c r="AB1303" s="18"/>
      <c r="AC1303" s="18"/>
      <c r="AD1303" s="18"/>
      <c r="AE1303" s="18"/>
      <c r="AF1303" s="18"/>
      <c r="AG1303" s="18"/>
      <c r="AH1303" s="18"/>
      <c r="AI1303" s="18"/>
      <c r="AJ1303" s="18"/>
      <c r="AK1303" s="18"/>
      <c r="AL1303" s="18"/>
      <c r="AM1303" s="18"/>
      <c r="AN1303" s="18"/>
      <c r="AO1303" s="18"/>
      <c r="AP1303" s="18"/>
      <c r="AQ1303" s="18"/>
      <c r="AR1303" s="18"/>
      <c r="AS1303" s="18"/>
      <c r="AT1303" s="18"/>
      <c r="AU1303" s="18"/>
      <c r="AV1303" s="18"/>
      <c r="AW1303" s="18"/>
      <c r="AX1303" s="18"/>
      <c r="AY1303" s="18"/>
      <c r="AZ1303" s="18"/>
      <c r="BA1303" s="18"/>
      <c r="BB1303" s="18"/>
      <c r="BD1303" s="18"/>
      <c r="BE1303" s="18"/>
      <c r="BF1303" s="18"/>
      <c r="BG1303" s="18"/>
      <c r="BH1303" s="18"/>
      <c r="BI1303" s="18"/>
      <c r="BJ1303" s="18"/>
      <c r="BK1303" s="18"/>
      <c r="BL1303" s="18"/>
      <c r="BM1303" s="18"/>
      <c r="BN1303" s="18"/>
      <c r="BO1303" s="18"/>
      <c r="BP1303" s="18"/>
      <c r="BQ1303" s="18"/>
      <c r="BR1303" s="18"/>
      <c r="BS1303" s="18"/>
      <c r="BT1303" s="18"/>
      <c r="BU1303" s="18"/>
      <c r="BV1303" s="18"/>
      <c r="BW1303" s="18"/>
      <c r="BX1303" s="18"/>
      <c r="BY1303" s="18"/>
      <c r="BZ1303" s="18"/>
      <c r="CA1303" s="18"/>
      <c r="CB1303" s="18"/>
      <c r="CC1303" s="18"/>
      <c r="CD1303" s="18"/>
      <c r="CE1303" s="18"/>
      <c r="CF1303" s="18"/>
      <c r="CG1303" s="18"/>
      <c r="CH1303" s="18"/>
      <c r="CI1303" s="18"/>
      <c r="CJ1303" s="18"/>
      <c r="CK1303" s="18"/>
      <c r="CL1303" s="18"/>
      <c r="CM1303" s="18"/>
      <c r="CN1303" s="18"/>
      <c r="CO1303" s="18"/>
      <c r="CP1303" s="18"/>
      <c r="CQ1303" s="18"/>
      <c r="CR1303" s="18"/>
      <c r="CS1303" s="18"/>
      <c r="CT1303" s="18"/>
      <c r="CU1303" s="18"/>
      <c r="CV1303" s="18"/>
      <c r="CW1303" s="18"/>
      <c r="CX1303" s="18"/>
      <c r="CY1303" s="18"/>
      <c r="CZ1303" s="18"/>
      <c r="DA1303" s="18"/>
      <c r="DB1303" s="18"/>
      <c r="DC1303" s="18"/>
      <c r="DD1303" s="18"/>
      <c r="DE1303" s="18"/>
      <c r="DF1303" s="18"/>
      <c r="DG1303" s="18"/>
      <c r="DH1303" s="18"/>
      <c r="DI1303" s="18"/>
    </row>
    <row r="1304" s="19" customFormat="1" spans="1:113">
      <c r="A1304" s="153" t="str">
        <f>+CONCATENATE(B1304,C1304,D1304,E1304,F1304)</f>
        <v>AFS241.25</v>
      </c>
      <c r="B1304" s="158" t="s">
        <v>121</v>
      </c>
      <c r="C1304" s="154" t="s">
        <v>148</v>
      </c>
      <c r="D1304" s="158" t="s">
        <v>90</v>
      </c>
      <c r="E1304" s="158">
        <v>24</v>
      </c>
      <c r="F1304" s="159">
        <v>1.25</v>
      </c>
      <c r="G1304" s="156">
        <v>0</v>
      </c>
      <c r="H1304" s="156">
        <v>64.7</v>
      </c>
      <c r="I1304" s="156">
        <v>65.08</v>
      </c>
      <c r="J1304" s="156">
        <v>67.97</v>
      </c>
      <c r="K1304" s="156">
        <v>77.84</v>
      </c>
      <c r="L1304" s="156">
        <v>95.74</v>
      </c>
      <c r="M1304" s="157"/>
      <c r="N1304" s="18"/>
      <c r="W1304" s="18"/>
      <c r="X1304" s="18"/>
      <c r="Y1304" s="18"/>
      <c r="Z1304" s="18"/>
      <c r="AA1304" s="18"/>
      <c r="AB1304" s="18"/>
      <c r="AC1304" s="18"/>
      <c r="AD1304" s="18"/>
      <c r="AE1304" s="18"/>
      <c r="AF1304" s="18"/>
      <c r="AG1304" s="18"/>
      <c r="AH1304" s="18"/>
      <c r="AI1304" s="18"/>
      <c r="AJ1304" s="18"/>
      <c r="AK1304" s="18"/>
      <c r="AL1304" s="18"/>
      <c r="AM1304" s="18"/>
      <c r="AN1304" s="18"/>
      <c r="AO1304" s="18"/>
      <c r="AP1304" s="18"/>
      <c r="AQ1304" s="18"/>
      <c r="AR1304" s="18"/>
      <c r="AS1304" s="18"/>
      <c r="AT1304" s="18"/>
      <c r="AU1304" s="18"/>
      <c r="AV1304" s="18"/>
      <c r="AW1304" s="18"/>
      <c r="AX1304" s="18"/>
      <c r="AY1304" s="18"/>
      <c r="AZ1304" s="18"/>
      <c r="BA1304" s="18"/>
      <c r="BB1304" s="18"/>
      <c r="BD1304" s="18"/>
      <c r="BE1304" s="18"/>
      <c r="BF1304" s="18"/>
      <c r="BG1304" s="18"/>
      <c r="BH1304" s="18"/>
      <c r="BI1304" s="18"/>
      <c r="BJ1304" s="18"/>
      <c r="BK1304" s="18"/>
      <c r="BL1304" s="18"/>
      <c r="BM1304" s="18"/>
      <c r="BN1304" s="18"/>
      <c r="BO1304" s="18"/>
      <c r="BP1304" s="18"/>
      <c r="BQ1304" s="18"/>
      <c r="BR1304" s="18"/>
      <c r="BS1304" s="18"/>
      <c r="BT1304" s="18"/>
      <c r="BU1304" s="18"/>
      <c r="BV1304" s="18"/>
      <c r="BW1304" s="18"/>
      <c r="BX1304" s="18"/>
      <c r="BY1304" s="18"/>
      <c r="BZ1304" s="18"/>
      <c r="CA1304" s="18"/>
      <c r="CB1304" s="18"/>
      <c r="CC1304" s="18"/>
      <c r="CD1304" s="18"/>
      <c r="CE1304" s="18"/>
      <c r="CF1304" s="18"/>
      <c r="CG1304" s="18"/>
      <c r="CH1304" s="18"/>
      <c r="CI1304" s="18"/>
      <c r="CJ1304" s="18"/>
      <c r="CK1304" s="18"/>
      <c r="CL1304" s="18"/>
      <c r="CM1304" s="18"/>
      <c r="CN1304" s="18"/>
      <c r="CO1304" s="18"/>
      <c r="CP1304" s="18"/>
      <c r="CQ1304" s="18"/>
      <c r="CR1304" s="18"/>
      <c r="CS1304" s="18"/>
      <c r="CT1304" s="18"/>
      <c r="CU1304" s="18"/>
      <c r="CV1304" s="18"/>
      <c r="CW1304" s="18"/>
      <c r="CX1304" s="18"/>
      <c r="CY1304" s="18"/>
      <c r="CZ1304" s="18"/>
      <c r="DA1304" s="18"/>
      <c r="DB1304" s="18"/>
      <c r="DC1304" s="18"/>
      <c r="DD1304" s="18"/>
      <c r="DE1304" s="18"/>
      <c r="DF1304" s="18"/>
      <c r="DG1304" s="18"/>
      <c r="DH1304" s="18"/>
      <c r="DI1304" s="18"/>
    </row>
    <row r="1305" s="19" customFormat="1" spans="1:113">
      <c r="A1305" s="153" t="str">
        <f>+CONCATENATE(B1305,C1305,D1305,E1305,F1305)</f>
        <v>AFS251.25</v>
      </c>
      <c r="B1305" s="158" t="s">
        <v>121</v>
      </c>
      <c r="C1305" s="154" t="s">
        <v>148</v>
      </c>
      <c r="D1305" s="158" t="s">
        <v>90</v>
      </c>
      <c r="E1305" s="158">
        <v>25</v>
      </c>
      <c r="F1305" s="159">
        <v>1.25</v>
      </c>
      <c r="G1305" s="156">
        <v>0</v>
      </c>
      <c r="H1305" s="156">
        <v>65.81</v>
      </c>
      <c r="I1305" s="156">
        <v>66.44</v>
      </c>
      <c r="J1305" s="156">
        <v>70.53</v>
      </c>
      <c r="K1305" s="156">
        <v>82.5</v>
      </c>
      <c r="L1305" s="156">
        <v>102.72</v>
      </c>
      <c r="M1305" s="157"/>
      <c r="N1305" s="18"/>
      <c r="W1305" s="18"/>
      <c r="X1305" s="18"/>
      <c r="Y1305" s="18"/>
      <c r="Z1305" s="18"/>
      <c r="AA1305" s="18"/>
      <c r="AB1305" s="18"/>
      <c r="AC1305" s="18"/>
      <c r="AD1305" s="18"/>
      <c r="AE1305" s="18"/>
      <c r="AF1305" s="18"/>
      <c r="AG1305" s="18"/>
      <c r="AH1305" s="18"/>
      <c r="AI1305" s="18"/>
      <c r="AJ1305" s="18"/>
      <c r="AK1305" s="18"/>
      <c r="AL1305" s="18"/>
      <c r="AM1305" s="18"/>
      <c r="AN1305" s="18"/>
      <c r="AO1305" s="18"/>
      <c r="AP1305" s="18"/>
      <c r="AQ1305" s="18"/>
      <c r="AR1305" s="18"/>
      <c r="AS1305" s="18"/>
      <c r="AT1305" s="18"/>
      <c r="AU1305" s="18"/>
      <c r="AV1305" s="18"/>
      <c r="AW1305" s="18"/>
      <c r="AX1305" s="18"/>
      <c r="AY1305" s="18"/>
      <c r="AZ1305" s="18"/>
      <c r="BA1305" s="18"/>
      <c r="BB1305" s="18"/>
      <c r="BD1305" s="18"/>
      <c r="BE1305" s="18"/>
      <c r="BF1305" s="18"/>
      <c r="BG1305" s="18"/>
      <c r="BH1305" s="18"/>
      <c r="BI1305" s="18"/>
      <c r="BJ1305" s="18"/>
      <c r="BK1305" s="18"/>
      <c r="BL1305" s="18"/>
      <c r="BM1305" s="18"/>
      <c r="BN1305" s="18"/>
      <c r="BO1305" s="18"/>
      <c r="BP1305" s="18"/>
      <c r="BQ1305" s="18"/>
      <c r="BR1305" s="18"/>
      <c r="BS1305" s="18"/>
      <c r="BT1305" s="18"/>
      <c r="BU1305" s="18"/>
      <c r="BV1305" s="18"/>
      <c r="BW1305" s="18"/>
      <c r="BX1305" s="18"/>
      <c r="BY1305" s="18"/>
      <c r="BZ1305" s="18"/>
      <c r="CA1305" s="18"/>
      <c r="CB1305" s="18"/>
      <c r="CC1305" s="18"/>
      <c r="CD1305" s="18"/>
      <c r="CE1305" s="18"/>
      <c r="CF1305" s="18"/>
      <c r="CG1305" s="18"/>
      <c r="CH1305" s="18"/>
      <c r="CI1305" s="18"/>
      <c r="CJ1305" s="18"/>
      <c r="CK1305" s="18"/>
      <c r="CL1305" s="18"/>
      <c r="CM1305" s="18"/>
      <c r="CN1305" s="18"/>
      <c r="CO1305" s="18"/>
      <c r="CP1305" s="18"/>
      <c r="CQ1305" s="18"/>
      <c r="CR1305" s="18"/>
      <c r="CS1305" s="18"/>
      <c r="CT1305" s="18"/>
      <c r="CU1305" s="18"/>
      <c r="CV1305" s="18"/>
      <c r="CW1305" s="18"/>
      <c r="CX1305" s="18"/>
      <c r="CY1305" s="18"/>
      <c r="CZ1305" s="18"/>
      <c r="DA1305" s="18"/>
      <c r="DB1305" s="18"/>
      <c r="DC1305" s="18"/>
      <c r="DD1305" s="18"/>
      <c r="DE1305" s="18"/>
      <c r="DF1305" s="18"/>
      <c r="DG1305" s="18"/>
      <c r="DH1305" s="18"/>
      <c r="DI1305" s="18"/>
    </row>
    <row r="1306" s="19" customFormat="1" spans="1:113">
      <c r="A1306" s="153" t="str">
        <f>+CONCATENATE(B1306,C1306,D1306,E1306,F1306)</f>
        <v>AFS261.25</v>
      </c>
      <c r="B1306" s="158" t="s">
        <v>121</v>
      </c>
      <c r="C1306" s="154" t="s">
        <v>148</v>
      </c>
      <c r="D1306" s="158" t="s">
        <v>90</v>
      </c>
      <c r="E1306" s="158">
        <v>26</v>
      </c>
      <c r="F1306" s="159">
        <v>1.25</v>
      </c>
      <c r="G1306" s="156">
        <v>0</v>
      </c>
      <c r="H1306" s="156">
        <v>66.84</v>
      </c>
      <c r="I1306" s="156">
        <v>67.88</v>
      </c>
      <c r="J1306" s="156">
        <v>73.53</v>
      </c>
      <c r="K1306" s="156">
        <v>87.79</v>
      </c>
      <c r="L1306" s="156">
        <v>110.33</v>
      </c>
      <c r="M1306" s="157"/>
      <c r="N1306" s="18"/>
      <c r="W1306" s="18"/>
      <c r="X1306" s="18"/>
      <c r="Y1306" s="18"/>
      <c r="Z1306" s="18"/>
      <c r="AA1306" s="18"/>
      <c r="AB1306" s="18"/>
      <c r="AC1306" s="18"/>
      <c r="AD1306" s="18"/>
      <c r="AE1306" s="18"/>
      <c r="AF1306" s="18"/>
      <c r="AG1306" s="18"/>
      <c r="AH1306" s="18"/>
      <c r="AI1306" s="18"/>
      <c r="AJ1306" s="18"/>
      <c r="AK1306" s="18"/>
      <c r="AL1306" s="18"/>
      <c r="AM1306" s="18"/>
      <c r="AN1306" s="18"/>
      <c r="AO1306" s="18"/>
      <c r="AP1306" s="18"/>
      <c r="AQ1306" s="18"/>
      <c r="AR1306" s="18"/>
      <c r="AS1306" s="18"/>
      <c r="AT1306" s="18"/>
      <c r="AU1306" s="18"/>
      <c r="AV1306" s="18"/>
      <c r="AW1306" s="18"/>
      <c r="AX1306" s="18"/>
      <c r="AY1306" s="18"/>
      <c r="AZ1306" s="18"/>
      <c r="BA1306" s="18"/>
      <c r="BB1306" s="18"/>
      <c r="BD1306" s="18"/>
      <c r="BE1306" s="18"/>
      <c r="BF1306" s="18"/>
      <c r="BG1306" s="18"/>
      <c r="BH1306" s="18"/>
      <c r="BI1306" s="18"/>
      <c r="BJ1306" s="18"/>
      <c r="BK1306" s="18"/>
      <c r="BL1306" s="18"/>
      <c r="BM1306" s="18"/>
      <c r="BN1306" s="18"/>
      <c r="BO1306" s="18"/>
      <c r="BP1306" s="18"/>
      <c r="BQ1306" s="18"/>
      <c r="BR1306" s="18"/>
      <c r="BS1306" s="18"/>
      <c r="BT1306" s="18"/>
      <c r="BU1306" s="18"/>
      <c r="BV1306" s="18"/>
      <c r="BW1306" s="18"/>
      <c r="BX1306" s="18"/>
      <c r="BY1306" s="18"/>
      <c r="BZ1306" s="18"/>
      <c r="CA1306" s="18"/>
      <c r="CB1306" s="18"/>
      <c r="CC1306" s="18"/>
      <c r="CD1306" s="18"/>
      <c r="CE1306" s="18"/>
      <c r="CF1306" s="18"/>
      <c r="CG1306" s="18"/>
      <c r="CH1306" s="18"/>
      <c r="CI1306" s="18"/>
      <c r="CJ1306" s="18"/>
      <c r="CK1306" s="18"/>
      <c r="CL1306" s="18"/>
      <c r="CM1306" s="18"/>
      <c r="CN1306" s="18"/>
      <c r="CO1306" s="18"/>
      <c r="CP1306" s="18"/>
      <c r="CQ1306" s="18"/>
      <c r="CR1306" s="18"/>
      <c r="CS1306" s="18"/>
      <c r="CT1306" s="18"/>
      <c r="CU1306" s="18"/>
      <c r="CV1306" s="18"/>
      <c r="CW1306" s="18"/>
      <c r="CX1306" s="18"/>
      <c r="CY1306" s="18"/>
      <c r="CZ1306" s="18"/>
      <c r="DA1306" s="18"/>
      <c r="DB1306" s="18"/>
      <c r="DC1306" s="18"/>
      <c r="DD1306" s="18"/>
      <c r="DE1306" s="18"/>
      <c r="DF1306" s="18"/>
      <c r="DG1306" s="18"/>
      <c r="DH1306" s="18"/>
      <c r="DI1306" s="18"/>
    </row>
    <row r="1307" s="19" customFormat="1" spans="1:113">
      <c r="A1307" s="153" t="str">
        <f>+CONCATENATE(B1307,C1307,D1307,E1307,F1307)</f>
        <v>AFS271.25</v>
      </c>
      <c r="B1307" s="158" t="s">
        <v>121</v>
      </c>
      <c r="C1307" s="154" t="s">
        <v>148</v>
      </c>
      <c r="D1307" s="158" t="s">
        <v>90</v>
      </c>
      <c r="E1307" s="158">
        <v>27</v>
      </c>
      <c r="F1307" s="159">
        <v>1.25</v>
      </c>
      <c r="G1307" s="156">
        <v>0</v>
      </c>
      <c r="H1307" s="156">
        <v>67.89</v>
      </c>
      <c r="I1307" s="156">
        <v>69.46</v>
      </c>
      <c r="J1307" s="156">
        <v>77.12</v>
      </c>
      <c r="K1307" s="156">
        <v>93.93</v>
      </c>
      <c r="L1307" s="156">
        <v>118.86</v>
      </c>
      <c r="M1307" s="157"/>
      <c r="N1307" s="18"/>
      <c r="W1307" s="18"/>
      <c r="X1307" s="18"/>
      <c r="Y1307" s="18"/>
      <c r="Z1307" s="18"/>
      <c r="AA1307" s="18"/>
      <c r="AB1307" s="18"/>
      <c r="AC1307" s="18"/>
      <c r="AD1307" s="18"/>
      <c r="AE1307" s="18"/>
      <c r="AF1307" s="18"/>
      <c r="AG1307" s="18"/>
      <c r="AH1307" s="18"/>
      <c r="AI1307" s="18"/>
      <c r="AJ1307" s="18"/>
      <c r="AK1307" s="18"/>
      <c r="AL1307" s="18"/>
      <c r="AM1307" s="18"/>
      <c r="AN1307" s="18"/>
      <c r="AO1307" s="18"/>
      <c r="AP1307" s="18"/>
      <c r="AQ1307" s="18"/>
      <c r="AR1307" s="18"/>
      <c r="AS1307" s="18"/>
      <c r="AT1307" s="18"/>
      <c r="AU1307" s="18"/>
      <c r="AV1307" s="18"/>
      <c r="AW1307" s="18"/>
      <c r="AX1307" s="18"/>
      <c r="AY1307" s="18"/>
      <c r="AZ1307" s="18"/>
      <c r="BA1307" s="18"/>
      <c r="BB1307" s="18"/>
      <c r="BD1307" s="18"/>
      <c r="BE1307" s="18"/>
      <c r="BF1307" s="18"/>
      <c r="BG1307" s="18"/>
      <c r="BH1307" s="18"/>
      <c r="BI1307" s="18"/>
      <c r="BJ1307" s="18"/>
      <c r="BK1307" s="18"/>
      <c r="BL1307" s="18"/>
      <c r="BM1307" s="18"/>
      <c r="BN1307" s="18"/>
      <c r="BO1307" s="18"/>
      <c r="BP1307" s="18"/>
      <c r="BQ1307" s="18"/>
      <c r="BR1307" s="18"/>
      <c r="BS1307" s="18"/>
      <c r="BT1307" s="18"/>
      <c r="BU1307" s="18"/>
      <c r="BV1307" s="18"/>
      <c r="BW1307" s="18"/>
      <c r="BX1307" s="18"/>
      <c r="BY1307" s="18"/>
      <c r="BZ1307" s="18"/>
      <c r="CA1307" s="18"/>
      <c r="CB1307" s="18"/>
      <c r="CC1307" s="18"/>
      <c r="CD1307" s="18"/>
      <c r="CE1307" s="18"/>
      <c r="CF1307" s="18"/>
      <c r="CG1307" s="18"/>
      <c r="CH1307" s="18"/>
      <c r="CI1307" s="18"/>
      <c r="CJ1307" s="18"/>
      <c r="CK1307" s="18"/>
      <c r="CL1307" s="18"/>
      <c r="CM1307" s="18"/>
      <c r="CN1307" s="18"/>
      <c r="CO1307" s="18"/>
      <c r="CP1307" s="18"/>
      <c r="CQ1307" s="18"/>
      <c r="CR1307" s="18"/>
      <c r="CS1307" s="18"/>
      <c r="CT1307" s="18"/>
      <c r="CU1307" s="18"/>
      <c r="CV1307" s="18"/>
      <c r="CW1307" s="18"/>
      <c r="CX1307" s="18"/>
      <c r="CY1307" s="18"/>
      <c r="CZ1307" s="18"/>
      <c r="DA1307" s="18"/>
      <c r="DB1307" s="18"/>
      <c r="DC1307" s="18"/>
      <c r="DD1307" s="18"/>
      <c r="DE1307" s="18"/>
      <c r="DF1307" s="18"/>
      <c r="DG1307" s="18"/>
      <c r="DH1307" s="18"/>
      <c r="DI1307" s="18"/>
    </row>
    <row r="1308" s="19" customFormat="1" spans="1:113">
      <c r="A1308" s="153" t="str">
        <f>+CONCATENATE(B1308,C1308,D1308,E1308,F1308)</f>
        <v>AFS281.25</v>
      </c>
      <c r="B1308" s="158" t="s">
        <v>121</v>
      </c>
      <c r="C1308" s="154" t="s">
        <v>148</v>
      </c>
      <c r="D1308" s="158" t="s">
        <v>90</v>
      </c>
      <c r="E1308" s="158">
        <v>28</v>
      </c>
      <c r="F1308" s="159">
        <v>1.25</v>
      </c>
      <c r="G1308" s="156">
        <v>0</v>
      </c>
      <c r="H1308" s="156">
        <v>69.06</v>
      </c>
      <c r="I1308" s="156">
        <v>71.42</v>
      </c>
      <c r="J1308" s="156">
        <v>81.42</v>
      </c>
      <c r="K1308" s="156">
        <v>100.84</v>
      </c>
      <c r="L1308" s="156">
        <v>128.25</v>
      </c>
      <c r="M1308" s="157"/>
      <c r="N1308" s="18"/>
      <c r="W1308" s="18"/>
      <c r="X1308" s="18"/>
      <c r="Y1308" s="18"/>
      <c r="Z1308" s="18"/>
      <c r="AA1308" s="18"/>
      <c r="AB1308" s="18"/>
      <c r="AC1308" s="18"/>
      <c r="AD1308" s="18"/>
      <c r="AE1308" s="18"/>
      <c r="AF1308" s="18"/>
      <c r="AG1308" s="18"/>
      <c r="AH1308" s="18"/>
      <c r="AI1308" s="18"/>
      <c r="AJ1308" s="18"/>
      <c r="AK1308" s="18"/>
      <c r="AL1308" s="18"/>
      <c r="AM1308" s="18"/>
      <c r="AN1308" s="18"/>
      <c r="AO1308" s="18"/>
      <c r="AP1308" s="18"/>
      <c r="AQ1308" s="18"/>
      <c r="AR1308" s="18"/>
      <c r="AS1308" s="18"/>
      <c r="AT1308" s="18"/>
      <c r="AU1308" s="18"/>
      <c r="AV1308" s="18"/>
      <c r="AW1308" s="18"/>
      <c r="AX1308" s="18"/>
      <c r="AY1308" s="18"/>
      <c r="AZ1308" s="18"/>
      <c r="BA1308" s="18"/>
      <c r="BB1308" s="18"/>
      <c r="BD1308" s="18"/>
      <c r="BE1308" s="18"/>
      <c r="BF1308" s="18"/>
      <c r="BG1308" s="18"/>
      <c r="BH1308" s="18"/>
      <c r="BI1308" s="18"/>
      <c r="BJ1308" s="18"/>
      <c r="BK1308" s="18"/>
      <c r="BL1308" s="18"/>
      <c r="BM1308" s="18"/>
      <c r="BN1308" s="18"/>
      <c r="BO1308" s="18"/>
      <c r="BP1308" s="18"/>
      <c r="BQ1308" s="18"/>
      <c r="BR1308" s="18"/>
      <c r="BS1308" s="18"/>
      <c r="BT1308" s="18"/>
      <c r="BU1308" s="18"/>
      <c r="BV1308" s="18"/>
      <c r="BW1308" s="18"/>
      <c r="BX1308" s="18"/>
      <c r="BY1308" s="18"/>
      <c r="BZ1308" s="18"/>
      <c r="CA1308" s="18"/>
      <c r="CB1308" s="18"/>
      <c r="CC1308" s="18"/>
      <c r="CD1308" s="18"/>
      <c r="CE1308" s="18"/>
      <c r="CF1308" s="18"/>
      <c r="CG1308" s="18"/>
      <c r="CH1308" s="18"/>
      <c r="CI1308" s="18"/>
      <c r="CJ1308" s="18"/>
      <c r="CK1308" s="18"/>
      <c r="CL1308" s="18"/>
      <c r="CM1308" s="18"/>
      <c r="CN1308" s="18"/>
      <c r="CO1308" s="18"/>
      <c r="CP1308" s="18"/>
      <c r="CQ1308" s="18"/>
      <c r="CR1308" s="18"/>
      <c r="CS1308" s="18"/>
      <c r="CT1308" s="18"/>
      <c r="CU1308" s="18"/>
      <c r="CV1308" s="18"/>
      <c r="CW1308" s="18"/>
      <c r="CX1308" s="18"/>
      <c r="CY1308" s="18"/>
      <c r="CZ1308" s="18"/>
      <c r="DA1308" s="18"/>
      <c r="DB1308" s="18"/>
      <c r="DC1308" s="18"/>
      <c r="DD1308" s="18"/>
      <c r="DE1308" s="18"/>
      <c r="DF1308" s="18"/>
      <c r="DG1308" s="18"/>
      <c r="DH1308" s="18"/>
      <c r="DI1308" s="18"/>
    </row>
    <row r="1309" s="19" customFormat="1" spans="1:113">
      <c r="A1309" s="153" t="str">
        <f>+CONCATENATE(B1309,C1309,D1309,E1309,F1309)</f>
        <v>AFS291.25</v>
      </c>
      <c r="B1309" s="158" t="s">
        <v>121</v>
      </c>
      <c r="C1309" s="154" t="s">
        <v>148</v>
      </c>
      <c r="D1309" s="158" t="s">
        <v>90</v>
      </c>
      <c r="E1309" s="158">
        <v>29</v>
      </c>
      <c r="F1309" s="159">
        <v>1.25</v>
      </c>
      <c r="G1309" s="156">
        <v>0</v>
      </c>
      <c r="H1309" s="156">
        <v>70.5</v>
      </c>
      <c r="I1309" s="156">
        <v>74.03</v>
      </c>
      <c r="J1309" s="156">
        <v>86.53</v>
      </c>
      <c r="K1309" s="156">
        <v>108.73</v>
      </c>
      <c r="L1309" s="156">
        <v>138.54</v>
      </c>
      <c r="M1309" s="157"/>
      <c r="N1309" s="18"/>
      <c r="W1309" s="18"/>
      <c r="X1309" s="18"/>
      <c r="Y1309" s="18"/>
      <c r="Z1309" s="18"/>
      <c r="AA1309" s="18"/>
      <c r="AB1309" s="18"/>
      <c r="AC1309" s="18"/>
      <c r="AD1309" s="18"/>
      <c r="AE1309" s="18"/>
      <c r="AF1309" s="18"/>
      <c r="AG1309" s="18"/>
      <c r="AH1309" s="18"/>
      <c r="AI1309" s="18"/>
      <c r="AJ1309" s="18"/>
      <c r="AK1309" s="18"/>
      <c r="AL1309" s="18"/>
      <c r="AM1309" s="18"/>
      <c r="AN1309" s="18"/>
      <c r="AO1309" s="18"/>
      <c r="AP1309" s="18"/>
      <c r="AQ1309" s="18"/>
      <c r="AR1309" s="18"/>
      <c r="AS1309" s="18"/>
      <c r="AT1309" s="18"/>
      <c r="AU1309" s="18"/>
      <c r="AV1309" s="18"/>
      <c r="AW1309" s="18"/>
      <c r="AX1309" s="18"/>
      <c r="AY1309" s="18"/>
      <c r="AZ1309" s="18"/>
      <c r="BA1309" s="18"/>
      <c r="BB1309" s="18"/>
      <c r="BD1309" s="18"/>
      <c r="BE1309" s="18"/>
      <c r="BF1309" s="18"/>
      <c r="BG1309" s="18"/>
      <c r="BH1309" s="18"/>
      <c r="BI1309" s="18"/>
      <c r="BJ1309" s="18"/>
      <c r="BK1309" s="18"/>
      <c r="BL1309" s="18"/>
      <c r="BM1309" s="18"/>
      <c r="BN1309" s="18"/>
      <c r="BO1309" s="18"/>
      <c r="BP1309" s="18"/>
      <c r="BQ1309" s="18"/>
      <c r="BR1309" s="18"/>
      <c r="BS1309" s="18"/>
      <c r="BT1309" s="18"/>
      <c r="BU1309" s="18"/>
      <c r="BV1309" s="18"/>
      <c r="BW1309" s="18"/>
      <c r="BX1309" s="18"/>
      <c r="BY1309" s="18"/>
      <c r="BZ1309" s="18"/>
      <c r="CA1309" s="18"/>
      <c r="CB1309" s="18"/>
      <c r="CC1309" s="18"/>
      <c r="CD1309" s="18"/>
      <c r="CE1309" s="18"/>
      <c r="CF1309" s="18"/>
      <c r="CG1309" s="18"/>
      <c r="CH1309" s="18"/>
      <c r="CI1309" s="18"/>
      <c r="CJ1309" s="18"/>
      <c r="CK1309" s="18"/>
      <c r="CL1309" s="18"/>
      <c r="CM1309" s="18"/>
      <c r="CN1309" s="18"/>
      <c r="CO1309" s="18"/>
      <c r="CP1309" s="18"/>
      <c r="CQ1309" s="18"/>
      <c r="CR1309" s="18"/>
      <c r="CS1309" s="18"/>
      <c r="CT1309" s="18"/>
      <c r="CU1309" s="18"/>
      <c r="CV1309" s="18"/>
      <c r="CW1309" s="18"/>
      <c r="CX1309" s="18"/>
      <c r="CY1309" s="18"/>
      <c r="CZ1309" s="18"/>
      <c r="DA1309" s="18"/>
      <c r="DB1309" s="18"/>
      <c r="DC1309" s="18"/>
      <c r="DD1309" s="18"/>
      <c r="DE1309" s="18"/>
      <c r="DF1309" s="18"/>
      <c r="DG1309" s="18"/>
      <c r="DH1309" s="18"/>
      <c r="DI1309" s="18"/>
    </row>
    <row r="1310" s="19" customFormat="1" spans="1:113">
      <c r="A1310" s="153" t="str">
        <f>+CONCATENATE(B1310,C1310,D1310,E1310,F1310)</f>
        <v>AFS301.25</v>
      </c>
      <c r="B1310" s="158" t="s">
        <v>121</v>
      </c>
      <c r="C1310" s="154" t="s">
        <v>148</v>
      </c>
      <c r="D1310" s="158" t="s">
        <v>90</v>
      </c>
      <c r="E1310" s="158">
        <v>30</v>
      </c>
      <c r="F1310" s="159">
        <v>1.25</v>
      </c>
      <c r="G1310" s="156">
        <v>0</v>
      </c>
      <c r="H1310" s="156">
        <v>72.16</v>
      </c>
      <c r="I1310" s="156">
        <v>77.27</v>
      </c>
      <c r="J1310" s="156">
        <v>92.48</v>
      </c>
      <c r="K1310" s="156">
        <v>117.45</v>
      </c>
      <c r="L1310" s="156">
        <v>149.7</v>
      </c>
      <c r="M1310" s="157">
        <v>149.7</v>
      </c>
      <c r="N1310" s="18"/>
      <c r="W1310" s="18"/>
      <c r="X1310" s="18"/>
      <c r="Y1310" s="18"/>
      <c r="Z1310" s="18"/>
      <c r="AA1310" s="18"/>
      <c r="AB1310" s="18"/>
      <c r="AC1310" s="18"/>
      <c r="AD1310" s="18"/>
      <c r="AE1310" s="18"/>
      <c r="AF1310" s="18"/>
      <c r="AG1310" s="18"/>
      <c r="AH1310" s="18"/>
      <c r="AI1310" s="18"/>
      <c r="AJ1310" s="18"/>
      <c r="AK1310" s="18"/>
      <c r="AL1310" s="18"/>
      <c r="AM1310" s="18"/>
      <c r="AN1310" s="18"/>
      <c r="AO1310" s="18"/>
      <c r="AP1310" s="18"/>
      <c r="AQ1310" s="18"/>
      <c r="AR1310" s="18"/>
      <c r="AS1310" s="18"/>
      <c r="AT1310" s="18"/>
      <c r="AU1310" s="18"/>
      <c r="AV1310" s="18"/>
      <c r="AW1310" s="18"/>
      <c r="AX1310" s="18"/>
      <c r="AY1310" s="18"/>
      <c r="AZ1310" s="18"/>
      <c r="BA1310" s="18"/>
      <c r="BB1310" s="18"/>
      <c r="BD1310" s="18"/>
      <c r="BE1310" s="18"/>
      <c r="BF1310" s="18"/>
      <c r="BG1310" s="18"/>
      <c r="BH1310" s="18"/>
      <c r="BI1310" s="18"/>
      <c r="BJ1310" s="18"/>
      <c r="BK1310" s="18"/>
      <c r="BL1310" s="18"/>
      <c r="BM1310" s="18"/>
      <c r="BN1310" s="18"/>
      <c r="BO1310" s="18"/>
      <c r="BP1310" s="18"/>
      <c r="BQ1310" s="18"/>
      <c r="BR1310" s="18"/>
      <c r="BS1310" s="18"/>
      <c r="BT1310" s="18"/>
      <c r="BU1310" s="18"/>
      <c r="BV1310" s="18"/>
      <c r="BW1310" s="18"/>
      <c r="BX1310" s="18"/>
      <c r="BY1310" s="18"/>
      <c r="BZ1310" s="18"/>
      <c r="CA1310" s="18"/>
      <c r="CB1310" s="18"/>
      <c r="CC1310" s="18"/>
      <c r="CD1310" s="18"/>
      <c r="CE1310" s="18"/>
      <c r="CF1310" s="18"/>
      <c r="CG1310" s="18"/>
      <c r="CH1310" s="18"/>
      <c r="CI1310" s="18"/>
      <c r="CJ1310" s="18"/>
      <c r="CK1310" s="18"/>
      <c r="CL1310" s="18"/>
      <c r="CM1310" s="18"/>
      <c r="CN1310" s="18"/>
      <c r="CO1310" s="18"/>
      <c r="CP1310" s="18"/>
      <c r="CQ1310" s="18"/>
      <c r="CR1310" s="18"/>
      <c r="CS1310" s="18"/>
      <c r="CT1310" s="18"/>
      <c r="CU1310" s="18"/>
      <c r="CV1310" s="18"/>
      <c r="CW1310" s="18"/>
      <c r="CX1310" s="18"/>
      <c r="CY1310" s="18"/>
      <c r="CZ1310" s="18"/>
      <c r="DA1310" s="18"/>
      <c r="DB1310" s="18"/>
      <c r="DC1310" s="18"/>
      <c r="DD1310" s="18"/>
      <c r="DE1310" s="18"/>
      <c r="DF1310" s="18"/>
      <c r="DG1310" s="18"/>
      <c r="DH1310" s="18"/>
      <c r="DI1310" s="18"/>
    </row>
    <row r="1311" s="19" customFormat="1" spans="1:113">
      <c r="A1311" s="153" t="str">
        <f>+CONCATENATE(B1311,C1311,D1311,E1311,F1311)</f>
        <v>AFS311.25</v>
      </c>
      <c r="B1311" s="158" t="s">
        <v>121</v>
      </c>
      <c r="C1311" s="154" t="s">
        <v>148</v>
      </c>
      <c r="D1311" s="158" t="s">
        <v>90</v>
      </c>
      <c r="E1311" s="158">
        <v>31</v>
      </c>
      <c r="F1311" s="159">
        <v>1.25</v>
      </c>
      <c r="G1311" s="156">
        <v>0</v>
      </c>
      <c r="H1311" s="156">
        <v>74.27</v>
      </c>
      <c r="I1311" s="156">
        <v>81.31</v>
      </c>
      <c r="J1311" s="156">
        <v>99.48</v>
      </c>
      <c r="K1311" s="156">
        <v>127.53</v>
      </c>
      <c r="L1311" s="156">
        <v>161.88</v>
      </c>
      <c r="M1311" s="157">
        <v>154.72</v>
      </c>
      <c r="N1311" s="18"/>
      <c r="W1311" s="18"/>
      <c r="X1311" s="18"/>
      <c r="Y1311" s="18"/>
      <c r="Z1311" s="18"/>
      <c r="AA1311" s="18"/>
      <c r="AB1311" s="18"/>
      <c r="AC1311" s="18"/>
      <c r="AD1311" s="18"/>
      <c r="AE1311" s="18"/>
      <c r="AF1311" s="18"/>
      <c r="AG1311" s="18"/>
      <c r="AH1311" s="18"/>
      <c r="AI1311" s="18"/>
      <c r="AJ1311" s="18"/>
      <c r="AK1311" s="18"/>
      <c r="AL1311" s="18"/>
      <c r="AM1311" s="18"/>
      <c r="AN1311" s="18"/>
      <c r="AO1311" s="18"/>
      <c r="AP1311" s="18"/>
      <c r="AQ1311" s="18"/>
      <c r="AR1311" s="18"/>
      <c r="AS1311" s="18"/>
      <c r="AT1311" s="18"/>
      <c r="AU1311" s="18"/>
      <c r="AV1311" s="18"/>
      <c r="AW1311" s="18"/>
      <c r="AX1311" s="18"/>
      <c r="AY1311" s="18"/>
      <c r="AZ1311" s="18"/>
      <c r="BA1311" s="18"/>
      <c r="BB1311" s="18"/>
      <c r="BD1311" s="18"/>
      <c r="BE1311" s="18"/>
      <c r="BF1311" s="18"/>
      <c r="BG1311" s="18"/>
      <c r="BH1311" s="18"/>
      <c r="BI1311" s="18"/>
      <c r="BJ1311" s="18"/>
      <c r="BK1311" s="18"/>
      <c r="BL1311" s="18"/>
      <c r="BM1311" s="18"/>
      <c r="BN1311" s="18"/>
      <c r="BO1311" s="18"/>
      <c r="BP1311" s="18"/>
      <c r="BQ1311" s="18"/>
      <c r="BR1311" s="18"/>
      <c r="BS1311" s="18"/>
      <c r="BT1311" s="18"/>
      <c r="BU1311" s="18"/>
      <c r="BV1311" s="18"/>
      <c r="BW1311" s="18"/>
      <c r="BX1311" s="18"/>
      <c r="BY1311" s="18"/>
      <c r="BZ1311" s="18"/>
      <c r="CA1311" s="18"/>
      <c r="CB1311" s="18"/>
      <c r="CC1311" s="18"/>
      <c r="CD1311" s="18"/>
      <c r="CE1311" s="18"/>
      <c r="CF1311" s="18"/>
      <c r="CG1311" s="18"/>
      <c r="CH1311" s="18"/>
      <c r="CI1311" s="18"/>
      <c r="CJ1311" s="18"/>
      <c r="CK1311" s="18"/>
      <c r="CL1311" s="18"/>
      <c r="CM1311" s="18"/>
      <c r="CN1311" s="18"/>
      <c r="CO1311" s="18"/>
      <c r="CP1311" s="18"/>
      <c r="CQ1311" s="18"/>
      <c r="CR1311" s="18"/>
      <c r="CS1311" s="18"/>
      <c r="CT1311" s="18"/>
      <c r="CU1311" s="18"/>
      <c r="CV1311" s="18"/>
      <c r="CW1311" s="18"/>
      <c r="CX1311" s="18"/>
      <c r="CY1311" s="18"/>
      <c r="CZ1311" s="18"/>
      <c r="DA1311" s="18"/>
      <c r="DB1311" s="18"/>
      <c r="DC1311" s="18"/>
      <c r="DD1311" s="18"/>
      <c r="DE1311" s="18"/>
      <c r="DF1311" s="18"/>
      <c r="DG1311" s="18"/>
      <c r="DH1311" s="18"/>
      <c r="DI1311" s="18"/>
    </row>
    <row r="1312" s="19" customFormat="1" spans="1:113">
      <c r="A1312" s="153" t="str">
        <f>+CONCATENATE(B1312,C1312,D1312,E1312,F1312)</f>
        <v>AFS321.25</v>
      </c>
      <c r="B1312" s="158" t="s">
        <v>121</v>
      </c>
      <c r="C1312" s="154" t="s">
        <v>148</v>
      </c>
      <c r="D1312" s="158" t="s">
        <v>90</v>
      </c>
      <c r="E1312" s="158">
        <v>32</v>
      </c>
      <c r="F1312" s="159">
        <v>1.25</v>
      </c>
      <c r="G1312" s="156">
        <v>0</v>
      </c>
      <c r="H1312" s="156">
        <v>76.94</v>
      </c>
      <c r="I1312" s="156">
        <v>86.3</v>
      </c>
      <c r="J1312" s="156">
        <v>107.56</v>
      </c>
      <c r="K1312" s="156">
        <v>138.56</v>
      </c>
      <c r="L1312" s="156">
        <v>175.2</v>
      </c>
      <c r="M1312" s="157">
        <v>160.11</v>
      </c>
      <c r="N1312" s="18"/>
      <c r="W1312" s="18"/>
      <c r="X1312" s="18"/>
      <c r="Y1312" s="18"/>
      <c r="Z1312" s="18"/>
      <c r="AA1312" s="18"/>
      <c r="AB1312" s="18"/>
      <c r="AC1312" s="18"/>
      <c r="AD1312" s="18"/>
      <c r="AE1312" s="18"/>
      <c r="AF1312" s="18"/>
      <c r="AG1312" s="18"/>
      <c r="AH1312" s="18"/>
      <c r="AI1312" s="18"/>
      <c r="AJ1312" s="18"/>
      <c r="AK1312" s="18"/>
      <c r="AL1312" s="18"/>
      <c r="AM1312" s="18"/>
      <c r="AN1312" s="18"/>
      <c r="AO1312" s="18"/>
      <c r="AP1312" s="18"/>
      <c r="AQ1312" s="18"/>
      <c r="AR1312" s="18"/>
      <c r="AS1312" s="18"/>
      <c r="AT1312" s="18"/>
      <c r="AU1312" s="18"/>
      <c r="AV1312" s="18"/>
      <c r="AW1312" s="18"/>
      <c r="AX1312" s="18"/>
      <c r="AY1312" s="18"/>
      <c r="AZ1312" s="18"/>
      <c r="BA1312" s="18"/>
      <c r="BB1312" s="18"/>
      <c r="BD1312" s="18"/>
      <c r="BE1312" s="18"/>
      <c r="BF1312" s="18"/>
      <c r="BG1312" s="18"/>
      <c r="BH1312" s="18"/>
      <c r="BI1312" s="18"/>
      <c r="BJ1312" s="18"/>
      <c r="BK1312" s="18"/>
      <c r="BL1312" s="18"/>
      <c r="BM1312" s="18"/>
      <c r="BN1312" s="18"/>
      <c r="BO1312" s="18"/>
      <c r="BP1312" s="18"/>
      <c r="BQ1312" s="18"/>
      <c r="BR1312" s="18"/>
      <c r="BS1312" s="18"/>
      <c r="BT1312" s="18"/>
      <c r="BU1312" s="18"/>
      <c r="BV1312" s="18"/>
      <c r="BW1312" s="18"/>
      <c r="BX1312" s="18"/>
      <c r="BY1312" s="18"/>
      <c r="BZ1312" s="18"/>
      <c r="CA1312" s="18"/>
      <c r="CB1312" s="18"/>
      <c r="CC1312" s="18"/>
      <c r="CD1312" s="18"/>
      <c r="CE1312" s="18"/>
      <c r="CF1312" s="18"/>
      <c r="CG1312" s="18"/>
      <c r="CH1312" s="18"/>
      <c r="CI1312" s="18"/>
      <c r="CJ1312" s="18"/>
      <c r="CK1312" s="18"/>
      <c r="CL1312" s="18"/>
      <c r="CM1312" s="18"/>
      <c r="CN1312" s="18"/>
      <c r="CO1312" s="18"/>
      <c r="CP1312" s="18"/>
      <c r="CQ1312" s="18"/>
      <c r="CR1312" s="18"/>
      <c r="CS1312" s="18"/>
      <c r="CT1312" s="18"/>
      <c r="CU1312" s="18"/>
      <c r="CV1312" s="18"/>
      <c r="CW1312" s="18"/>
      <c r="CX1312" s="18"/>
      <c r="CY1312" s="18"/>
      <c r="CZ1312" s="18"/>
      <c r="DA1312" s="18"/>
      <c r="DB1312" s="18"/>
      <c r="DC1312" s="18"/>
      <c r="DD1312" s="18"/>
      <c r="DE1312" s="18"/>
      <c r="DF1312" s="18"/>
      <c r="DG1312" s="18"/>
      <c r="DH1312" s="18"/>
      <c r="DI1312" s="18"/>
    </row>
    <row r="1313" s="19" customFormat="1" spans="1:113">
      <c r="A1313" s="153" t="str">
        <f>+CONCATENATE(B1313,C1313,D1313,E1313,F1313)</f>
        <v>AFS331.25</v>
      </c>
      <c r="B1313" s="158" t="s">
        <v>121</v>
      </c>
      <c r="C1313" s="154" t="s">
        <v>148</v>
      </c>
      <c r="D1313" s="158" t="s">
        <v>90</v>
      </c>
      <c r="E1313" s="158">
        <v>33</v>
      </c>
      <c r="F1313" s="159">
        <v>1.25</v>
      </c>
      <c r="G1313" s="156">
        <v>0</v>
      </c>
      <c r="H1313" s="156">
        <v>80.2</v>
      </c>
      <c r="I1313" s="156">
        <v>92.32</v>
      </c>
      <c r="J1313" s="156">
        <v>116.76</v>
      </c>
      <c r="K1313" s="156">
        <v>150.84</v>
      </c>
      <c r="L1313" s="156">
        <v>189.59</v>
      </c>
      <c r="M1313" s="157">
        <v>165.91</v>
      </c>
      <c r="N1313" s="18"/>
      <c r="W1313" s="18"/>
      <c r="X1313" s="18"/>
      <c r="Y1313" s="18"/>
      <c r="Z1313" s="18"/>
      <c r="AA1313" s="18"/>
      <c r="AB1313" s="18"/>
      <c r="AC1313" s="18"/>
      <c r="AD1313" s="18"/>
      <c r="AE1313" s="18"/>
      <c r="AF1313" s="18"/>
      <c r="AG1313" s="18"/>
      <c r="AH1313" s="18"/>
      <c r="AI1313" s="18"/>
      <c r="AJ1313" s="18"/>
      <c r="AK1313" s="18"/>
      <c r="AL1313" s="18"/>
      <c r="AM1313" s="18"/>
      <c r="AN1313" s="18"/>
      <c r="AO1313" s="18"/>
      <c r="AP1313" s="18"/>
      <c r="AQ1313" s="18"/>
      <c r="AR1313" s="18"/>
      <c r="AS1313" s="18"/>
      <c r="AT1313" s="18"/>
      <c r="AU1313" s="18"/>
      <c r="AV1313" s="18"/>
      <c r="AW1313" s="18"/>
      <c r="AX1313" s="18"/>
      <c r="AY1313" s="18"/>
      <c r="AZ1313" s="18"/>
      <c r="BA1313" s="18"/>
      <c r="BB1313" s="18"/>
      <c r="BD1313" s="18"/>
      <c r="BE1313" s="18"/>
      <c r="BF1313" s="18"/>
      <c r="BG1313" s="18"/>
      <c r="BH1313" s="18"/>
      <c r="BI1313" s="18"/>
      <c r="BJ1313" s="18"/>
      <c r="BK1313" s="18"/>
      <c r="BL1313" s="18"/>
      <c r="BM1313" s="18"/>
      <c r="BN1313" s="18"/>
      <c r="BO1313" s="18"/>
      <c r="BP1313" s="18"/>
      <c r="BQ1313" s="18"/>
      <c r="BR1313" s="18"/>
      <c r="BS1313" s="18"/>
      <c r="BT1313" s="18"/>
      <c r="BU1313" s="18"/>
      <c r="BV1313" s="18"/>
      <c r="BW1313" s="18"/>
      <c r="BX1313" s="18"/>
      <c r="BY1313" s="18"/>
      <c r="BZ1313" s="18"/>
      <c r="CA1313" s="18"/>
      <c r="CB1313" s="18"/>
      <c r="CC1313" s="18"/>
      <c r="CD1313" s="18"/>
      <c r="CE1313" s="18"/>
      <c r="CF1313" s="18"/>
      <c r="CG1313" s="18"/>
      <c r="CH1313" s="18"/>
      <c r="CI1313" s="18"/>
      <c r="CJ1313" s="18"/>
      <c r="CK1313" s="18"/>
      <c r="CL1313" s="18"/>
      <c r="CM1313" s="18"/>
      <c r="CN1313" s="18"/>
      <c r="CO1313" s="18"/>
      <c r="CP1313" s="18"/>
      <c r="CQ1313" s="18"/>
      <c r="CR1313" s="18"/>
      <c r="CS1313" s="18"/>
      <c r="CT1313" s="18"/>
      <c r="CU1313" s="18"/>
      <c r="CV1313" s="18"/>
      <c r="CW1313" s="18"/>
      <c r="CX1313" s="18"/>
      <c r="CY1313" s="18"/>
      <c r="CZ1313" s="18"/>
      <c r="DA1313" s="18"/>
      <c r="DB1313" s="18"/>
      <c r="DC1313" s="18"/>
      <c r="DD1313" s="18"/>
      <c r="DE1313" s="18"/>
      <c r="DF1313" s="18"/>
      <c r="DG1313" s="18"/>
      <c r="DH1313" s="18"/>
      <c r="DI1313" s="18"/>
    </row>
    <row r="1314" s="19" customFormat="1" spans="1:113">
      <c r="A1314" s="153" t="str">
        <f>+CONCATENATE(B1314,C1314,D1314,E1314,F1314)</f>
        <v>AFS341.25</v>
      </c>
      <c r="B1314" s="158" t="s">
        <v>121</v>
      </c>
      <c r="C1314" s="154" t="s">
        <v>148</v>
      </c>
      <c r="D1314" s="158" t="s">
        <v>90</v>
      </c>
      <c r="E1314" s="158">
        <v>34</v>
      </c>
      <c r="F1314" s="159">
        <v>1.25</v>
      </c>
      <c r="G1314" s="156">
        <v>0</v>
      </c>
      <c r="H1314" s="156">
        <v>84.23</v>
      </c>
      <c r="I1314" s="156">
        <v>99.32</v>
      </c>
      <c r="J1314" s="156">
        <v>127.11</v>
      </c>
      <c r="K1314" s="156">
        <v>164.16</v>
      </c>
      <c r="L1314" s="156">
        <v>205.19</v>
      </c>
      <c r="M1314" s="157">
        <v>172.15</v>
      </c>
      <c r="N1314" s="18"/>
      <c r="W1314" s="18"/>
      <c r="X1314" s="18"/>
      <c r="Y1314" s="18"/>
      <c r="Z1314" s="18"/>
      <c r="AA1314" s="18"/>
      <c r="AB1314" s="18"/>
      <c r="AC1314" s="18"/>
      <c r="AD1314" s="18"/>
      <c r="AE1314" s="18"/>
      <c r="AF1314" s="18"/>
      <c r="AG1314" s="18"/>
      <c r="AH1314" s="18"/>
      <c r="AI1314" s="18"/>
      <c r="AJ1314" s="18"/>
      <c r="AK1314" s="18"/>
      <c r="AL1314" s="18"/>
      <c r="AM1314" s="18"/>
      <c r="AN1314" s="18"/>
      <c r="AO1314" s="18"/>
      <c r="AP1314" s="18"/>
      <c r="AQ1314" s="18"/>
      <c r="AR1314" s="18"/>
      <c r="AS1314" s="18"/>
      <c r="AT1314" s="18"/>
      <c r="AU1314" s="18"/>
      <c r="AV1314" s="18"/>
      <c r="AW1314" s="18"/>
      <c r="AX1314" s="18"/>
      <c r="AY1314" s="18"/>
      <c r="AZ1314" s="18"/>
      <c r="BA1314" s="18"/>
      <c r="BB1314" s="18"/>
      <c r="BD1314" s="18"/>
      <c r="BE1314" s="18"/>
      <c r="BF1314" s="18"/>
      <c r="BG1314" s="18"/>
      <c r="BH1314" s="18"/>
      <c r="BI1314" s="18"/>
      <c r="BJ1314" s="18"/>
      <c r="BK1314" s="18"/>
      <c r="BL1314" s="18"/>
      <c r="BM1314" s="18"/>
      <c r="BN1314" s="18"/>
      <c r="BO1314" s="18"/>
      <c r="BP1314" s="18"/>
      <c r="BQ1314" s="18"/>
      <c r="BR1314" s="18"/>
      <c r="BS1314" s="18"/>
      <c r="BT1314" s="18"/>
      <c r="BU1314" s="18"/>
      <c r="BV1314" s="18"/>
      <c r="BW1314" s="18"/>
      <c r="BX1314" s="18"/>
      <c r="BY1314" s="18"/>
      <c r="BZ1314" s="18"/>
      <c r="CA1314" s="18"/>
      <c r="CB1314" s="18"/>
      <c r="CC1314" s="18"/>
      <c r="CD1314" s="18"/>
      <c r="CE1314" s="18"/>
      <c r="CF1314" s="18"/>
      <c r="CG1314" s="18"/>
      <c r="CH1314" s="18"/>
      <c r="CI1314" s="18"/>
      <c r="CJ1314" s="18"/>
      <c r="CK1314" s="18"/>
      <c r="CL1314" s="18"/>
      <c r="CM1314" s="18"/>
      <c r="CN1314" s="18"/>
      <c r="CO1314" s="18"/>
      <c r="CP1314" s="18"/>
      <c r="CQ1314" s="18"/>
      <c r="CR1314" s="18"/>
      <c r="CS1314" s="18"/>
      <c r="CT1314" s="18"/>
      <c r="CU1314" s="18"/>
      <c r="CV1314" s="18"/>
      <c r="CW1314" s="18"/>
      <c r="CX1314" s="18"/>
      <c r="CY1314" s="18"/>
      <c r="CZ1314" s="18"/>
      <c r="DA1314" s="18"/>
      <c r="DB1314" s="18"/>
      <c r="DC1314" s="18"/>
      <c r="DD1314" s="18"/>
      <c r="DE1314" s="18"/>
      <c r="DF1314" s="18"/>
      <c r="DG1314" s="18"/>
      <c r="DH1314" s="18"/>
      <c r="DI1314" s="18"/>
    </row>
    <row r="1315" s="19" customFormat="1" spans="1:113">
      <c r="A1315" s="153" t="str">
        <f>+CONCATENATE(B1315,C1315,D1315,E1315,F1315)</f>
        <v>AFS351.25</v>
      </c>
      <c r="B1315" s="158" t="s">
        <v>121</v>
      </c>
      <c r="C1315" s="154" t="s">
        <v>148</v>
      </c>
      <c r="D1315" s="158" t="s">
        <v>90</v>
      </c>
      <c r="E1315" s="158">
        <v>35</v>
      </c>
      <c r="F1315" s="159">
        <v>1.25</v>
      </c>
      <c r="G1315" s="156">
        <v>0</v>
      </c>
      <c r="H1315" s="156">
        <v>89.08</v>
      </c>
      <c r="I1315" s="156">
        <v>107.63</v>
      </c>
      <c r="J1315" s="156">
        <v>139.09</v>
      </c>
      <c r="K1315" s="156">
        <v>178.81</v>
      </c>
      <c r="L1315" s="156">
        <v>222.16</v>
      </c>
      <c r="M1315" s="157">
        <v>178.81</v>
      </c>
      <c r="N1315" s="18"/>
      <c r="W1315" s="18"/>
      <c r="X1315" s="18"/>
      <c r="Y1315" s="18"/>
      <c r="Z1315" s="18"/>
      <c r="AA1315" s="18"/>
      <c r="AB1315" s="18"/>
      <c r="AC1315" s="18"/>
      <c r="AD1315" s="18"/>
      <c r="AE1315" s="18"/>
      <c r="AF1315" s="18"/>
      <c r="AG1315" s="18"/>
      <c r="AH1315" s="18"/>
      <c r="AI1315" s="18"/>
      <c r="AJ1315" s="18"/>
      <c r="AK1315" s="18"/>
      <c r="AL1315" s="18"/>
      <c r="AM1315" s="18"/>
      <c r="AN1315" s="18"/>
      <c r="AO1315" s="18"/>
      <c r="AP1315" s="18"/>
      <c r="AQ1315" s="18"/>
      <c r="AR1315" s="18"/>
      <c r="AS1315" s="18"/>
      <c r="AT1315" s="18"/>
      <c r="AU1315" s="18"/>
      <c r="AV1315" s="18"/>
      <c r="AW1315" s="18"/>
      <c r="AX1315" s="18"/>
      <c r="AY1315" s="18"/>
      <c r="AZ1315" s="18"/>
      <c r="BA1315" s="18"/>
      <c r="BB1315" s="18"/>
      <c r="BD1315" s="18"/>
      <c r="BE1315" s="18"/>
      <c r="BF1315" s="18"/>
      <c r="BG1315" s="18"/>
      <c r="BH1315" s="18"/>
      <c r="BI1315" s="18"/>
      <c r="BJ1315" s="18"/>
      <c r="BK1315" s="18"/>
      <c r="BL1315" s="18"/>
      <c r="BM1315" s="18"/>
      <c r="BN1315" s="18"/>
      <c r="BO1315" s="18"/>
      <c r="BP1315" s="18"/>
      <c r="BQ1315" s="18"/>
      <c r="BR1315" s="18"/>
      <c r="BS1315" s="18"/>
      <c r="BT1315" s="18"/>
      <c r="BU1315" s="18"/>
      <c r="BV1315" s="18"/>
      <c r="BW1315" s="18"/>
      <c r="BX1315" s="18"/>
      <c r="BY1315" s="18"/>
      <c r="BZ1315" s="18"/>
      <c r="CA1315" s="18"/>
      <c r="CB1315" s="18"/>
      <c r="CC1315" s="18"/>
      <c r="CD1315" s="18"/>
      <c r="CE1315" s="18"/>
      <c r="CF1315" s="18"/>
      <c r="CG1315" s="18"/>
      <c r="CH1315" s="18"/>
      <c r="CI1315" s="18"/>
      <c r="CJ1315" s="18"/>
      <c r="CK1315" s="18"/>
      <c r="CL1315" s="18"/>
      <c r="CM1315" s="18"/>
      <c r="CN1315" s="18"/>
      <c r="CO1315" s="18"/>
      <c r="CP1315" s="18"/>
      <c r="CQ1315" s="18"/>
      <c r="CR1315" s="18"/>
      <c r="CS1315" s="18"/>
      <c r="CT1315" s="18"/>
      <c r="CU1315" s="18"/>
      <c r="CV1315" s="18"/>
      <c r="CW1315" s="18"/>
      <c r="CX1315" s="18"/>
      <c r="CY1315" s="18"/>
      <c r="CZ1315" s="18"/>
      <c r="DA1315" s="18"/>
      <c r="DB1315" s="18"/>
      <c r="DC1315" s="18"/>
      <c r="DD1315" s="18"/>
      <c r="DE1315" s="18"/>
      <c r="DF1315" s="18"/>
      <c r="DG1315" s="18"/>
      <c r="DH1315" s="18"/>
      <c r="DI1315" s="18"/>
    </row>
    <row r="1316" s="19" customFormat="1" spans="1:113">
      <c r="A1316" s="153" t="str">
        <f>+CONCATENATE(B1316,C1316,D1316,E1316,F1316)</f>
        <v>AFS361.25</v>
      </c>
      <c r="B1316" s="158" t="s">
        <v>121</v>
      </c>
      <c r="C1316" s="154" t="s">
        <v>148</v>
      </c>
      <c r="D1316" s="158" t="s">
        <v>90</v>
      </c>
      <c r="E1316" s="158">
        <v>36</v>
      </c>
      <c r="F1316" s="159">
        <v>1.25</v>
      </c>
      <c r="G1316" s="156">
        <v>0</v>
      </c>
      <c r="H1316" s="156">
        <v>95</v>
      </c>
      <c r="I1316" s="156">
        <v>117.17</v>
      </c>
      <c r="J1316" s="156">
        <v>152.34</v>
      </c>
      <c r="K1316" s="156">
        <v>194.87</v>
      </c>
      <c r="L1316" s="156">
        <v>240.62</v>
      </c>
      <c r="M1316" s="157">
        <v>186</v>
      </c>
      <c r="N1316" s="18"/>
      <c r="W1316" s="18"/>
      <c r="X1316" s="18"/>
      <c r="Y1316" s="18"/>
      <c r="Z1316" s="18"/>
      <c r="AA1316" s="18"/>
      <c r="AB1316" s="18"/>
      <c r="AC1316" s="18"/>
      <c r="AD1316" s="18"/>
      <c r="AE1316" s="18"/>
      <c r="AF1316" s="18"/>
      <c r="AG1316" s="18"/>
      <c r="AH1316" s="18"/>
      <c r="AI1316" s="18"/>
      <c r="AJ1316" s="18"/>
      <c r="AK1316" s="18"/>
      <c r="AL1316" s="18"/>
      <c r="AM1316" s="18"/>
      <c r="AN1316" s="18"/>
      <c r="AO1316" s="18"/>
      <c r="AP1316" s="18"/>
      <c r="AQ1316" s="18"/>
      <c r="AR1316" s="18"/>
      <c r="AS1316" s="18"/>
      <c r="AT1316" s="18"/>
      <c r="AU1316" s="18"/>
      <c r="AV1316" s="18"/>
      <c r="AW1316" s="18"/>
      <c r="AX1316" s="18"/>
      <c r="AY1316" s="18"/>
      <c r="AZ1316" s="18"/>
      <c r="BA1316" s="18"/>
      <c r="BB1316" s="18"/>
      <c r="BD1316" s="18"/>
      <c r="BE1316" s="18"/>
      <c r="BF1316" s="18"/>
      <c r="BG1316" s="18"/>
      <c r="BH1316" s="18"/>
      <c r="BI1316" s="18"/>
      <c r="BJ1316" s="18"/>
      <c r="BK1316" s="18"/>
      <c r="BL1316" s="18"/>
      <c r="BM1316" s="18"/>
      <c r="BN1316" s="18"/>
      <c r="BO1316" s="18"/>
      <c r="BP1316" s="18"/>
      <c r="BQ1316" s="18"/>
      <c r="BR1316" s="18"/>
      <c r="BS1316" s="18"/>
      <c r="BT1316" s="18"/>
      <c r="BU1316" s="18"/>
      <c r="BV1316" s="18"/>
      <c r="BW1316" s="18"/>
      <c r="BX1316" s="18"/>
      <c r="BY1316" s="18"/>
      <c r="BZ1316" s="18"/>
      <c r="CA1316" s="18"/>
      <c r="CB1316" s="18"/>
      <c r="CC1316" s="18"/>
      <c r="CD1316" s="18"/>
      <c r="CE1316" s="18"/>
      <c r="CF1316" s="18"/>
      <c r="CG1316" s="18"/>
      <c r="CH1316" s="18"/>
      <c r="CI1316" s="18"/>
      <c r="CJ1316" s="18"/>
      <c r="CK1316" s="18"/>
      <c r="CL1316" s="18"/>
      <c r="CM1316" s="18"/>
      <c r="CN1316" s="18"/>
      <c r="CO1316" s="18"/>
      <c r="CP1316" s="18"/>
      <c r="CQ1316" s="18"/>
      <c r="CR1316" s="18"/>
      <c r="CS1316" s="18"/>
      <c r="CT1316" s="18"/>
      <c r="CU1316" s="18"/>
      <c r="CV1316" s="18"/>
      <c r="CW1316" s="18"/>
      <c r="CX1316" s="18"/>
      <c r="CY1316" s="18"/>
      <c r="CZ1316" s="18"/>
      <c r="DA1316" s="18"/>
      <c r="DB1316" s="18"/>
      <c r="DC1316" s="18"/>
      <c r="DD1316" s="18"/>
      <c r="DE1316" s="18"/>
      <c r="DF1316" s="18"/>
      <c r="DG1316" s="18"/>
      <c r="DH1316" s="18"/>
      <c r="DI1316" s="18"/>
    </row>
    <row r="1317" s="19" customFormat="1" spans="1:113">
      <c r="A1317" s="153" t="str">
        <f>+CONCATENATE(B1317,C1317,D1317,E1317,F1317)</f>
        <v>AFS371.25</v>
      </c>
      <c r="B1317" s="158" t="s">
        <v>121</v>
      </c>
      <c r="C1317" s="154" t="s">
        <v>148</v>
      </c>
      <c r="D1317" s="158" t="s">
        <v>90</v>
      </c>
      <c r="E1317" s="158">
        <v>37</v>
      </c>
      <c r="F1317" s="159">
        <v>1.25</v>
      </c>
      <c r="G1317" s="156">
        <v>0</v>
      </c>
      <c r="H1317" s="156">
        <v>102.08</v>
      </c>
      <c r="I1317" s="156">
        <v>128.18</v>
      </c>
      <c r="J1317" s="156">
        <v>167.13</v>
      </c>
      <c r="K1317" s="156">
        <v>212.17</v>
      </c>
      <c r="L1317" s="156">
        <v>260.67</v>
      </c>
      <c r="M1317" s="157">
        <v>193.71</v>
      </c>
      <c r="N1317" s="18"/>
      <c r="W1317" s="18"/>
      <c r="X1317" s="18"/>
      <c r="Y1317" s="18"/>
      <c r="Z1317" s="18"/>
      <c r="AA1317" s="18"/>
      <c r="AB1317" s="18"/>
      <c r="AC1317" s="18"/>
      <c r="AD1317" s="18"/>
      <c r="AE1317" s="18"/>
      <c r="AF1317" s="18"/>
      <c r="AG1317" s="18"/>
      <c r="AH1317" s="18"/>
      <c r="AI1317" s="18"/>
      <c r="AJ1317" s="18"/>
      <c r="AK1317" s="18"/>
      <c r="AL1317" s="18"/>
      <c r="AM1317" s="18"/>
      <c r="AN1317" s="18"/>
      <c r="AO1317" s="18"/>
      <c r="AP1317" s="18"/>
      <c r="AQ1317" s="18"/>
      <c r="AR1317" s="18"/>
      <c r="AS1317" s="18"/>
      <c r="AT1317" s="18"/>
      <c r="AU1317" s="18"/>
      <c r="AV1317" s="18"/>
      <c r="AW1317" s="18"/>
      <c r="AX1317" s="18"/>
      <c r="AY1317" s="18"/>
      <c r="AZ1317" s="18"/>
      <c r="BA1317" s="18"/>
      <c r="BB1317" s="18"/>
      <c r="BD1317" s="18"/>
      <c r="BE1317" s="18"/>
      <c r="BF1317" s="18"/>
      <c r="BG1317" s="18"/>
      <c r="BH1317" s="18"/>
      <c r="BI1317" s="18"/>
      <c r="BJ1317" s="18"/>
      <c r="BK1317" s="18"/>
      <c r="BL1317" s="18"/>
      <c r="BM1317" s="18"/>
      <c r="BN1317" s="18"/>
      <c r="BO1317" s="18"/>
      <c r="BP1317" s="18"/>
      <c r="BQ1317" s="18"/>
      <c r="BR1317" s="18"/>
      <c r="BS1317" s="18"/>
      <c r="BT1317" s="18"/>
      <c r="BU1317" s="18"/>
      <c r="BV1317" s="18"/>
      <c r="BW1317" s="18"/>
      <c r="BX1317" s="18"/>
      <c r="BY1317" s="18"/>
      <c r="BZ1317" s="18"/>
      <c r="CA1317" s="18"/>
      <c r="CB1317" s="18"/>
      <c r="CC1317" s="18"/>
      <c r="CD1317" s="18"/>
      <c r="CE1317" s="18"/>
      <c r="CF1317" s="18"/>
      <c r="CG1317" s="18"/>
      <c r="CH1317" s="18"/>
      <c r="CI1317" s="18"/>
      <c r="CJ1317" s="18"/>
      <c r="CK1317" s="18"/>
      <c r="CL1317" s="18"/>
      <c r="CM1317" s="18"/>
      <c r="CN1317" s="18"/>
      <c r="CO1317" s="18"/>
      <c r="CP1317" s="18"/>
      <c r="CQ1317" s="18"/>
      <c r="CR1317" s="18"/>
      <c r="CS1317" s="18"/>
      <c r="CT1317" s="18"/>
      <c r="CU1317" s="18"/>
      <c r="CV1317" s="18"/>
      <c r="CW1317" s="18"/>
      <c r="CX1317" s="18"/>
      <c r="CY1317" s="18"/>
      <c r="CZ1317" s="18"/>
      <c r="DA1317" s="18"/>
      <c r="DB1317" s="18"/>
      <c r="DC1317" s="18"/>
      <c r="DD1317" s="18"/>
      <c r="DE1317" s="18"/>
      <c r="DF1317" s="18"/>
      <c r="DG1317" s="18"/>
      <c r="DH1317" s="18"/>
      <c r="DI1317" s="18"/>
    </row>
    <row r="1318" s="19" customFormat="1" spans="1:113">
      <c r="A1318" s="153" t="str">
        <f>+CONCATENATE(B1318,C1318,D1318,E1318,F1318)</f>
        <v>AFS381.25</v>
      </c>
      <c r="B1318" s="158" t="s">
        <v>121</v>
      </c>
      <c r="C1318" s="154" t="s">
        <v>148</v>
      </c>
      <c r="D1318" s="158" t="s">
        <v>90</v>
      </c>
      <c r="E1318" s="158">
        <v>38</v>
      </c>
      <c r="F1318" s="159">
        <v>1.25</v>
      </c>
      <c r="G1318" s="156">
        <v>0</v>
      </c>
      <c r="H1318" s="156">
        <v>110.49</v>
      </c>
      <c r="I1318" s="156">
        <v>140.67</v>
      </c>
      <c r="J1318" s="156">
        <v>183.23</v>
      </c>
      <c r="K1318" s="156">
        <v>230.96</v>
      </c>
      <c r="L1318" s="156">
        <v>282.42</v>
      </c>
      <c r="M1318" s="157">
        <v>201.98</v>
      </c>
      <c r="N1318" s="18"/>
      <c r="W1318" s="18"/>
      <c r="X1318" s="18"/>
      <c r="Y1318" s="18"/>
      <c r="Z1318" s="18"/>
      <c r="AA1318" s="18"/>
      <c r="AB1318" s="18"/>
      <c r="AC1318" s="18"/>
      <c r="AD1318" s="18"/>
      <c r="AE1318" s="18"/>
      <c r="AF1318" s="18"/>
      <c r="AG1318" s="18"/>
      <c r="AH1318" s="18"/>
      <c r="AI1318" s="18"/>
      <c r="AJ1318" s="18"/>
      <c r="AK1318" s="18"/>
      <c r="AL1318" s="18"/>
      <c r="AM1318" s="18"/>
      <c r="AN1318" s="18"/>
      <c r="AO1318" s="18"/>
      <c r="AP1318" s="18"/>
      <c r="AQ1318" s="18"/>
      <c r="AR1318" s="18"/>
      <c r="AS1318" s="18"/>
      <c r="AT1318" s="18"/>
      <c r="AU1318" s="18"/>
      <c r="AV1318" s="18"/>
      <c r="AW1318" s="18"/>
      <c r="AX1318" s="18"/>
      <c r="AY1318" s="18"/>
      <c r="AZ1318" s="18"/>
      <c r="BA1318" s="18"/>
      <c r="BB1318" s="18"/>
      <c r="BD1318" s="18"/>
      <c r="BE1318" s="18"/>
      <c r="BF1318" s="18"/>
      <c r="BG1318" s="18"/>
      <c r="BH1318" s="18"/>
      <c r="BI1318" s="18"/>
      <c r="BJ1318" s="18"/>
      <c r="BK1318" s="18"/>
      <c r="BL1318" s="18"/>
      <c r="BM1318" s="18"/>
      <c r="BN1318" s="18"/>
      <c r="BO1318" s="18"/>
      <c r="BP1318" s="18"/>
      <c r="BQ1318" s="18"/>
      <c r="BR1318" s="18"/>
      <c r="BS1318" s="18"/>
      <c r="BT1318" s="18"/>
      <c r="BU1318" s="18"/>
      <c r="BV1318" s="18"/>
      <c r="BW1318" s="18"/>
      <c r="BX1318" s="18"/>
      <c r="BY1318" s="18"/>
      <c r="BZ1318" s="18"/>
      <c r="CA1318" s="18"/>
      <c r="CB1318" s="18"/>
      <c r="CC1318" s="18"/>
      <c r="CD1318" s="18"/>
      <c r="CE1318" s="18"/>
      <c r="CF1318" s="18"/>
      <c r="CG1318" s="18"/>
      <c r="CH1318" s="18"/>
      <c r="CI1318" s="18"/>
      <c r="CJ1318" s="18"/>
      <c r="CK1318" s="18"/>
      <c r="CL1318" s="18"/>
      <c r="CM1318" s="18"/>
      <c r="CN1318" s="18"/>
      <c r="CO1318" s="18"/>
      <c r="CP1318" s="18"/>
      <c r="CQ1318" s="18"/>
      <c r="CR1318" s="18"/>
      <c r="CS1318" s="18"/>
      <c r="CT1318" s="18"/>
      <c r="CU1318" s="18"/>
      <c r="CV1318" s="18"/>
      <c r="CW1318" s="18"/>
      <c r="CX1318" s="18"/>
      <c r="CY1318" s="18"/>
      <c r="CZ1318" s="18"/>
      <c r="DA1318" s="18"/>
      <c r="DB1318" s="18"/>
      <c r="DC1318" s="18"/>
      <c r="DD1318" s="18"/>
      <c r="DE1318" s="18"/>
      <c r="DF1318" s="18"/>
      <c r="DG1318" s="18"/>
      <c r="DH1318" s="18"/>
      <c r="DI1318" s="18"/>
    </row>
    <row r="1319" s="19" customFormat="1" spans="1:113">
      <c r="A1319" s="153" t="str">
        <f>+CONCATENATE(B1319,C1319,D1319,E1319,F1319)</f>
        <v>AFS391.25</v>
      </c>
      <c r="B1319" s="158" t="s">
        <v>121</v>
      </c>
      <c r="C1319" s="154" t="s">
        <v>148</v>
      </c>
      <c r="D1319" s="158" t="s">
        <v>90</v>
      </c>
      <c r="E1319" s="158">
        <v>39</v>
      </c>
      <c r="F1319" s="159">
        <v>1.25</v>
      </c>
      <c r="G1319" s="156">
        <v>0</v>
      </c>
      <c r="H1319" s="156">
        <v>120.2</v>
      </c>
      <c r="I1319" s="156">
        <v>154.79</v>
      </c>
      <c r="J1319" s="156">
        <v>200.97</v>
      </c>
      <c r="K1319" s="156">
        <v>251.38</v>
      </c>
      <c r="L1319" s="156">
        <v>306.01</v>
      </c>
      <c r="M1319" s="157">
        <v>210.85</v>
      </c>
      <c r="N1319" s="18"/>
      <c r="W1319" s="18"/>
      <c r="X1319" s="18"/>
      <c r="Y1319" s="18"/>
      <c r="Z1319" s="18"/>
      <c r="AA1319" s="18"/>
      <c r="AB1319" s="18"/>
      <c r="AC1319" s="18"/>
      <c r="AD1319" s="18"/>
      <c r="AE1319" s="18"/>
      <c r="AF1319" s="18"/>
      <c r="AG1319" s="18"/>
      <c r="AH1319" s="18"/>
      <c r="AI1319" s="18"/>
      <c r="AJ1319" s="18"/>
      <c r="AK1319" s="18"/>
      <c r="AL1319" s="18"/>
      <c r="AM1319" s="18"/>
      <c r="AN1319" s="18"/>
      <c r="AO1319" s="18"/>
      <c r="AP1319" s="18"/>
      <c r="AQ1319" s="18"/>
      <c r="AR1319" s="18"/>
      <c r="AS1319" s="18"/>
      <c r="AT1319" s="18"/>
      <c r="AU1319" s="18"/>
      <c r="AV1319" s="18"/>
      <c r="AW1319" s="18"/>
      <c r="AX1319" s="18"/>
      <c r="AY1319" s="18"/>
      <c r="AZ1319" s="18"/>
      <c r="BA1319" s="18"/>
      <c r="BB1319" s="18"/>
      <c r="BD1319" s="18"/>
      <c r="BE1319" s="18"/>
      <c r="BF1319" s="18"/>
      <c r="BG1319" s="18"/>
      <c r="BH1319" s="18"/>
      <c r="BI1319" s="18"/>
      <c r="BJ1319" s="18"/>
      <c r="BK1319" s="18"/>
      <c r="BL1319" s="18"/>
      <c r="BM1319" s="18"/>
      <c r="BN1319" s="18"/>
      <c r="BO1319" s="18"/>
      <c r="BP1319" s="18"/>
      <c r="BQ1319" s="18"/>
      <c r="BR1319" s="18"/>
      <c r="BS1319" s="18"/>
      <c r="BT1319" s="18"/>
      <c r="BU1319" s="18"/>
      <c r="BV1319" s="18"/>
      <c r="BW1319" s="18"/>
      <c r="BX1319" s="18"/>
      <c r="BY1319" s="18"/>
      <c r="BZ1319" s="18"/>
      <c r="CA1319" s="18"/>
      <c r="CB1319" s="18"/>
      <c r="CC1319" s="18"/>
      <c r="CD1319" s="18"/>
      <c r="CE1319" s="18"/>
      <c r="CF1319" s="18"/>
      <c r="CG1319" s="18"/>
      <c r="CH1319" s="18"/>
      <c r="CI1319" s="18"/>
      <c r="CJ1319" s="18"/>
      <c r="CK1319" s="18"/>
      <c r="CL1319" s="18"/>
      <c r="CM1319" s="18"/>
      <c r="CN1319" s="18"/>
      <c r="CO1319" s="18"/>
      <c r="CP1319" s="18"/>
      <c r="CQ1319" s="18"/>
      <c r="CR1319" s="18"/>
      <c r="CS1319" s="18"/>
      <c r="CT1319" s="18"/>
      <c r="CU1319" s="18"/>
      <c r="CV1319" s="18"/>
      <c r="CW1319" s="18"/>
      <c r="CX1319" s="18"/>
      <c r="CY1319" s="18"/>
      <c r="CZ1319" s="18"/>
      <c r="DA1319" s="18"/>
      <c r="DB1319" s="18"/>
      <c r="DC1319" s="18"/>
      <c r="DD1319" s="18"/>
      <c r="DE1319" s="18"/>
      <c r="DF1319" s="18"/>
      <c r="DG1319" s="18"/>
      <c r="DH1319" s="18"/>
      <c r="DI1319" s="18"/>
    </row>
    <row r="1320" s="19" customFormat="1" spans="1:113">
      <c r="A1320" s="153" t="str">
        <f>+CONCATENATE(B1320,C1320,D1320,E1320,F1320)</f>
        <v>AFS401.25</v>
      </c>
      <c r="B1320" s="158" t="s">
        <v>121</v>
      </c>
      <c r="C1320" s="154" t="s">
        <v>148</v>
      </c>
      <c r="D1320" s="158" t="s">
        <v>90</v>
      </c>
      <c r="E1320" s="158">
        <v>40</v>
      </c>
      <c r="F1320" s="159">
        <v>1.25</v>
      </c>
      <c r="G1320" s="156">
        <v>138.56</v>
      </c>
      <c r="H1320" s="156">
        <v>131.67</v>
      </c>
      <c r="I1320" s="156">
        <v>170.85</v>
      </c>
      <c r="J1320" s="156">
        <v>220.4</v>
      </c>
      <c r="K1320" s="156">
        <v>273.53</v>
      </c>
      <c r="L1320" s="156">
        <v>331.57</v>
      </c>
      <c r="M1320" s="157">
        <v>220.4</v>
      </c>
      <c r="N1320" s="18"/>
      <c r="W1320" s="18"/>
      <c r="X1320" s="18"/>
      <c r="Y1320" s="18"/>
      <c r="Z1320" s="18"/>
      <c r="AA1320" s="18"/>
      <c r="AB1320" s="18"/>
      <c r="AC1320" s="18"/>
      <c r="AD1320" s="18"/>
      <c r="AE1320" s="18"/>
      <c r="AF1320" s="18"/>
      <c r="AG1320" s="18"/>
      <c r="AH1320" s="18"/>
      <c r="AI1320" s="18"/>
      <c r="AJ1320" s="18"/>
      <c r="AK1320" s="18"/>
      <c r="AL1320" s="18"/>
      <c r="AM1320" s="18"/>
      <c r="AN1320" s="18"/>
      <c r="AO1320" s="18"/>
      <c r="AP1320" s="18"/>
      <c r="AQ1320" s="18"/>
      <c r="AR1320" s="18"/>
      <c r="AS1320" s="18"/>
      <c r="AT1320" s="18"/>
      <c r="AU1320" s="18"/>
      <c r="AV1320" s="18"/>
      <c r="AW1320" s="18"/>
      <c r="AX1320" s="18"/>
      <c r="AY1320" s="18"/>
      <c r="AZ1320" s="18"/>
      <c r="BA1320" s="18"/>
      <c r="BB1320" s="18"/>
      <c r="BD1320" s="18"/>
      <c r="BE1320" s="18"/>
      <c r="BF1320" s="18"/>
      <c r="BG1320" s="18"/>
      <c r="BH1320" s="18"/>
      <c r="BI1320" s="18"/>
      <c r="BJ1320" s="18"/>
      <c r="BK1320" s="18"/>
      <c r="BL1320" s="18"/>
      <c r="BM1320" s="18"/>
      <c r="BN1320" s="18"/>
      <c r="BO1320" s="18"/>
      <c r="BP1320" s="18"/>
      <c r="BQ1320" s="18"/>
      <c r="BR1320" s="18"/>
      <c r="BS1320" s="18"/>
      <c r="BT1320" s="18"/>
      <c r="BU1320" s="18"/>
      <c r="BV1320" s="18"/>
      <c r="BW1320" s="18"/>
      <c r="BX1320" s="18"/>
      <c r="BY1320" s="18"/>
      <c r="BZ1320" s="18"/>
      <c r="CA1320" s="18"/>
      <c r="CB1320" s="18"/>
      <c r="CC1320" s="18"/>
      <c r="CD1320" s="18"/>
      <c r="CE1320" s="18"/>
      <c r="CF1320" s="18"/>
      <c r="CG1320" s="18"/>
      <c r="CH1320" s="18"/>
      <c r="CI1320" s="18"/>
      <c r="CJ1320" s="18"/>
      <c r="CK1320" s="18"/>
      <c r="CL1320" s="18"/>
      <c r="CM1320" s="18"/>
      <c r="CN1320" s="18"/>
      <c r="CO1320" s="18"/>
      <c r="CP1320" s="18"/>
      <c r="CQ1320" s="18"/>
      <c r="CR1320" s="18"/>
      <c r="CS1320" s="18"/>
      <c r="CT1320" s="18"/>
      <c r="CU1320" s="18"/>
      <c r="CV1320" s="18"/>
      <c r="CW1320" s="18"/>
      <c r="CX1320" s="18"/>
      <c r="CY1320" s="18"/>
      <c r="CZ1320" s="18"/>
      <c r="DA1320" s="18"/>
      <c r="DB1320" s="18"/>
      <c r="DC1320" s="18"/>
      <c r="DD1320" s="18"/>
      <c r="DE1320" s="18"/>
      <c r="DF1320" s="18"/>
      <c r="DG1320" s="18"/>
      <c r="DH1320" s="18"/>
      <c r="DI1320" s="18"/>
    </row>
    <row r="1321" s="19" customFormat="1" spans="1:113">
      <c r="A1321" s="153" t="str">
        <f>+CONCATENATE(B1321,C1321,D1321,E1321,F1321)</f>
        <v>AFS411.25</v>
      </c>
      <c r="B1321" s="158" t="s">
        <v>121</v>
      </c>
      <c r="C1321" s="154" t="s">
        <v>148</v>
      </c>
      <c r="D1321" s="158" t="s">
        <v>90</v>
      </c>
      <c r="E1321" s="158">
        <v>41</v>
      </c>
      <c r="F1321" s="159">
        <v>1.25</v>
      </c>
      <c r="G1321" s="156">
        <v>138.56</v>
      </c>
      <c r="H1321" s="156">
        <v>144.78</v>
      </c>
      <c r="I1321" s="156">
        <v>188.76</v>
      </c>
      <c r="J1321" s="156">
        <v>241.43</v>
      </c>
      <c r="K1321" s="156">
        <v>297.54</v>
      </c>
      <c r="L1321" s="156">
        <v>359.25</v>
      </c>
      <c r="M1321" s="157">
        <v>230.59</v>
      </c>
      <c r="N1321" s="18"/>
      <c r="W1321" s="18"/>
      <c r="X1321" s="18"/>
      <c r="Y1321" s="18"/>
      <c r="Z1321" s="18"/>
      <c r="AA1321" s="18"/>
      <c r="AB1321" s="18"/>
      <c r="AC1321" s="18"/>
      <c r="AD1321" s="18"/>
      <c r="AE1321" s="18"/>
      <c r="AF1321" s="18"/>
      <c r="AG1321" s="18"/>
      <c r="AH1321" s="18"/>
      <c r="AI1321" s="18"/>
      <c r="AJ1321" s="18"/>
      <c r="AK1321" s="18"/>
      <c r="AL1321" s="18"/>
      <c r="AM1321" s="18"/>
      <c r="AN1321" s="18"/>
      <c r="AO1321" s="18"/>
      <c r="AP1321" s="18"/>
      <c r="AQ1321" s="18"/>
      <c r="AR1321" s="18"/>
      <c r="AS1321" s="18"/>
      <c r="AT1321" s="18"/>
      <c r="AU1321" s="18"/>
      <c r="AV1321" s="18"/>
      <c r="AW1321" s="18"/>
      <c r="AX1321" s="18"/>
      <c r="AY1321" s="18"/>
      <c r="AZ1321" s="18"/>
      <c r="BA1321" s="18"/>
      <c r="BB1321" s="18"/>
      <c r="BD1321" s="18"/>
      <c r="BE1321" s="18"/>
      <c r="BF1321" s="18"/>
      <c r="BG1321" s="18"/>
      <c r="BH1321" s="18"/>
      <c r="BI1321" s="18"/>
      <c r="BJ1321" s="18"/>
      <c r="BK1321" s="18"/>
      <c r="BL1321" s="18"/>
      <c r="BM1321" s="18"/>
      <c r="BN1321" s="18"/>
      <c r="BO1321" s="18"/>
      <c r="BP1321" s="18"/>
      <c r="BQ1321" s="18"/>
      <c r="BR1321" s="18"/>
      <c r="BS1321" s="18"/>
      <c r="BT1321" s="18"/>
      <c r="BU1321" s="18"/>
      <c r="BV1321" s="18"/>
      <c r="BW1321" s="18"/>
      <c r="BX1321" s="18"/>
      <c r="BY1321" s="18"/>
      <c r="BZ1321" s="18"/>
      <c r="CA1321" s="18"/>
      <c r="CB1321" s="18"/>
      <c r="CC1321" s="18"/>
      <c r="CD1321" s="18"/>
      <c r="CE1321" s="18"/>
      <c r="CF1321" s="18"/>
      <c r="CG1321" s="18"/>
      <c r="CH1321" s="18"/>
      <c r="CI1321" s="18"/>
      <c r="CJ1321" s="18"/>
      <c r="CK1321" s="18"/>
      <c r="CL1321" s="18"/>
      <c r="CM1321" s="18"/>
      <c r="CN1321" s="18"/>
      <c r="CO1321" s="18"/>
      <c r="CP1321" s="18"/>
      <c r="CQ1321" s="18"/>
      <c r="CR1321" s="18"/>
      <c r="CS1321" s="18"/>
      <c r="CT1321" s="18"/>
      <c r="CU1321" s="18"/>
      <c r="CV1321" s="18"/>
      <c r="CW1321" s="18"/>
      <c r="CX1321" s="18"/>
      <c r="CY1321" s="18"/>
      <c r="CZ1321" s="18"/>
      <c r="DA1321" s="18"/>
      <c r="DB1321" s="18"/>
      <c r="DC1321" s="18"/>
      <c r="DD1321" s="18"/>
      <c r="DE1321" s="18"/>
      <c r="DF1321" s="18"/>
      <c r="DG1321" s="18"/>
      <c r="DH1321" s="18"/>
      <c r="DI1321" s="18"/>
    </row>
    <row r="1322" s="19" customFormat="1" spans="1:113">
      <c r="A1322" s="153" t="str">
        <f>+CONCATENATE(B1322,C1322,D1322,E1322,F1322)</f>
        <v>AFS421.25</v>
      </c>
      <c r="B1322" s="158" t="s">
        <v>121</v>
      </c>
      <c r="C1322" s="154" t="s">
        <v>148</v>
      </c>
      <c r="D1322" s="158" t="s">
        <v>90</v>
      </c>
      <c r="E1322" s="158">
        <v>42</v>
      </c>
      <c r="F1322" s="159">
        <v>1.25</v>
      </c>
      <c r="G1322" s="156">
        <v>138.56</v>
      </c>
      <c r="H1322" s="156">
        <v>159.91</v>
      </c>
      <c r="I1322" s="156">
        <v>208.51</v>
      </c>
      <c r="J1322" s="156">
        <v>264.18</v>
      </c>
      <c r="K1322" s="156">
        <v>323.56</v>
      </c>
      <c r="L1322" s="156">
        <v>389.17</v>
      </c>
      <c r="M1322" s="157">
        <v>241.57</v>
      </c>
      <c r="N1322" s="18"/>
      <c r="W1322" s="18"/>
      <c r="X1322" s="18"/>
      <c r="Y1322" s="18"/>
      <c r="Z1322" s="18"/>
      <c r="AA1322" s="18"/>
      <c r="AB1322" s="18"/>
      <c r="AC1322" s="18"/>
      <c r="AD1322" s="18"/>
      <c r="AE1322" s="18"/>
      <c r="AF1322" s="18"/>
      <c r="AG1322" s="18"/>
      <c r="AH1322" s="18"/>
      <c r="AI1322" s="18"/>
      <c r="AJ1322" s="18"/>
      <c r="AK1322" s="18"/>
      <c r="AL1322" s="18"/>
      <c r="AM1322" s="18"/>
      <c r="AN1322" s="18"/>
      <c r="AO1322" s="18"/>
      <c r="AP1322" s="18"/>
      <c r="AQ1322" s="18"/>
      <c r="AR1322" s="18"/>
      <c r="AS1322" s="18"/>
      <c r="AT1322" s="18"/>
      <c r="AU1322" s="18"/>
      <c r="AV1322" s="18"/>
      <c r="AW1322" s="18"/>
      <c r="AX1322" s="18"/>
      <c r="AY1322" s="18"/>
      <c r="AZ1322" s="18"/>
      <c r="BA1322" s="18"/>
      <c r="BB1322" s="18"/>
      <c r="BD1322" s="18"/>
      <c r="BE1322" s="18"/>
      <c r="BF1322" s="18"/>
      <c r="BG1322" s="18"/>
      <c r="BH1322" s="18"/>
      <c r="BI1322" s="18"/>
      <c r="BJ1322" s="18"/>
      <c r="BK1322" s="18"/>
      <c r="BL1322" s="18"/>
      <c r="BM1322" s="18"/>
      <c r="BN1322" s="18"/>
      <c r="BO1322" s="18"/>
      <c r="BP1322" s="18"/>
      <c r="BQ1322" s="18"/>
      <c r="BR1322" s="18"/>
      <c r="BS1322" s="18"/>
      <c r="BT1322" s="18"/>
      <c r="BU1322" s="18"/>
      <c r="BV1322" s="18"/>
      <c r="BW1322" s="18"/>
      <c r="BX1322" s="18"/>
      <c r="BY1322" s="18"/>
      <c r="BZ1322" s="18"/>
      <c r="CA1322" s="18"/>
      <c r="CB1322" s="18"/>
      <c r="CC1322" s="18"/>
      <c r="CD1322" s="18"/>
      <c r="CE1322" s="18"/>
      <c r="CF1322" s="18"/>
      <c r="CG1322" s="18"/>
      <c r="CH1322" s="18"/>
      <c r="CI1322" s="18"/>
      <c r="CJ1322" s="18"/>
      <c r="CK1322" s="18"/>
      <c r="CL1322" s="18"/>
      <c r="CM1322" s="18"/>
      <c r="CN1322" s="18"/>
      <c r="CO1322" s="18"/>
      <c r="CP1322" s="18"/>
      <c r="CQ1322" s="18"/>
      <c r="CR1322" s="18"/>
      <c r="CS1322" s="18"/>
      <c r="CT1322" s="18"/>
      <c r="CU1322" s="18"/>
      <c r="CV1322" s="18"/>
      <c r="CW1322" s="18"/>
      <c r="CX1322" s="18"/>
      <c r="CY1322" s="18"/>
      <c r="CZ1322" s="18"/>
      <c r="DA1322" s="18"/>
      <c r="DB1322" s="18"/>
      <c r="DC1322" s="18"/>
      <c r="DD1322" s="18"/>
      <c r="DE1322" s="18"/>
      <c r="DF1322" s="18"/>
      <c r="DG1322" s="18"/>
      <c r="DH1322" s="18"/>
      <c r="DI1322" s="18"/>
    </row>
    <row r="1323" s="19" customFormat="1" spans="1:113">
      <c r="A1323" s="153" t="str">
        <f>+CONCATENATE(B1323,C1323,D1323,E1323,F1323)</f>
        <v>AFS431.25</v>
      </c>
      <c r="B1323" s="158" t="s">
        <v>121</v>
      </c>
      <c r="C1323" s="154" t="s">
        <v>148</v>
      </c>
      <c r="D1323" s="158" t="s">
        <v>90</v>
      </c>
      <c r="E1323" s="158">
        <v>43</v>
      </c>
      <c r="F1323" s="159">
        <v>1.25</v>
      </c>
      <c r="G1323" s="156">
        <v>138.56</v>
      </c>
      <c r="H1323" s="156">
        <v>177.24</v>
      </c>
      <c r="I1323" s="156">
        <v>230.15</v>
      </c>
      <c r="J1323" s="156">
        <v>288.86</v>
      </c>
      <c r="K1323" s="156">
        <v>351.75</v>
      </c>
      <c r="L1323" s="156">
        <v>421.51</v>
      </c>
      <c r="M1323" s="157">
        <v>253.36</v>
      </c>
      <c r="N1323" s="18"/>
      <c r="W1323" s="18"/>
      <c r="X1323" s="18"/>
      <c r="Y1323" s="18"/>
      <c r="Z1323" s="18"/>
      <c r="AA1323" s="18"/>
      <c r="AB1323" s="18"/>
      <c r="AC1323" s="18"/>
      <c r="AD1323" s="18"/>
      <c r="AE1323" s="18"/>
      <c r="AF1323" s="18"/>
      <c r="AG1323" s="18"/>
      <c r="AH1323" s="18"/>
      <c r="AI1323" s="18"/>
      <c r="AJ1323" s="18"/>
      <c r="AK1323" s="18"/>
      <c r="AL1323" s="18"/>
      <c r="AM1323" s="18"/>
      <c r="AN1323" s="18"/>
      <c r="AO1323" s="18"/>
      <c r="AP1323" s="18"/>
      <c r="AQ1323" s="18"/>
      <c r="AR1323" s="18"/>
      <c r="AS1323" s="18"/>
      <c r="AT1323" s="18"/>
      <c r="AU1323" s="18"/>
      <c r="AV1323" s="18"/>
      <c r="AW1323" s="18"/>
      <c r="AX1323" s="18"/>
      <c r="AY1323" s="18"/>
      <c r="AZ1323" s="18"/>
      <c r="BA1323" s="18"/>
      <c r="BB1323" s="18"/>
      <c r="BD1323" s="18"/>
      <c r="BE1323" s="18"/>
      <c r="BF1323" s="18"/>
      <c r="BG1323" s="18"/>
      <c r="BH1323" s="18"/>
      <c r="BI1323" s="18"/>
      <c r="BJ1323" s="18"/>
      <c r="BK1323" s="18"/>
      <c r="BL1323" s="18"/>
      <c r="BM1323" s="18"/>
      <c r="BN1323" s="18"/>
      <c r="BO1323" s="18"/>
      <c r="BP1323" s="18"/>
      <c r="BQ1323" s="18"/>
      <c r="BR1323" s="18"/>
      <c r="BS1323" s="18"/>
      <c r="BT1323" s="18"/>
      <c r="BU1323" s="18"/>
      <c r="BV1323" s="18"/>
      <c r="BW1323" s="18"/>
      <c r="BX1323" s="18"/>
      <c r="BY1323" s="18"/>
      <c r="BZ1323" s="18"/>
      <c r="CA1323" s="18"/>
      <c r="CB1323" s="18"/>
      <c r="CC1323" s="18"/>
      <c r="CD1323" s="18"/>
      <c r="CE1323" s="18"/>
      <c r="CF1323" s="18"/>
      <c r="CG1323" s="18"/>
      <c r="CH1323" s="18"/>
      <c r="CI1323" s="18"/>
      <c r="CJ1323" s="18"/>
      <c r="CK1323" s="18"/>
      <c r="CL1323" s="18"/>
      <c r="CM1323" s="18"/>
      <c r="CN1323" s="18"/>
      <c r="CO1323" s="18"/>
      <c r="CP1323" s="18"/>
      <c r="CQ1323" s="18"/>
      <c r="CR1323" s="18"/>
      <c r="CS1323" s="18"/>
      <c r="CT1323" s="18"/>
      <c r="CU1323" s="18"/>
      <c r="CV1323" s="18"/>
      <c r="CW1323" s="18"/>
      <c r="CX1323" s="18"/>
      <c r="CY1323" s="18"/>
      <c r="CZ1323" s="18"/>
      <c r="DA1323" s="18"/>
      <c r="DB1323" s="18"/>
      <c r="DC1323" s="18"/>
      <c r="DD1323" s="18"/>
      <c r="DE1323" s="18"/>
      <c r="DF1323" s="18"/>
      <c r="DG1323" s="18"/>
      <c r="DH1323" s="18"/>
      <c r="DI1323" s="18"/>
    </row>
    <row r="1324" s="19" customFormat="1" spans="1:113">
      <c r="A1324" s="153" t="str">
        <f>+CONCATENATE(B1324,C1324,D1324,E1324,F1324)</f>
        <v>AFS441.25</v>
      </c>
      <c r="B1324" s="158" t="s">
        <v>121</v>
      </c>
      <c r="C1324" s="154" t="s">
        <v>148</v>
      </c>
      <c r="D1324" s="158" t="s">
        <v>90</v>
      </c>
      <c r="E1324" s="158">
        <v>44</v>
      </c>
      <c r="F1324" s="159">
        <v>1.25</v>
      </c>
      <c r="G1324" s="156">
        <v>152.12</v>
      </c>
      <c r="H1324" s="156">
        <v>196.75</v>
      </c>
      <c r="I1324" s="156">
        <v>253.87</v>
      </c>
      <c r="J1324" s="156">
        <v>315.57</v>
      </c>
      <c r="K1324" s="156">
        <v>382.29</v>
      </c>
      <c r="L1324" s="156">
        <v>456.38</v>
      </c>
      <c r="M1324" s="157">
        <v>266.04</v>
      </c>
      <c r="N1324" s="18"/>
      <c r="W1324" s="18"/>
      <c r="X1324" s="18"/>
      <c r="Y1324" s="18"/>
      <c r="Z1324" s="18"/>
      <c r="AA1324" s="18"/>
      <c r="AB1324" s="18"/>
      <c r="AC1324" s="18"/>
      <c r="AD1324" s="18"/>
      <c r="AE1324" s="18"/>
      <c r="AF1324" s="18"/>
      <c r="AG1324" s="18"/>
      <c r="AH1324" s="18"/>
      <c r="AI1324" s="18"/>
      <c r="AJ1324" s="18"/>
      <c r="AK1324" s="18"/>
      <c r="AL1324" s="18"/>
      <c r="AM1324" s="18"/>
      <c r="AN1324" s="18"/>
      <c r="AO1324" s="18"/>
      <c r="AP1324" s="18"/>
      <c r="AQ1324" s="18"/>
      <c r="AR1324" s="18"/>
      <c r="AS1324" s="18"/>
      <c r="AT1324" s="18"/>
      <c r="AU1324" s="18"/>
      <c r="AV1324" s="18"/>
      <c r="AW1324" s="18"/>
      <c r="AX1324" s="18"/>
      <c r="AY1324" s="18"/>
      <c r="AZ1324" s="18"/>
      <c r="BA1324" s="18"/>
      <c r="BB1324" s="18"/>
      <c r="BD1324" s="18"/>
      <c r="BE1324" s="18"/>
      <c r="BF1324" s="18"/>
      <c r="BG1324" s="18"/>
      <c r="BH1324" s="18"/>
      <c r="BI1324" s="18"/>
      <c r="BJ1324" s="18"/>
      <c r="BK1324" s="18"/>
      <c r="BL1324" s="18"/>
      <c r="BM1324" s="18"/>
      <c r="BN1324" s="18"/>
      <c r="BO1324" s="18"/>
      <c r="BP1324" s="18"/>
      <c r="BQ1324" s="18"/>
      <c r="BR1324" s="18"/>
      <c r="BS1324" s="18"/>
      <c r="BT1324" s="18"/>
      <c r="BU1324" s="18"/>
      <c r="BV1324" s="18"/>
      <c r="BW1324" s="18"/>
      <c r="BX1324" s="18"/>
      <c r="BY1324" s="18"/>
      <c r="BZ1324" s="18"/>
      <c r="CA1324" s="18"/>
      <c r="CB1324" s="18"/>
      <c r="CC1324" s="18"/>
      <c r="CD1324" s="18"/>
      <c r="CE1324" s="18"/>
      <c r="CF1324" s="18"/>
      <c r="CG1324" s="18"/>
      <c r="CH1324" s="18"/>
      <c r="CI1324" s="18"/>
      <c r="CJ1324" s="18"/>
      <c r="CK1324" s="18"/>
      <c r="CL1324" s="18"/>
      <c r="CM1324" s="18"/>
      <c r="CN1324" s="18"/>
      <c r="CO1324" s="18"/>
      <c r="CP1324" s="18"/>
      <c r="CQ1324" s="18"/>
      <c r="CR1324" s="18"/>
      <c r="CS1324" s="18"/>
      <c r="CT1324" s="18"/>
      <c r="CU1324" s="18"/>
      <c r="CV1324" s="18"/>
      <c r="CW1324" s="18"/>
      <c r="CX1324" s="18"/>
      <c r="CY1324" s="18"/>
      <c r="CZ1324" s="18"/>
      <c r="DA1324" s="18"/>
      <c r="DB1324" s="18"/>
      <c r="DC1324" s="18"/>
      <c r="DD1324" s="18"/>
      <c r="DE1324" s="18"/>
      <c r="DF1324" s="18"/>
      <c r="DG1324" s="18"/>
      <c r="DH1324" s="18"/>
      <c r="DI1324" s="18"/>
    </row>
    <row r="1325" s="19" customFormat="1" spans="1:113">
      <c r="A1325" s="153" t="str">
        <f>+CONCATENATE(B1325,C1325,D1325,E1325,F1325)</f>
        <v>AFS451.25</v>
      </c>
      <c r="B1325" s="158" t="s">
        <v>121</v>
      </c>
      <c r="C1325" s="154" t="s">
        <v>148</v>
      </c>
      <c r="D1325" s="158" t="s">
        <v>90</v>
      </c>
      <c r="E1325" s="158">
        <v>45</v>
      </c>
      <c r="F1325" s="159">
        <v>1.25</v>
      </c>
      <c r="G1325" s="156">
        <v>167.73</v>
      </c>
      <c r="H1325" s="156">
        <v>218.51</v>
      </c>
      <c r="I1325" s="156">
        <v>279.73</v>
      </c>
      <c r="J1325" s="156">
        <v>344.47</v>
      </c>
      <c r="K1325" s="156">
        <v>415.34</v>
      </c>
      <c r="L1325" s="156">
        <v>493.95</v>
      </c>
      <c r="M1325" s="157">
        <v>279.73</v>
      </c>
      <c r="N1325" s="18"/>
      <c r="W1325" s="18"/>
      <c r="X1325" s="18"/>
      <c r="Y1325" s="18"/>
      <c r="Z1325" s="18"/>
      <c r="AA1325" s="18"/>
      <c r="AB1325" s="18"/>
      <c r="AC1325" s="18"/>
      <c r="AD1325" s="18"/>
      <c r="AE1325" s="18"/>
      <c r="AF1325" s="18"/>
      <c r="AG1325" s="18"/>
      <c r="AH1325" s="18"/>
      <c r="AI1325" s="18"/>
      <c r="AJ1325" s="18"/>
      <c r="AK1325" s="18"/>
      <c r="AL1325" s="18"/>
      <c r="AM1325" s="18"/>
      <c r="AN1325" s="18"/>
      <c r="AO1325" s="18"/>
      <c r="AP1325" s="18"/>
      <c r="AQ1325" s="18"/>
      <c r="AR1325" s="18"/>
      <c r="AS1325" s="18"/>
      <c r="AT1325" s="18"/>
      <c r="AU1325" s="18"/>
      <c r="AV1325" s="18"/>
      <c r="AW1325" s="18"/>
      <c r="AX1325" s="18"/>
      <c r="AY1325" s="18"/>
      <c r="AZ1325" s="18"/>
      <c r="BA1325" s="18"/>
      <c r="BB1325" s="18"/>
      <c r="BD1325" s="18"/>
      <c r="BE1325" s="18"/>
      <c r="BF1325" s="18"/>
      <c r="BG1325" s="18"/>
      <c r="BH1325" s="18"/>
      <c r="BI1325" s="18"/>
      <c r="BJ1325" s="18"/>
      <c r="BK1325" s="18"/>
      <c r="BL1325" s="18"/>
      <c r="BM1325" s="18"/>
      <c r="BN1325" s="18"/>
      <c r="BO1325" s="18"/>
      <c r="BP1325" s="18"/>
      <c r="BQ1325" s="18"/>
      <c r="BR1325" s="18"/>
      <c r="BS1325" s="18"/>
      <c r="BT1325" s="18"/>
      <c r="BU1325" s="18"/>
      <c r="BV1325" s="18"/>
      <c r="BW1325" s="18"/>
      <c r="BX1325" s="18"/>
      <c r="BY1325" s="18"/>
      <c r="BZ1325" s="18"/>
      <c r="CA1325" s="18"/>
      <c r="CB1325" s="18"/>
      <c r="CC1325" s="18"/>
      <c r="CD1325" s="18"/>
      <c r="CE1325" s="18"/>
      <c r="CF1325" s="18"/>
      <c r="CG1325" s="18"/>
      <c r="CH1325" s="18"/>
      <c r="CI1325" s="18"/>
      <c r="CJ1325" s="18"/>
      <c r="CK1325" s="18"/>
      <c r="CL1325" s="18"/>
      <c r="CM1325" s="18"/>
      <c r="CN1325" s="18"/>
      <c r="CO1325" s="18"/>
      <c r="CP1325" s="18"/>
      <c r="CQ1325" s="18"/>
      <c r="CR1325" s="18"/>
      <c r="CS1325" s="18"/>
      <c r="CT1325" s="18"/>
      <c r="CU1325" s="18"/>
      <c r="CV1325" s="18"/>
      <c r="CW1325" s="18"/>
      <c r="CX1325" s="18"/>
      <c r="CY1325" s="18"/>
      <c r="CZ1325" s="18"/>
      <c r="DA1325" s="18"/>
      <c r="DB1325" s="18"/>
      <c r="DC1325" s="18"/>
      <c r="DD1325" s="18"/>
      <c r="DE1325" s="18"/>
      <c r="DF1325" s="18"/>
      <c r="DG1325" s="18"/>
      <c r="DH1325" s="18"/>
      <c r="DI1325" s="18"/>
    </row>
    <row r="1326" s="19" customFormat="1" spans="1:113">
      <c r="A1326" s="153" t="str">
        <f>+CONCATENATE(B1326,C1326,D1326,E1326,F1326)</f>
        <v>AFS461.25</v>
      </c>
      <c r="B1326" s="158" t="s">
        <v>121</v>
      </c>
      <c r="C1326" s="154" t="s">
        <v>148</v>
      </c>
      <c r="D1326" s="158" t="s">
        <v>90</v>
      </c>
      <c r="E1326" s="158">
        <v>46</v>
      </c>
      <c r="F1326" s="159">
        <v>1.25</v>
      </c>
      <c r="G1326" s="156">
        <v>185.97</v>
      </c>
      <c r="H1326" s="156">
        <v>242.99</v>
      </c>
      <c r="I1326" s="156">
        <v>307.68</v>
      </c>
      <c r="J1326" s="156">
        <v>375.7</v>
      </c>
      <c r="K1326" s="156">
        <v>451.06</v>
      </c>
      <c r="L1326" s="156"/>
      <c r="M1326" s="157">
        <v>294.39</v>
      </c>
      <c r="N1326" s="18"/>
      <c r="W1326" s="18"/>
      <c r="X1326" s="18"/>
      <c r="Y1326" s="18"/>
      <c r="Z1326" s="18"/>
      <c r="AA1326" s="18"/>
      <c r="AB1326" s="18"/>
      <c r="AC1326" s="18"/>
      <c r="AD1326" s="18"/>
      <c r="AE1326" s="18"/>
      <c r="AF1326" s="18"/>
      <c r="AG1326" s="18"/>
      <c r="AH1326" s="18"/>
      <c r="AI1326" s="18"/>
      <c r="AJ1326" s="18"/>
      <c r="AK1326" s="18"/>
      <c r="AL1326" s="18"/>
      <c r="AM1326" s="18"/>
      <c r="AN1326" s="18"/>
      <c r="AO1326" s="18"/>
      <c r="AP1326" s="18"/>
      <c r="AQ1326" s="18"/>
      <c r="AR1326" s="18"/>
      <c r="AS1326" s="18"/>
      <c r="AT1326" s="18"/>
      <c r="AU1326" s="18"/>
      <c r="AV1326" s="18"/>
      <c r="AW1326" s="18"/>
      <c r="AX1326" s="18"/>
      <c r="AY1326" s="18"/>
      <c r="AZ1326" s="18"/>
      <c r="BA1326" s="18"/>
      <c r="BB1326" s="18"/>
      <c r="BD1326" s="18"/>
      <c r="BE1326" s="18"/>
      <c r="BF1326" s="18"/>
      <c r="BG1326" s="18"/>
      <c r="BH1326" s="18"/>
      <c r="BI1326" s="18"/>
      <c r="BJ1326" s="18"/>
      <c r="BK1326" s="18"/>
      <c r="BL1326" s="18"/>
      <c r="BM1326" s="18"/>
      <c r="BN1326" s="18"/>
      <c r="BO1326" s="18"/>
      <c r="BP1326" s="18"/>
      <c r="BQ1326" s="18"/>
      <c r="BR1326" s="18"/>
      <c r="BS1326" s="18"/>
      <c r="BT1326" s="18"/>
      <c r="BU1326" s="18"/>
      <c r="BV1326" s="18"/>
      <c r="BW1326" s="18"/>
      <c r="BX1326" s="18"/>
      <c r="BY1326" s="18"/>
      <c r="BZ1326" s="18"/>
      <c r="CA1326" s="18"/>
      <c r="CB1326" s="18"/>
      <c r="CC1326" s="18"/>
      <c r="CD1326" s="18"/>
      <c r="CE1326" s="18"/>
      <c r="CF1326" s="18"/>
      <c r="CG1326" s="18"/>
      <c r="CH1326" s="18"/>
      <c r="CI1326" s="18"/>
      <c r="CJ1326" s="18"/>
      <c r="CK1326" s="18"/>
      <c r="CL1326" s="18"/>
      <c r="CM1326" s="18"/>
      <c r="CN1326" s="18"/>
      <c r="CO1326" s="18"/>
      <c r="CP1326" s="18"/>
      <c r="CQ1326" s="18"/>
      <c r="CR1326" s="18"/>
      <c r="CS1326" s="18"/>
      <c r="CT1326" s="18"/>
      <c r="CU1326" s="18"/>
      <c r="CV1326" s="18"/>
      <c r="CW1326" s="18"/>
      <c r="CX1326" s="18"/>
      <c r="CY1326" s="18"/>
      <c r="CZ1326" s="18"/>
      <c r="DA1326" s="18"/>
      <c r="DB1326" s="18"/>
      <c r="DC1326" s="18"/>
      <c r="DD1326" s="18"/>
      <c r="DE1326" s="18"/>
      <c r="DF1326" s="18"/>
      <c r="DG1326" s="18"/>
      <c r="DH1326" s="18"/>
      <c r="DI1326" s="18"/>
    </row>
    <row r="1327" s="19" customFormat="1" spans="1:113">
      <c r="A1327" s="153" t="str">
        <f>+CONCATENATE(B1327,C1327,D1327,E1327,F1327)</f>
        <v>AFS471.25</v>
      </c>
      <c r="B1327" s="158" t="s">
        <v>121</v>
      </c>
      <c r="C1327" s="154" t="s">
        <v>148</v>
      </c>
      <c r="D1327" s="158" t="s">
        <v>90</v>
      </c>
      <c r="E1327" s="158">
        <v>47</v>
      </c>
      <c r="F1327" s="159">
        <v>1.25</v>
      </c>
      <c r="G1327" s="156">
        <v>206.87</v>
      </c>
      <c r="H1327" s="156">
        <v>270.09</v>
      </c>
      <c r="I1327" s="156">
        <v>337.68</v>
      </c>
      <c r="J1327" s="156">
        <v>409.41</v>
      </c>
      <c r="K1327" s="156">
        <v>489.63</v>
      </c>
      <c r="L1327" s="156"/>
      <c r="M1327" s="157">
        <v>310.19</v>
      </c>
      <c r="N1327" s="18"/>
      <c r="W1327" s="18"/>
      <c r="X1327" s="18"/>
      <c r="Y1327" s="18"/>
      <c r="Z1327" s="18"/>
      <c r="AA1327" s="18"/>
      <c r="AB1327" s="18"/>
      <c r="AC1327" s="18"/>
      <c r="AD1327" s="18"/>
      <c r="AE1327" s="18"/>
      <c r="AF1327" s="18"/>
      <c r="AG1327" s="18"/>
      <c r="AH1327" s="18"/>
      <c r="AI1327" s="18"/>
      <c r="AJ1327" s="18"/>
      <c r="AK1327" s="18"/>
      <c r="AL1327" s="18"/>
      <c r="AM1327" s="18"/>
      <c r="AN1327" s="18"/>
      <c r="AO1327" s="18"/>
      <c r="AP1327" s="18"/>
      <c r="AQ1327" s="18"/>
      <c r="AR1327" s="18"/>
      <c r="AS1327" s="18"/>
      <c r="AT1327" s="18"/>
      <c r="AU1327" s="18"/>
      <c r="AV1327" s="18"/>
      <c r="AW1327" s="18"/>
      <c r="AX1327" s="18"/>
      <c r="AY1327" s="18"/>
      <c r="AZ1327" s="18"/>
      <c r="BA1327" s="18"/>
      <c r="BB1327" s="18"/>
      <c r="BD1327" s="18"/>
      <c r="BE1327" s="18"/>
      <c r="BF1327" s="18"/>
      <c r="BG1327" s="18"/>
      <c r="BH1327" s="18"/>
      <c r="BI1327" s="18"/>
      <c r="BJ1327" s="18"/>
      <c r="BK1327" s="18"/>
      <c r="BL1327" s="18"/>
      <c r="BM1327" s="18"/>
      <c r="BN1327" s="18"/>
      <c r="BO1327" s="18"/>
      <c r="BP1327" s="18"/>
      <c r="BQ1327" s="18"/>
      <c r="BR1327" s="18"/>
      <c r="BS1327" s="18"/>
      <c r="BT1327" s="18"/>
      <c r="BU1327" s="18"/>
      <c r="BV1327" s="18"/>
      <c r="BW1327" s="18"/>
      <c r="BX1327" s="18"/>
      <c r="BY1327" s="18"/>
      <c r="BZ1327" s="18"/>
      <c r="CA1327" s="18"/>
      <c r="CB1327" s="18"/>
      <c r="CC1327" s="18"/>
      <c r="CD1327" s="18"/>
      <c r="CE1327" s="18"/>
      <c r="CF1327" s="18"/>
      <c r="CG1327" s="18"/>
      <c r="CH1327" s="18"/>
      <c r="CI1327" s="18"/>
      <c r="CJ1327" s="18"/>
      <c r="CK1327" s="18"/>
      <c r="CL1327" s="18"/>
      <c r="CM1327" s="18"/>
      <c r="CN1327" s="18"/>
      <c r="CO1327" s="18"/>
      <c r="CP1327" s="18"/>
      <c r="CQ1327" s="18"/>
      <c r="CR1327" s="18"/>
      <c r="CS1327" s="18"/>
      <c r="CT1327" s="18"/>
      <c r="CU1327" s="18"/>
      <c r="CV1327" s="18"/>
      <c r="CW1327" s="18"/>
      <c r="CX1327" s="18"/>
      <c r="CY1327" s="18"/>
      <c r="CZ1327" s="18"/>
      <c r="DA1327" s="18"/>
      <c r="DB1327" s="18"/>
      <c r="DC1327" s="18"/>
      <c r="DD1327" s="18"/>
      <c r="DE1327" s="18"/>
      <c r="DF1327" s="18"/>
      <c r="DG1327" s="18"/>
      <c r="DH1327" s="18"/>
      <c r="DI1327" s="18"/>
    </row>
    <row r="1328" s="19" customFormat="1" spans="1:113">
      <c r="A1328" s="153" t="str">
        <f>+CONCATENATE(B1328,C1328,D1328,E1328,F1328)</f>
        <v>AFS481.25</v>
      </c>
      <c r="B1328" s="158" t="s">
        <v>121</v>
      </c>
      <c r="C1328" s="154" t="s">
        <v>148</v>
      </c>
      <c r="D1328" s="158" t="s">
        <v>90</v>
      </c>
      <c r="E1328" s="158">
        <v>48</v>
      </c>
      <c r="F1328" s="159">
        <v>1.25</v>
      </c>
      <c r="G1328" s="156">
        <v>230.83</v>
      </c>
      <c r="H1328" s="156">
        <v>299.51</v>
      </c>
      <c r="I1328" s="156">
        <v>369.97</v>
      </c>
      <c r="J1328" s="156">
        <v>445.75</v>
      </c>
      <c r="K1328" s="156">
        <v>531.2</v>
      </c>
      <c r="L1328" s="156"/>
      <c r="M1328" s="157">
        <v>327.21</v>
      </c>
      <c r="N1328" s="18"/>
      <c r="W1328" s="18"/>
      <c r="X1328" s="18"/>
      <c r="Y1328" s="18"/>
      <c r="Z1328" s="18"/>
      <c r="AA1328" s="18"/>
      <c r="AB1328" s="18"/>
      <c r="AC1328" s="18"/>
      <c r="AD1328" s="18"/>
      <c r="AE1328" s="18"/>
      <c r="AF1328" s="18"/>
      <c r="AG1328" s="18"/>
      <c r="AH1328" s="18"/>
      <c r="AI1328" s="18"/>
      <c r="AJ1328" s="18"/>
      <c r="AK1328" s="18"/>
      <c r="AL1328" s="18"/>
      <c r="AM1328" s="18"/>
      <c r="AN1328" s="18"/>
      <c r="AO1328" s="18"/>
      <c r="AP1328" s="18"/>
      <c r="AQ1328" s="18"/>
      <c r="AR1328" s="18"/>
      <c r="AS1328" s="18"/>
      <c r="AT1328" s="18"/>
      <c r="AU1328" s="18"/>
      <c r="AV1328" s="18"/>
      <c r="AW1328" s="18"/>
      <c r="AX1328" s="18"/>
      <c r="AY1328" s="18"/>
      <c r="AZ1328" s="18"/>
      <c r="BA1328" s="18"/>
      <c r="BB1328" s="18"/>
      <c r="BD1328" s="18"/>
      <c r="BE1328" s="18"/>
      <c r="BF1328" s="18"/>
      <c r="BG1328" s="18"/>
      <c r="BH1328" s="18"/>
      <c r="BI1328" s="18"/>
      <c r="BJ1328" s="18"/>
      <c r="BK1328" s="18"/>
      <c r="BL1328" s="18"/>
      <c r="BM1328" s="18"/>
      <c r="BN1328" s="18"/>
      <c r="BO1328" s="18"/>
      <c r="BP1328" s="18"/>
      <c r="BQ1328" s="18"/>
      <c r="BR1328" s="18"/>
      <c r="BS1328" s="18"/>
      <c r="BT1328" s="18"/>
      <c r="BU1328" s="18"/>
      <c r="BV1328" s="18"/>
      <c r="BW1328" s="18"/>
      <c r="BX1328" s="18"/>
      <c r="BY1328" s="18"/>
      <c r="BZ1328" s="18"/>
      <c r="CA1328" s="18"/>
      <c r="CB1328" s="18"/>
      <c r="CC1328" s="18"/>
      <c r="CD1328" s="18"/>
      <c r="CE1328" s="18"/>
      <c r="CF1328" s="18"/>
      <c r="CG1328" s="18"/>
      <c r="CH1328" s="18"/>
      <c r="CI1328" s="18"/>
      <c r="CJ1328" s="18"/>
      <c r="CK1328" s="18"/>
      <c r="CL1328" s="18"/>
      <c r="CM1328" s="18"/>
      <c r="CN1328" s="18"/>
      <c r="CO1328" s="18"/>
      <c r="CP1328" s="18"/>
      <c r="CQ1328" s="18"/>
      <c r="CR1328" s="18"/>
      <c r="CS1328" s="18"/>
      <c r="CT1328" s="18"/>
      <c r="CU1328" s="18"/>
      <c r="CV1328" s="18"/>
      <c r="CW1328" s="18"/>
      <c r="CX1328" s="18"/>
      <c r="CY1328" s="18"/>
      <c r="CZ1328" s="18"/>
      <c r="DA1328" s="18"/>
      <c r="DB1328" s="18"/>
      <c r="DC1328" s="18"/>
      <c r="DD1328" s="18"/>
      <c r="DE1328" s="18"/>
      <c r="DF1328" s="18"/>
      <c r="DG1328" s="18"/>
      <c r="DH1328" s="18"/>
      <c r="DI1328" s="18"/>
    </row>
    <row r="1329" s="19" customFormat="1" spans="1:113">
      <c r="A1329" s="153" t="str">
        <f>+CONCATENATE(B1329,C1329,D1329,E1329,F1329)</f>
        <v>AFS491.25</v>
      </c>
      <c r="B1329" s="158" t="s">
        <v>121</v>
      </c>
      <c r="C1329" s="154" t="s">
        <v>148</v>
      </c>
      <c r="D1329" s="158" t="s">
        <v>90</v>
      </c>
      <c r="E1329" s="158">
        <v>49</v>
      </c>
      <c r="F1329" s="159">
        <v>1.25</v>
      </c>
      <c r="G1329" s="156">
        <v>257.99</v>
      </c>
      <c r="H1329" s="156">
        <v>331.21</v>
      </c>
      <c r="I1329" s="156">
        <v>404.6</v>
      </c>
      <c r="J1329" s="156">
        <v>484.89</v>
      </c>
      <c r="K1329" s="156">
        <v>575.92</v>
      </c>
      <c r="L1329" s="156">
        <v>0</v>
      </c>
      <c r="M1329" s="157">
        <v>345.49</v>
      </c>
      <c r="N1329" s="18"/>
      <c r="W1329" s="18"/>
      <c r="X1329" s="18"/>
      <c r="Y1329" s="18"/>
      <c r="Z1329" s="18"/>
      <c r="AA1329" s="18"/>
      <c r="AB1329" s="18"/>
      <c r="AC1329" s="18"/>
      <c r="AD1329" s="18"/>
      <c r="AE1329" s="18"/>
      <c r="AF1329" s="18"/>
      <c r="AG1329" s="18"/>
      <c r="AH1329" s="18"/>
      <c r="AI1329" s="18"/>
      <c r="AJ1329" s="18"/>
      <c r="AK1329" s="18"/>
      <c r="AL1329" s="18"/>
      <c r="AM1329" s="18"/>
      <c r="AN1329" s="18"/>
      <c r="AO1329" s="18"/>
      <c r="AP1329" s="18"/>
      <c r="AQ1329" s="18"/>
      <c r="AR1329" s="18"/>
      <c r="AS1329" s="18"/>
      <c r="AT1329" s="18"/>
      <c r="AU1329" s="18"/>
      <c r="AV1329" s="18"/>
      <c r="AW1329" s="18"/>
      <c r="AX1329" s="18"/>
      <c r="AY1329" s="18"/>
      <c r="AZ1329" s="18"/>
      <c r="BA1329" s="18"/>
      <c r="BB1329" s="18"/>
      <c r="BD1329" s="18"/>
      <c r="BE1329" s="18"/>
      <c r="BF1329" s="18"/>
      <c r="BG1329" s="18"/>
      <c r="BH1329" s="18"/>
      <c r="BI1329" s="18"/>
      <c r="BJ1329" s="18"/>
      <c r="BK1329" s="18"/>
      <c r="BL1329" s="18"/>
      <c r="BM1329" s="18"/>
      <c r="BN1329" s="18"/>
      <c r="BO1329" s="18"/>
      <c r="BP1329" s="18"/>
      <c r="BQ1329" s="18"/>
      <c r="BR1329" s="18"/>
      <c r="BS1329" s="18"/>
      <c r="BT1329" s="18"/>
      <c r="BU1329" s="18"/>
      <c r="BV1329" s="18"/>
      <c r="BW1329" s="18"/>
      <c r="BX1329" s="18"/>
      <c r="BY1329" s="18"/>
      <c r="BZ1329" s="18"/>
      <c r="CA1329" s="18"/>
      <c r="CB1329" s="18"/>
      <c r="CC1329" s="18"/>
      <c r="CD1329" s="18"/>
      <c r="CE1329" s="18"/>
      <c r="CF1329" s="18"/>
      <c r="CG1329" s="18"/>
      <c r="CH1329" s="18"/>
      <c r="CI1329" s="18"/>
      <c r="CJ1329" s="18"/>
      <c r="CK1329" s="18"/>
      <c r="CL1329" s="18"/>
      <c r="CM1329" s="18"/>
      <c r="CN1329" s="18"/>
      <c r="CO1329" s="18"/>
      <c r="CP1329" s="18"/>
      <c r="CQ1329" s="18"/>
      <c r="CR1329" s="18"/>
      <c r="CS1329" s="18"/>
      <c r="CT1329" s="18"/>
      <c r="CU1329" s="18"/>
      <c r="CV1329" s="18"/>
      <c r="CW1329" s="18"/>
      <c r="CX1329" s="18"/>
      <c r="CY1329" s="18"/>
      <c r="CZ1329" s="18"/>
      <c r="DA1329" s="18"/>
      <c r="DB1329" s="18"/>
      <c r="DC1329" s="18"/>
      <c r="DD1329" s="18"/>
      <c r="DE1329" s="18"/>
      <c r="DF1329" s="18"/>
      <c r="DG1329" s="18"/>
      <c r="DH1329" s="18"/>
      <c r="DI1329" s="18"/>
    </row>
    <row r="1330" s="19" customFormat="1" spans="1:113">
      <c r="A1330" s="153" t="str">
        <f>+CONCATENATE(B1330,C1330,D1330,E1330,F1330)</f>
        <v>AFS501.25</v>
      </c>
      <c r="B1330" s="158" t="s">
        <v>121</v>
      </c>
      <c r="C1330" s="154" t="s">
        <v>148</v>
      </c>
      <c r="D1330" s="158" t="s">
        <v>90</v>
      </c>
      <c r="E1330" s="158">
        <v>50</v>
      </c>
      <c r="F1330" s="159">
        <v>1.25</v>
      </c>
      <c r="G1330" s="156">
        <v>287.68</v>
      </c>
      <c r="H1330" s="156">
        <v>365.2</v>
      </c>
      <c r="I1330" s="156">
        <v>441.65</v>
      </c>
      <c r="J1330" s="156">
        <v>526.97</v>
      </c>
      <c r="K1330" s="156">
        <v>623.88</v>
      </c>
      <c r="L1330" s="156">
        <v>0</v>
      </c>
      <c r="M1330" s="157">
        <v>365.2</v>
      </c>
      <c r="N1330" s="18"/>
      <c r="W1330" s="18"/>
      <c r="X1330" s="18"/>
      <c r="Y1330" s="18"/>
      <c r="Z1330" s="18"/>
      <c r="AA1330" s="18"/>
      <c r="AB1330" s="18"/>
      <c r="AC1330" s="18"/>
      <c r="AD1330" s="18"/>
      <c r="AE1330" s="18"/>
      <c r="AF1330" s="18"/>
      <c r="AG1330" s="18"/>
      <c r="AH1330" s="18"/>
      <c r="AI1330" s="18"/>
      <c r="AJ1330" s="18"/>
      <c r="AK1330" s="18"/>
      <c r="AL1330" s="18"/>
      <c r="AM1330" s="18"/>
      <c r="AN1330" s="18"/>
      <c r="AO1330" s="18"/>
      <c r="AP1330" s="18"/>
      <c r="AQ1330" s="18"/>
      <c r="AR1330" s="18"/>
      <c r="AS1330" s="18"/>
      <c r="AT1330" s="18"/>
      <c r="AU1330" s="18"/>
      <c r="AV1330" s="18"/>
      <c r="AW1330" s="18"/>
      <c r="AX1330" s="18"/>
      <c r="AY1330" s="18"/>
      <c r="AZ1330" s="18"/>
      <c r="BA1330" s="18"/>
      <c r="BB1330" s="18"/>
      <c r="BD1330" s="18"/>
      <c r="BE1330" s="18"/>
      <c r="BF1330" s="18"/>
      <c r="BG1330" s="18"/>
      <c r="BH1330" s="18"/>
      <c r="BI1330" s="18"/>
      <c r="BJ1330" s="18"/>
      <c r="BK1330" s="18"/>
      <c r="BL1330" s="18"/>
      <c r="BM1330" s="18"/>
      <c r="BN1330" s="18"/>
      <c r="BO1330" s="18"/>
      <c r="BP1330" s="18"/>
      <c r="BQ1330" s="18"/>
      <c r="BR1330" s="18"/>
      <c r="BS1330" s="18"/>
      <c r="BT1330" s="18"/>
      <c r="BU1330" s="18"/>
      <c r="BV1330" s="18"/>
      <c r="BW1330" s="18"/>
      <c r="BX1330" s="18"/>
      <c r="BY1330" s="18"/>
      <c r="BZ1330" s="18"/>
      <c r="CA1330" s="18"/>
      <c r="CB1330" s="18"/>
      <c r="CC1330" s="18"/>
      <c r="CD1330" s="18"/>
      <c r="CE1330" s="18"/>
      <c r="CF1330" s="18"/>
      <c r="CG1330" s="18"/>
      <c r="CH1330" s="18"/>
      <c r="CI1330" s="18"/>
      <c r="CJ1330" s="18"/>
      <c r="CK1330" s="18"/>
      <c r="CL1330" s="18"/>
      <c r="CM1330" s="18"/>
      <c r="CN1330" s="18"/>
      <c r="CO1330" s="18"/>
      <c r="CP1330" s="18"/>
      <c r="CQ1330" s="18"/>
      <c r="CR1330" s="18"/>
      <c r="CS1330" s="18"/>
      <c r="CT1330" s="18"/>
      <c r="CU1330" s="18"/>
      <c r="CV1330" s="18"/>
      <c r="CW1330" s="18"/>
      <c r="CX1330" s="18"/>
      <c r="CY1330" s="18"/>
      <c r="CZ1330" s="18"/>
      <c r="DA1330" s="18"/>
      <c r="DB1330" s="18"/>
      <c r="DC1330" s="18"/>
      <c r="DD1330" s="18"/>
      <c r="DE1330" s="18"/>
      <c r="DF1330" s="18"/>
      <c r="DG1330" s="18"/>
      <c r="DH1330" s="18"/>
      <c r="DI1330" s="18"/>
    </row>
    <row r="1331" s="19" customFormat="1" spans="1:113">
      <c r="A1331" s="153" t="str">
        <f>+CONCATENATE(B1331,C1331,D1331,E1331,F1331)</f>
        <v>AFS511.25</v>
      </c>
      <c r="B1331" s="158" t="s">
        <v>121</v>
      </c>
      <c r="C1331" s="154" t="s">
        <v>148</v>
      </c>
      <c r="D1331" s="158" t="s">
        <v>90</v>
      </c>
      <c r="E1331" s="158">
        <v>51</v>
      </c>
      <c r="F1331" s="159">
        <v>1.25</v>
      </c>
      <c r="G1331" s="156">
        <v>320.19</v>
      </c>
      <c r="H1331" s="156">
        <v>401.35</v>
      </c>
      <c r="I1331" s="156">
        <v>481.18</v>
      </c>
      <c r="J1331" s="156">
        <v>572.11</v>
      </c>
      <c r="K1331" s="156"/>
      <c r="L1331" s="156">
        <v>0</v>
      </c>
      <c r="M1331" s="157">
        <v>385.83</v>
      </c>
      <c r="N1331" s="18"/>
      <c r="W1331" s="18"/>
      <c r="X1331" s="18"/>
      <c r="Y1331" s="18"/>
      <c r="Z1331" s="18"/>
      <c r="AA1331" s="18"/>
      <c r="AB1331" s="18"/>
      <c r="AC1331" s="18"/>
      <c r="AD1331" s="18"/>
      <c r="AE1331" s="18"/>
      <c r="AF1331" s="18"/>
      <c r="AG1331" s="18"/>
      <c r="AH1331" s="18"/>
      <c r="AI1331" s="18"/>
      <c r="AJ1331" s="18"/>
      <c r="AK1331" s="18"/>
      <c r="AL1331" s="18"/>
      <c r="AM1331" s="18"/>
      <c r="AN1331" s="18"/>
      <c r="AO1331" s="18"/>
      <c r="AP1331" s="18"/>
      <c r="AQ1331" s="18"/>
      <c r="AR1331" s="18"/>
      <c r="AS1331" s="18"/>
      <c r="AT1331" s="18"/>
      <c r="AU1331" s="18"/>
      <c r="AV1331" s="18"/>
      <c r="AW1331" s="18"/>
      <c r="AX1331" s="18"/>
      <c r="AY1331" s="18"/>
      <c r="AZ1331" s="18"/>
      <c r="BA1331" s="18"/>
      <c r="BB1331" s="18"/>
      <c r="BD1331" s="18"/>
      <c r="BE1331" s="18"/>
      <c r="BF1331" s="18"/>
      <c r="BG1331" s="18"/>
      <c r="BH1331" s="18"/>
      <c r="BI1331" s="18"/>
      <c r="BJ1331" s="18"/>
      <c r="BK1331" s="18"/>
      <c r="BL1331" s="18"/>
      <c r="BM1331" s="18"/>
      <c r="BN1331" s="18"/>
      <c r="BO1331" s="18"/>
      <c r="BP1331" s="18"/>
      <c r="BQ1331" s="18"/>
      <c r="BR1331" s="18"/>
      <c r="BS1331" s="18"/>
      <c r="BT1331" s="18"/>
      <c r="BU1331" s="18"/>
      <c r="BV1331" s="18"/>
      <c r="BW1331" s="18"/>
      <c r="BX1331" s="18"/>
      <c r="BY1331" s="18"/>
      <c r="BZ1331" s="18"/>
      <c r="CA1331" s="18"/>
      <c r="CB1331" s="18"/>
      <c r="CC1331" s="18"/>
      <c r="CD1331" s="18"/>
      <c r="CE1331" s="18"/>
      <c r="CF1331" s="18"/>
      <c r="CG1331" s="18"/>
      <c r="CH1331" s="18"/>
      <c r="CI1331" s="18"/>
      <c r="CJ1331" s="18"/>
      <c r="CK1331" s="18"/>
      <c r="CL1331" s="18"/>
      <c r="CM1331" s="18"/>
      <c r="CN1331" s="18"/>
      <c r="CO1331" s="18"/>
      <c r="CP1331" s="18"/>
      <c r="CQ1331" s="18"/>
      <c r="CR1331" s="18"/>
      <c r="CS1331" s="18"/>
      <c r="CT1331" s="18"/>
      <c r="CU1331" s="18"/>
      <c r="CV1331" s="18"/>
      <c r="CW1331" s="18"/>
      <c r="CX1331" s="18"/>
      <c r="CY1331" s="18"/>
      <c r="CZ1331" s="18"/>
      <c r="DA1331" s="18"/>
      <c r="DB1331" s="18"/>
      <c r="DC1331" s="18"/>
      <c r="DD1331" s="18"/>
      <c r="DE1331" s="18"/>
      <c r="DF1331" s="18"/>
      <c r="DG1331" s="18"/>
      <c r="DH1331" s="18"/>
      <c r="DI1331" s="18"/>
    </row>
    <row r="1332" s="19" customFormat="1" spans="1:113">
      <c r="A1332" s="153" t="str">
        <f>+CONCATENATE(B1332,C1332,D1332,E1332,F1332)</f>
        <v>AFS521.25</v>
      </c>
      <c r="B1332" s="158" t="s">
        <v>121</v>
      </c>
      <c r="C1332" s="154" t="s">
        <v>148</v>
      </c>
      <c r="D1332" s="158" t="s">
        <v>90</v>
      </c>
      <c r="E1332" s="158">
        <v>52</v>
      </c>
      <c r="F1332" s="159">
        <v>1.25</v>
      </c>
      <c r="G1332" s="156">
        <v>355.1</v>
      </c>
      <c r="H1332" s="156">
        <v>439.56</v>
      </c>
      <c r="I1332" s="156">
        <v>523.3</v>
      </c>
      <c r="J1332" s="156">
        <v>620.46</v>
      </c>
      <c r="K1332" s="156"/>
      <c r="L1332" s="156">
        <v>0</v>
      </c>
      <c r="M1332" s="157">
        <v>405.87</v>
      </c>
      <c r="N1332" s="18"/>
      <c r="W1332" s="18"/>
      <c r="X1332" s="18"/>
      <c r="Y1332" s="18"/>
      <c r="Z1332" s="18"/>
      <c r="AA1332" s="18"/>
      <c r="AB1332" s="18"/>
      <c r="AC1332" s="18"/>
      <c r="AD1332" s="18"/>
      <c r="AE1332" s="18"/>
      <c r="AF1332" s="18"/>
      <c r="AG1332" s="18"/>
      <c r="AH1332" s="18"/>
      <c r="AI1332" s="18"/>
      <c r="AJ1332" s="18"/>
      <c r="AK1332" s="18"/>
      <c r="AL1332" s="18"/>
      <c r="AM1332" s="18"/>
      <c r="AN1332" s="18"/>
      <c r="AO1332" s="18"/>
      <c r="AP1332" s="18"/>
      <c r="AQ1332" s="18"/>
      <c r="AR1332" s="18"/>
      <c r="AS1332" s="18"/>
      <c r="AT1332" s="18"/>
      <c r="AU1332" s="18"/>
      <c r="AV1332" s="18"/>
      <c r="AW1332" s="18"/>
      <c r="AX1332" s="18"/>
      <c r="AY1332" s="18"/>
      <c r="AZ1332" s="18"/>
      <c r="BA1332" s="18"/>
      <c r="BB1332" s="18"/>
      <c r="BD1332" s="18"/>
      <c r="BE1332" s="18"/>
      <c r="BF1332" s="18"/>
      <c r="BG1332" s="18"/>
      <c r="BH1332" s="18"/>
      <c r="BI1332" s="18"/>
      <c r="BJ1332" s="18"/>
      <c r="BK1332" s="18"/>
      <c r="BL1332" s="18"/>
      <c r="BM1332" s="18"/>
      <c r="BN1332" s="18"/>
      <c r="BO1332" s="18"/>
      <c r="BP1332" s="18"/>
      <c r="BQ1332" s="18"/>
      <c r="BR1332" s="18"/>
      <c r="BS1332" s="18"/>
      <c r="BT1332" s="18"/>
      <c r="BU1332" s="18"/>
      <c r="BV1332" s="18"/>
      <c r="BW1332" s="18"/>
      <c r="BX1332" s="18"/>
      <c r="BY1332" s="18"/>
      <c r="BZ1332" s="18"/>
      <c r="CA1332" s="18"/>
      <c r="CB1332" s="18"/>
      <c r="CC1332" s="18"/>
      <c r="CD1332" s="18"/>
      <c r="CE1332" s="18"/>
      <c r="CF1332" s="18"/>
      <c r="CG1332" s="18"/>
      <c r="CH1332" s="18"/>
      <c r="CI1332" s="18"/>
      <c r="CJ1332" s="18"/>
      <c r="CK1332" s="18"/>
      <c r="CL1332" s="18"/>
      <c r="CM1332" s="18"/>
      <c r="CN1332" s="18"/>
      <c r="CO1332" s="18"/>
      <c r="CP1332" s="18"/>
      <c r="CQ1332" s="18"/>
      <c r="CR1332" s="18"/>
      <c r="CS1332" s="18"/>
      <c r="CT1332" s="18"/>
      <c r="CU1332" s="18"/>
      <c r="CV1332" s="18"/>
      <c r="CW1332" s="18"/>
      <c r="CX1332" s="18"/>
      <c r="CY1332" s="18"/>
      <c r="CZ1332" s="18"/>
      <c r="DA1332" s="18"/>
      <c r="DB1332" s="18"/>
      <c r="DC1332" s="18"/>
      <c r="DD1332" s="18"/>
      <c r="DE1332" s="18"/>
      <c r="DF1332" s="18"/>
      <c r="DG1332" s="18"/>
      <c r="DH1332" s="18"/>
      <c r="DI1332" s="18"/>
    </row>
    <row r="1333" s="19" customFormat="1" spans="1:113">
      <c r="A1333" s="153" t="str">
        <f>+CONCATENATE(B1333,C1333,D1333,E1333,F1333)</f>
        <v>AFS531.25</v>
      </c>
      <c r="B1333" s="158" t="s">
        <v>121</v>
      </c>
      <c r="C1333" s="154" t="s">
        <v>148</v>
      </c>
      <c r="D1333" s="158" t="s">
        <v>90</v>
      </c>
      <c r="E1333" s="158">
        <v>53</v>
      </c>
      <c r="F1333" s="159">
        <v>1.25</v>
      </c>
      <c r="G1333" s="156">
        <v>392.12</v>
      </c>
      <c r="H1333" s="156">
        <v>479.76</v>
      </c>
      <c r="I1333" s="156">
        <v>568.12</v>
      </c>
      <c r="J1333" s="156">
        <v>672.15</v>
      </c>
      <c r="K1333" s="156"/>
      <c r="L1333" s="156">
        <v>0</v>
      </c>
      <c r="M1333" s="157">
        <v>426.49</v>
      </c>
      <c r="N1333" s="18"/>
      <c r="W1333" s="18"/>
      <c r="X1333" s="18"/>
      <c r="Y1333" s="18"/>
      <c r="Z1333" s="18"/>
      <c r="AA1333" s="18"/>
      <c r="AB1333" s="18"/>
      <c r="AC1333" s="18"/>
      <c r="AD1333" s="18"/>
      <c r="AE1333" s="18"/>
      <c r="AF1333" s="18"/>
      <c r="AG1333" s="18"/>
      <c r="AH1333" s="18"/>
      <c r="AI1333" s="18"/>
      <c r="AJ1333" s="18"/>
      <c r="AK1333" s="18"/>
      <c r="AL1333" s="18"/>
      <c r="AM1333" s="18"/>
      <c r="AN1333" s="18"/>
      <c r="AO1333" s="18"/>
      <c r="AP1333" s="18"/>
      <c r="AQ1333" s="18"/>
      <c r="AR1333" s="18"/>
      <c r="AS1333" s="18"/>
      <c r="AT1333" s="18"/>
      <c r="AU1333" s="18"/>
      <c r="AV1333" s="18"/>
      <c r="AW1333" s="18"/>
      <c r="AX1333" s="18"/>
      <c r="AY1333" s="18"/>
      <c r="AZ1333" s="18"/>
      <c r="BA1333" s="18"/>
      <c r="BB1333" s="18"/>
      <c r="BD1333" s="18"/>
      <c r="BE1333" s="18"/>
      <c r="BF1333" s="18"/>
      <c r="BG1333" s="18"/>
      <c r="BH1333" s="18"/>
      <c r="BI1333" s="18"/>
      <c r="BJ1333" s="18"/>
      <c r="BK1333" s="18"/>
      <c r="BL1333" s="18"/>
      <c r="BM1333" s="18"/>
      <c r="BN1333" s="18"/>
      <c r="BO1333" s="18"/>
      <c r="BP1333" s="18"/>
      <c r="BQ1333" s="18"/>
      <c r="BR1333" s="18"/>
      <c r="BS1333" s="18"/>
      <c r="BT1333" s="18"/>
      <c r="BU1333" s="18"/>
      <c r="BV1333" s="18"/>
      <c r="BW1333" s="18"/>
      <c r="BX1333" s="18"/>
      <c r="BY1333" s="18"/>
      <c r="BZ1333" s="18"/>
      <c r="CA1333" s="18"/>
      <c r="CB1333" s="18"/>
      <c r="CC1333" s="18"/>
      <c r="CD1333" s="18"/>
      <c r="CE1333" s="18"/>
      <c r="CF1333" s="18"/>
      <c r="CG1333" s="18"/>
      <c r="CH1333" s="18"/>
      <c r="CI1333" s="18"/>
      <c r="CJ1333" s="18"/>
      <c r="CK1333" s="18"/>
      <c r="CL1333" s="18"/>
      <c r="CM1333" s="18"/>
      <c r="CN1333" s="18"/>
      <c r="CO1333" s="18"/>
      <c r="CP1333" s="18"/>
      <c r="CQ1333" s="18"/>
      <c r="CR1333" s="18"/>
      <c r="CS1333" s="18"/>
      <c r="CT1333" s="18"/>
      <c r="CU1333" s="18"/>
      <c r="CV1333" s="18"/>
      <c r="CW1333" s="18"/>
      <c r="CX1333" s="18"/>
      <c r="CY1333" s="18"/>
      <c r="CZ1333" s="18"/>
      <c r="DA1333" s="18"/>
      <c r="DB1333" s="18"/>
      <c r="DC1333" s="18"/>
      <c r="DD1333" s="18"/>
      <c r="DE1333" s="18"/>
      <c r="DF1333" s="18"/>
      <c r="DG1333" s="18"/>
      <c r="DH1333" s="18"/>
      <c r="DI1333" s="18"/>
    </row>
    <row r="1334" s="19" customFormat="1" spans="1:113">
      <c r="A1334" s="153" t="str">
        <f>+CONCATENATE(B1334,C1334,D1334,E1334,F1334)</f>
        <v>AFS541.25</v>
      </c>
      <c r="B1334" s="158" t="s">
        <v>121</v>
      </c>
      <c r="C1334" s="154" t="s">
        <v>148</v>
      </c>
      <c r="D1334" s="158" t="s">
        <v>90</v>
      </c>
      <c r="E1334" s="158">
        <v>54</v>
      </c>
      <c r="F1334" s="159">
        <v>1.25</v>
      </c>
      <c r="G1334" s="156">
        <v>430.87</v>
      </c>
      <c r="H1334" s="156">
        <v>522.04</v>
      </c>
      <c r="I1334" s="156">
        <v>615.85</v>
      </c>
      <c r="J1334" s="156">
        <v>727.39</v>
      </c>
      <c r="K1334" s="156">
        <v>0</v>
      </c>
      <c r="L1334" s="156">
        <v>0</v>
      </c>
      <c r="M1334" s="157">
        <v>448.15</v>
      </c>
      <c r="N1334" s="18"/>
      <c r="W1334" s="18"/>
      <c r="X1334" s="18"/>
      <c r="Y1334" s="18"/>
      <c r="Z1334" s="18"/>
      <c r="AA1334" s="18"/>
      <c r="AB1334" s="18"/>
      <c r="AC1334" s="18"/>
      <c r="AD1334" s="18"/>
      <c r="AE1334" s="18"/>
      <c r="AF1334" s="18"/>
      <c r="AG1334" s="18"/>
      <c r="AH1334" s="18"/>
      <c r="AI1334" s="18"/>
      <c r="AJ1334" s="18"/>
      <c r="AK1334" s="18"/>
      <c r="AL1334" s="18"/>
      <c r="AM1334" s="18"/>
      <c r="AN1334" s="18"/>
      <c r="AO1334" s="18"/>
      <c r="AP1334" s="18"/>
      <c r="AQ1334" s="18"/>
      <c r="AR1334" s="18"/>
      <c r="AS1334" s="18"/>
      <c r="AT1334" s="18"/>
      <c r="AU1334" s="18"/>
      <c r="AV1334" s="18"/>
      <c r="AW1334" s="18"/>
      <c r="AX1334" s="18"/>
      <c r="AY1334" s="18"/>
      <c r="AZ1334" s="18"/>
      <c r="BA1334" s="18"/>
      <c r="BB1334" s="18"/>
      <c r="BD1334" s="18"/>
      <c r="BE1334" s="18"/>
      <c r="BF1334" s="18"/>
      <c r="BG1334" s="18"/>
      <c r="BH1334" s="18"/>
      <c r="BI1334" s="18"/>
      <c r="BJ1334" s="18"/>
      <c r="BK1334" s="18"/>
      <c r="BL1334" s="18"/>
      <c r="BM1334" s="18"/>
      <c r="BN1334" s="18"/>
      <c r="BO1334" s="18"/>
      <c r="BP1334" s="18"/>
      <c r="BQ1334" s="18"/>
      <c r="BR1334" s="18"/>
      <c r="BS1334" s="18"/>
      <c r="BT1334" s="18"/>
      <c r="BU1334" s="18"/>
      <c r="BV1334" s="18"/>
      <c r="BW1334" s="18"/>
      <c r="BX1334" s="18"/>
      <c r="BY1334" s="18"/>
      <c r="BZ1334" s="18"/>
      <c r="CA1334" s="18"/>
      <c r="CB1334" s="18"/>
      <c r="CC1334" s="18"/>
      <c r="CD1334" s="18"/>
      <c r="CE1334" s="18"/>
      <c r="CF1334" s="18"/>
      <c r="CG1334" s="18"/>
      <c r="CH1334" s="18"/>
      <c r="CI1334" s="18"/>
      <c r="CJ1334" s="18"/>
      <c r="CK1334" s="18"/>
      <c r="CL1334" s="18"/>
      <c r="CM1334" s="18"/>
      <c r="CN1334" s="18"/>
      <c r="CO1334" s="18"/>
      <c r="CP1334" s="18"/>
      <c r="CQ1334" s="18"/>
      <c r="CR1334" s="18"/>
      <c r="CS1334" s="18"/>
      <c r="CT1334" s="18"/>
      <c r="CU1334" s="18"/>
      <c r="CV1334" s="18"/>
      <c r="CW1334" s="18"/>
      <c r="CX1334" s="18"/>
      <c r="CY1334" s="18"/>
      <c r="CZ1334" s="18"/>
      <c r="DA1334" s="18"/>
      <c r="DB1334" s="18"/>
      <c r="DC1334" s="18"/>
      <c r="DD1334" s="18"/>
      <c r="DE1334" s="18"/>
      <c r="DF1334" s="18"/>
      <c r="DG1334" s="18"/>
      <c r="DH1334" s="18"/>
      <c r="DI1334" s="18"/>
    </row>
    <row r="1335" s="19" customFormat="1" spans="1:113">
      <c r="A1335" s="153" t="str">
        <f>+CONCATENATE(B1335,C1335,D1335,E1335,F1335)</f>
        <v>AFS551.25</v>
      </c>
      <c r="B1335" s="158" t="s">
        <v>121</v>
      </c>
      <c r="C1335" s="154" t="s">
        <v>148</v>
      </c>
      <c r="D1335" s="158" t="s">
        <v>90</v>
      </c>
      <c r="E1335" s="158">
        <v>55</v>
      </c>
      <c r="F1335" s="159">
        <v>1.25</v>
      </c>
      <c r="G1335" s="156">
        <v>471.23</v>
      </c>
      <c r="H1335" s="156">
        <v>566.49</v>
      </c>
      <c r="I1335" s="156">
        <v>666.74</v>
      </c>
      <c r="J1335" s="156">
        <v>786.39</v>
      </c>
      <c r="K1335" s="156">
        <v>0</v>
      </c>
      <c r="L1335" s="156">
        <v>0</v>
      </c>
      <c r="M1335" s="157">
        <v>471.23</v>
      </c>
      <c r="N1335" s="18"/>
      <c r="W1335" s="18"/>
      <c r="X1335" s="18"/>
      <c r="Y1335" s="18"/>
      <c r="Z1335" s="18"/>
      <c r="AA1335" s="18"/>
      <c r="AB1335" s="18"/>
      <c r="AC1335" s="18"/>
      <c r="AD1335" s="18"/>
      <c r="AE1335" s="18"/>
      <c r="AF1335" s="18"/>
      <c r="AG1335" s="18"/>
      <c r="AH1335" s="18"/>
      <c r="AI1335" s="18"/>
      <c r="AJ1335" s="18"/>
      <c r="AK1335" s="18"/>
      <c r="AL1335" s="18"/>
      <c r="AM1335" s="18"/>
      <c r="AN1335" s="18"/>
      <c r="AO1335" s="18"/>
      <c r="AP1335" s="18"/>
      <c r="AQ1335" s="18"/>
      <c r="AR1335" s="18"/>
      <c r="AS1335" s="18"/>
      <c r="AT1335" s="18"/>
      <c r="AU1335" s="18"/>
      <c r="AV1335" s="18"/>
      <c r="AW1335" s="18"/>
      <c r="AX1335" s="18"/>
      <c r="AY1335" s="18"/>
      <c r="AZ1335" s="18"/>
      <c r="BA1335" s="18"/>
      <c r="BB1335" s="18"/>
      <c r="BD1335" s="18"/>
      <c r="BE1335" s="18"/>
      <c r="BF1335" s="18"/>
      <c r="BG1335" s="18"/>
      <c r="BH1335" s="18"/>
      <c r="BI1335" s="18"/>
      <c r="BJ1335" s="18"/>
      <c r="BK1335" s="18"/>
      <c r="BL1335" s="18"/>
      <c r="BM1335" s="18"/>
      <c r="BN1335" s="18"/>
      <c r="BO1335" s="18"/>
      <c r="BP1335" s="18"/>
      <c r="BQ1335" s="18"/>
      <c r="BR1335" s="18"/>
      <c r="BS1335" s="18"/>
      <c r="BT1335" s="18"/>
      <c r="BU1335" s="18"/>
      <c r="BV1335" s="18"/>
      <c r="BW1335" s="18"/>
      <c r="BX1335" s="18"/>
      <c r="BY1335" s="18"/>
      <c r="BZ1335" s="18"/>
      <c r="CA1335" s="18"/>
      <c r="CB1335" s="18"/>
      <c r="CC1335" s="18"/>
      <c r="CD1335" s="18"/>
      <c r="CE1335" s="18"/>
      <c r="CF1335" s="18"/>
      <c r="CG1335" s="18"/>
      <c r="CH1335" s="18"/>
      <c r="CI1335" s="18"/>
      <c r="CJ1335" s="18"/>
      <c r="CK1335" s="18"/>
      <c r="CL1335" s="18"/>
      <c r="CM1335" s="18"/>
      <c r="CN1335" s="18"/>
      <c r="CO1335" s="18"/>
      <c r="CP1335" s="18"/>
      <c r="CQ1335" s="18"/>
      <c r="CR1335" s="18"/>
      <c r="CS1335" s="18"/>
      <c r="CT1335" s="18"/>
      <c r="CU1335" s="18"/>
      <c r="CV1335" s="18"/>
      <c r="CW1335" s="18"/>
      <c r="CX1335" s="18"/>
      <c r="CY1335" s="18"/>
      <c r="CZ1335" s="18"/>
      <c r="DA1335" s="18"/>
      <c r="DB1335" s="18"/>
      <c r="DC1335" s="18"/>
      <c r="DD1335" s="18"/>
      <c r="DE1335" s="18"/>
      <c r="DF1335" s="18"/>
      <c r="DG1335" s="18"/>
      <c r="DH1335" s="18"/>
      <c r="DI1335" s="18"/>
    </row>
    <row r="1336" s="19" customFormat="1" spans="1:113">
      <c r="A1336" s="153" t="str">
        <f>+CONCATENATE(B1336,C1336,D1336,E1336,F1336)</f>
        <v>AFS561.25</v>
      </c>
      <c r="B1336" s="158" t="s">
        <v>121</v>
      </c>
      <c r="C1336" s="154" t="s">
        <v>148</v>
      </c>
      <c r="D1336" s="158" t="s">
        <v>90</v>
      </c>
      <c r="E1336" s="158">
        <v>56</v>
      </c>
      <c r="F1336" s="159">
        <v>1.25</v>
      </c>
      <c r="G1336" s="156">
        <v>513.11</v>
      </c>
      <c r="H1336" s="156">
        <v>613.4</v>
      </c>
      <c r="I1336" s="156">
        <v>721.09</v>
      </c>
      <c r="J1336" s="156"/>
      <c r="K1336" s="156">
        <v>0</v>
      </c>
      <c r="L1336" s="156">
        <v>0</v>
      </c>
      <c r="M1336" s="157"/>
      <c r="N1336" s="18"/>
      <c r="W1336" s="18"/>
      <c r="X1336" s="18"/>
      <c r="Y1336" s="18"/>
      <c r="Z1336" s="18"/>
      <c r="AA1336" s="18"/>
      <c r="AB1336" s="18"/>
      <c r="AC1336" s="18"/>
      <c r="AD1336" s="18"/>
      <c r="AE1336" s="18"/>
      <c r="AF1336" s="18"/>
      <c r="AG1336" s="18"/>
      <c r="AH1336" s="18"/>
      <c r="AI1336" s="18"/>
      <c r="AJ1336" s="18"/>
      <c r="AK1336" s="18"/>
      <c r="AL1336" s="18"/>
      <c r="AM1336" s="18"/>
      <c r="AN1336" s="18"/>
      <c r="AO1336" s="18"/>
      <c r="AP1336" s="18"/>
      <c r="AQ1336" s="18"/>
      <c r="AR1336" s="18"/>
      <c r="AS1336" s="18"/>
      <c r="AT1336" s="18"/>
      <c r="AU1336" s="18"/>
      <c r="AV1336" s="18"/>
      <c r="AW1336" s="18"/>
      <c r="AX1336" s="18"/>
      <c r="AY1336" s="18"/>
      <c r="AZ1336" s="18"/>
      <c r="BA1336" s="18"/>
      <c r="BB1336" s="18"/>
      <c r="BD1336" s="18"/>
      <c r="BE1336" s="18"/>
      <c r="BF1336" s="18"/>
      <c r="BG1336" s="18"/>
      <c r="BH1336" s="18"/>
      <c r="BI1336" s="18"/>
      <c r="BJ1336" s="18"/>
      <c r="BK1336" s="18"/>
      <c r="BL1336" s="18"/>
      <c r="BM1336" s="18"/>
      <c r="BN1336" s="18"/>
      <c r="BO1336" s="18"/>
      <c r="BP1336" s="18"/>
      <c r="BQ1336" s="18"/>
      <c r="BR1336" s="18"/>
      <c r="BS1336" s="18"/>
      <c r="BT1336" s="18"/>
      <c r="BU1336" s="18"/>
      <c r="BV1336" s="18"/>
      <c r="BW1336" s="18"/>
      <c r="BX1336" s="18"/>
      <c r="BY1336" s="18"/>
      <c r="BZ1336" s="18"/>
      <c r="CA1336" s="18"/>
      <c r="CB1336" s="18"/>
      <c r="CC1336" s="18"/>
      <c r="CD1336" s="18"/>
      <c r="CE1336" s="18"/>
      <c r="CF1336" s="18"/>
      <c r="CG1336" s="18"/>
      <c r="CH1336" s="18"/>
      <c r="CI1336" s="18"/>
      <c r="CJ1336" s="18"/>
      <c r="CK1336" s="18"/>
      <c r="CL1336" s="18"/>
      <c r="CM1336" s="18"/>
      <c r="CN1336" s="18"/>
      <c r="CO1336" s="18"/>
      <c r="CP1336" s="18"/>
      <c r="CQ1336" s="18"/>
      <c r="CR1336" s="18"/>
      <c r="CS1336" s="18"/>
      <c r="CT1336" s="18"/>
      <c r="CU1336" s="18"/>
      <c r="CV1336" s="18"/>
      <c r="CW1336" s="18"/>
      <c r="CX1336" s="18"/>
      <c r="CY1336" s="18"/>
      <c r="CZ1336" s="18"/>
      <c r="DA1336" s="18"/>
      <c r="DB1336" s="18"/>
      <c r="DC1336" s="18"/>
      <c r="DD1336" s="18"/>
      <c r="DE1336" s="18"/>
      <c r="DF1336" s="18"/>
      <c r="DG1336" s="18"/>
      <c r="DH1336" s="18"/>
      <c r="DI1336" s="18"/>
    </row>
    <row r="1337" s="19" customFormat="1" spans="1:113">
      <c r="A1337" s="153" t="str">
        <f>+CONCATENATE(B1337,C1337,D1337,E1337,F1337)</f>
        <v>AFS571.25</v>
      </c>
      <c r="B1337" s="158" t="s">
        <v>121</v>
      </c>
      <c r="C1337" s="154" t="s">
        <v>148</v>
      </c>
      <c r="D1337" s="158" t="s">
        <v>90</v>
      </c>
      <c r="E1337" s="158">
        <v>57</v>
      </c>
      <c r="F1337" s="159">
        <v>1.25</v>
      </c>
      <c r="G1337" s="156">
        <v>556.64</v>
      </c>
      <c r="H1337" s="156">
        <v>663.18</v>
      </c>
      <c r="I1337" s="156">
        <v>779.32</v>
      </c>
      <c r="J1337" s="156"/>
      <c r="K1337" s="156">
        <v>0</v>
      </c>
      <c r="L1337" s="156">
        <v>0</v>
      </c>
      <c r="M1337" s="157"/>
      <c r="N1337" s="18"/>
      <c r="W1337" s="18"/>
      <c r="X1337" s="18"/>
      <c r="Y1337" s="18"/>
      <c r="Z1337" s="18"/>
      <c r="AA1337" s="18"/>
      <c r="AB1337" s="18"/>
      <c r="AC1337" s="18"/>
      <c r="AD1337" s="18"/>
      <c r="AE1337" s="18"/>
      <c r="AF1337" s="18"/>
      <c r="AG1337" s="18"/>
      <c r="AH1337" s="18"/>
      <c r="AI1337" s="18"/>
      <c r="AJ1337" s="18"/>
      <c r="AK1337" s="18"/>
      <c r="AL1337" s="18"/>
      <c r="AM1337" s="18"/>
      <c r="AN1337" s="18"/>
      <c r="AO1337" s="18"/>
      <c r="AP1337" s="18"/>
      <c r="AQ1337" s="18"/>
      <c r="AR1337" s="18"/>
      <c r="AS1337" s="18"/>
      <c r="AT1337" s="18"/>
      <c r="AU1337" s="18"/>
      <c r="AV1337" s="18"/>
      <c r="AW1337" s="18"/>
      <c r="AX1337" s="18"/>
      <c r="AY1337" s="18"/>
      <c r="AZ1337" s="18"/>
      <c r="BA1337" s="18"/>
      <c r="BB1337" s="18"/>
      <c r="BD1337" s="18"/>
      <c r="BE1337" s="18"/>
      <c r="BF1337" s="18"/>
      <c r="BG1337" s="18"/>
      <c r="BH1337" s="18"/>
      <c r="BI1337" s="18"/>
      <c r="BJ1337" s="18"/>
      <c r="BK1337" s="18"/>
      <c r="BL1337" s="18"/>
      <c r="BM1337" s="18"/>
      <c r="BN1337" s="18"/>
      <c r="BO1337" s="18"/>
      <c r="BP1337" s="18"/>
      <c r="BQ1337" s="18"/>
      <c r="BR1337" s="18"/>
      <c r="BS1337" s="18"/>
      <c r="BT1337" s="18"/>
      <c r="BU1337" s="18"/>
      <c r="BV1337" s="18"/>
      <c r="BW1337" s="18"/>
      <c r="BX1337" s="18"/>
      <c r="BY1337" s="18"/>
      <c r="BZ1337" s="18"/>
      <c r="CA1337" s="18"/>
      <c r="CB1337" s="18"/>
      <c r="CC1337" s="18"/>
      <c r="CD1337" s="18"/>
      <c r="CE1337" s="18"/>
      <c r="CF1337" s="18"/>
      <c r="CG1337" s="18"/>
      <c r="CH1337" s="18"/>
      <c r="CI1337" s="18"/>
      <c r="CJ1337" s="18"/>
      <c r="CK1337" s="18"/>
      <c r="CL1337" s="18"/>
      <c r="CM1337" s="18"/>
      <c r="CN1337" s="18"/>
      <c r="CO1337" s="18"/>
      <c r="CP1337" s="18"/>
      <c r="CQ1337" s="18"/>
      <c r="CR1337" s="18"/>
      <c r="CS1337" s="18"/>
      <c r="CT1337" s="18"/>
      <c r="CU1337" s="18"/>
      <c r="CV1337" s="18"/>
      <c r="CW1337" s="18"/>
      <c r="CX1337" s="18"/>
      <c r="CY1337" s="18"/>
      <c r="CZ1337" s="18"/>
      <c r="DA1337" s="18"/>
      <c r="DB1337" s="18"/>
      <c r="DC1337" s="18"/>
      <c r="DD1337" s="18"/>
      <c r="DE1337" s="18"/>
      <c r="DF1337" s="18"/>
      <c r="DG1337" s="18"/>
      <c r="DH1337" s="18"/>
      <c r="DI1337" s="18"/>
    </row>
    <row r="1338" s="19" customFormat="1" spans="1:113">
      <c r="A1338" s="153" t="str">
        <f>+CONCATENATE(B1338,C1338,D1338,E1338,F1338)</f>
        <v>AFS581.25</v>
      </c>
      <c r="B1338" s="158" t="s">
        <v>121</v>
      </c>
      <c r="C1338" s="154" t="s">
        <v>148</v>
      </c>
      <c r="D1338" s="158" t="s">
        <v>90</v>
      </c>
      <c r="E1338" s="158">
        <v>58</v>
      </c>
      <c r="F1338" s="159">
        <v>1.25</v>
      </c>
      <c r="G1338" s="156">
        <v>601.67</v>
      </c>
      <c r="H1338" s="156">
        <v>715.96</v>
      </c>
      <c r="I1338" s="156">
        <v>841.9</v>
      </c>
      <c r="J1338" s="156"/>
      <c r="K1338" s="156">
        <v>0</v>
      </c>
      <c r="L1338" s="156">
        <v>0</v>
      </c>
      <c r="M1338" s="157"/>
      <c r="N1338" s="18"/>
      <c r="W1338" s="18"/>
      <c r="X1338" s="18"/>
      <c r="Y1338" s="18"/>
      <c r="Z1338" s="18"/>
      <c r="AA1338" s="18"/>
      <c r="AB1338" s="18"/>
      <c r="AC1338" s="18"/>
      <c r="AD1338" s="18"/>
      <c r="AE1338" s="18"/>
      <c r="AF1338" s="18"/>
      <c r="AG1338" s="18"/>
      <c r="AH1338" s="18"/>
      <c r="AI1338" s="18"/>
      <c r="AJ1338" s="18"/>
      <c r="AK1338" s="18"/>
      <c r="AL1338" s="18"/>
      <c r="AM1338" s="18"/>
      <c r="AN1338" s="18"/>
      <c r="AO1338" s="18"/>
      <c r="AP1338" s="18"/>
      <c r="AQ1338" s="18"/>
      <c r="AR1338" s="18"/>
      <c r="AS1338" s="18"/>
      <c r="AT1338" s="18"/>
      <c r="AU1338" s="18"/>
      <c r="AV1338" s="18"/>
      <c r="AW1338" s="18"/>
      <c r="AX1338" s="18"/>
      <c r="AY1338" s="18"/>
      <c r="AZ1338" s="18"/>
      <c r="BA1338" s="18"/>
      <c r="BB1338" s="18"/>
      <c r="BD1338" s="18"/>
      <c r="BE1338" s="18"/>
      <c r="BF1338" s="18"/>
      <c r="BG1338" s="18"/>
      <c r="BH1338" s="18"/>
      <c r="BI1338" s="18"/>
      <c r="BJ1338" s="18"/>
      <c r="BK1338" s="18"/>
      <c r="BL1338" s="18"/>
      <c r="BM1338" s="18"/>
      <c r="BN1338" s="18"/>
      <c r="BO1338" s="18"/>
      <c r="BP1338" s="18"/>
      <c r="BQ1338" s="18"/>
      <c r="BR1338" s="18"/>
      <c r="BS1338" s="18"/>
      <c r="BT1338" s="18"/>
      <c r="BU1338" s="18"/>
      <c r="BV1338" s="18"/>
      <c r="BW1338" s="18"/>
      <c r="BX1338" s="18"/>
      <c r="BY1338" s="18"/>
      <c r="BZ1338" s="18"/>
      <c r="CA1338" s="18"/>
      <c r="CB1338" s="18"/>
      <c r="CC1338" s="18"/>
      <c r="CD1338" s="18"/>
      <c r="CE1338" s="18"/>
      <c r="CF1338" s="18"/>
      <c r="CG1338" s="18"/>
      <c r="CH1338" s="18"/>
      <c r="CI1338" s="18"/>
      <c r="CJ1338" s="18"/>
      <c r="CK1338" s="18"/>
      <c r="CL1338" s="18"/>
      <c r="CM1338" s="18"/>
      <c r="CN1338" s="18"/>
      <c r="CO1338" s="18"/>
      <c r="CP1338" s="18"/>
      <c r="CQ1338" s="18"/>
      <c r="CR1338" s="18"/>
      <c r="CS1338" s="18"/>
      <c r="CT1338" s="18"/>
      <c r="CU1338" s="18"/>
      <c r="CV1338" s="18"/>
      <c r="CW1338" s="18"/>
      <c r="CX1338" s="18"/>
      <c r="CY1338" s="18"/>
      <c r="CZ1338" s="18"/>
      <c r="DA1338" s="18"/>
      <c r="DB1338" s="18"/>
      <c r="DC1338" s="18"/>
      <c r="DD1338" s="18"/>
      <c r="DE1338" s="18"/>
      <c r="DF1338" s="18"/>
      <c r="DG1338" s="18"/>
      <c r="DH1338" s="18"/>
      <c r="DI1338" s="18"/>
    </row>
    <row r="1339" s="19" customFormat="1" spans="1:113">
      <c r="A1339" s="153" t="str">
        <f>+CONCATENATE(B1339,C1339,D1339,E1339,F1339)</f>
        <v>AFS591.25</v>
      </c>
      <c r="B1339" s="158" t="s">
        <v>121</v>
      </c>
      <c r="C1339" s="154" t="s">
        <v>148</v>
      </c>
      <c r="D1339" s="158" t="s">
        <v>90</v>
      </c>
      <c r="E1339" s="158">
        <v>59</v>
      </c>
      <c r="F1339" s="159">
        <v>1.25</v>
      </c>
      <c r="G1339" s="156">
        <v>649.72</v>
      </c>
      <c r="H1339" s="156">
        <v>773.18</v>
      </c>
      <c r="I1339" s="156">
        <v>909.39</v>
      </c>
      <c r="J1339" s="156">
        <v>0</v>
      </c>
      <c r="K1339" s="156">
        <v>0</v>
      </c>
      <c r="L1339" s="156">
        <v>0</v>
      </c>
      <c r="M1339" s="157"/>
      <c r="N1339" s="18"/>
      <c r="W1339" s="18"/>
      <c r="X1339" s="18"/>
      <c r="Y1339" s="18"/>
      <c r="Z1339" s="18"/>
      <c r="AA1339" s="18"/>
      <c r="AB1339" s="18"/>
      <c r="AC1339" s="18"/>
      <c r="AD1339" s="18"/>
      <c r="AE1339" s="18"/>
      <c r="AF1339" s="18"/>
      <c r="AG1339" s="18"/>
      <c r="AH1339" s="18"/>
      <c r="AI1339" s="18"/>
      <c r="AJ1339" s="18"/>
      <c r="AK1339" s="18"/>
      <c r="AL1339" s="18"/>
      <c r="AM1339" s="18"/>
      <c r="AN1339" s="18"/>
      <c r="AO1339" s="18"/>
      <c r="AP1339" s="18"/>
      <c r="AQ1339" s="18"/>
      <c r="AR1339" s="18"/>
      <c r="AS1339" s="18"/>
      <c r="AT1339" s="18"/>
      <c r="AU1339" s="18"/>
      <c r="AV1339" s="18"/>
      <c r="AW1339" s="18"/>
      <c r="AX1339" s="18"/>
      <c r="AY1339" s="18"/>
      <c r="AZ1339" s="18"/>
      <c r="BA1339" s="18"/>
      <c r="BB1339" s="18"/>
      <c r="BD1339" s="18"/>
      <c r="BE1339" s="18"/>
      <c r="BF1339" s="18"/>
      <c r="BG1339" s="18"/>
      <c r="BH1339" s="18"/>
      <c r="BI1339" s="18"/>
      <c r="BJ1339" s="18"/>
      <c r="BK1339" s="18"/>
      <c r="BL1339" s="18"/>
      <c r="BM1339" s="18"/>
      <c r="BN1339" s="18"/>
      <c r="BO1339" s="18"/>
      <c r="BP1339" s="18"/>
      <c r="BQ1339" s="18"/>
      <c r="BR1339" s="18"/>
      <c r="BS1339" s="18"/>
      <c r="BT1339" s="18"/>
      <c r="BU1339" s="18"/>
      <c r="BV1339" s="18"/>
      <c r="BW1339" s="18"/>
      <c r="BX1339" s="18"/>
      <c r="BY1339" s="18"/>
      <c r="BZ1339" s="18"/>
      <c r="CA1339" s="18"/>
      <c r="CB1339" s="18"/>
      <c r="CC1339" s="18"/>
      <c r="CD1339" s="18"/>
      <c r="CE1339" s="18"/>
      <c r="CF1339" s="18"/>
      <c r="CG1339" s="18"/>
      <c r="CH1339" s="18"/>
      <c r="CI1339" s="18"/>
      <c r="CJ1339" s="18"/>
      <c r="CK1339" s="18"/>
      <c r="CL1339" s="18"/>
      <c r="CM1339" s="18"/>
      <c r="CN1339" s="18"/>
      <c r="CO1339" s="18"/>
      <c r="CP1339" s="18"/>
      <c r="CQ1339" s="18"/>
      <c r="CR1339" s="18"/>
      <c r="CS1339" s="18"/>
      <c r="CT1339" s="18"/>
      <c r="CU1339" s="18"/>
      <c r="CV1339" s="18"/>
      <c r="CW1339" s="18"/>
      <c r="CX1339" s="18"/>
      <c r="CY1339" s="18"/>
      <c r="CZ1339" s="18"/>
      <c r="DA1339" s="18"/>
      <c r="DB1339" s="18"/>
      <c r="DC1339" s="18"/>
      <c r="DD1339" s="18"/>
      <c r="DE1339" s="18"/>
      <c r="DF1339" s="18"/>
      <c r="DG1339" s="18"/>
      <c r="DH1339" s="18"/>
      <c r="DI1339" s="18"/>
    </row>
    <row r="1340" s="19" customFormat="1" spans="1:113">
      <c r="A1340" s="153" t="str">
        <f>+CONCATENATE(B1340,C1340,D1340,E1340,F1340)</f>
        <v>AFS601.25</v>
      </c>
      <c r="B1340" s="158" t="s">
        <v>121</v>
      </c>
      <c r="C1340" s="154" t="s">
        <v>148</v>
      </c>
      <c r="D1340" s="158" t="s">
        <v>90</v>
      </c>
      <c r="E1340" s="158">
        <v>60</v>
      </c>
      <c r="F1340" s="159">
        <v>1.25</v>
      </c>
      <c r="G1340" s="156">
        <v>700.89</v>
      </c>
      <c r="H1340" s="156">
        <v>834.66</v>
      </c>
      <c r="I1340" s="156">
        <v>982.36</v>
      </c>
      <c r="J1340" s="156">
        <v>0</v>
      </c>
      <c r="K1340" s="156">
        <v>0</v>
      </c>
      <c r="L1340" s="156">
        <v>0</v>
      </c>
      <c r="M1340" s="157"/>
      <c r="N1340" s="18"/>
      <c r="W1340" s="18"/>
      <c r="X1340" s="18"/>
      <c r="Y1340" s="18"/>
      <c r="Z1340" s="18"/>
      <c r="AA1340" s="18"/>
      <c r="AB1340" s="18"/>
      <c r="AC1340" s="18"/>
      <c r="AD1340" s="18"/>
      <c r="AE1340" s="18"/>
      <c r="AF1340" s="18"/>
      <c r="AG1340" s="18"/>
      <c r="AH1340" s="18"/>
      <c r="AI1340" s="18"/>
      <c r="AJ1340" s="18"/>
      <c r="AK1340" s="18"/>
      <c r="AL1340" s="18"/>
      <c r="AM1340" s="18"/>
      <c r="AN1340" s="18"/>
      <c r="AO1340" s="18"/>
      <c r="AP1340" s="18"/>
      <c r="AQ1340" s="18"/>
      <c r="AR1340" s="18"/>
      <c r="AS1340" s="18"/>
      <c r="AT1340" s="18"/>
      <c r="AU1340" s="18"/>
      <c r="AV1340" s="18"/>
      <c r="AW1340" s="18"/>
      <c r="AX1340" s="18"/>
      <c r="AY1340" s="18"/>
      <c r="AZ1340" s="18"/>
      <c r="BA1340" s="18"/>
      <c r="BB1340" s="18"/>
      <c r="BD1340" s="18"/>
      <c r="BE1340" s="18"/>
      <c r="BF1340" s="18"/>
      <c r="BG1340" s="18"/>
      <c r="BH1340" s="18"/>
      <c r="BI1340" s="18"/>
      <c r="BJ1340" s="18"/>
      <c r="BK1340" s="18"/>
      <c r="BL1340" s="18"/>
      <c r="BM1340" s="18"/>
      <c r="BN1340" s="18"/>
      <c r="BO1340" s="18"/>
      <c r="BP1340" s="18"/>
      <c r="BQ1340" s="18"/>
      <c r="BR1340" s="18"/>
      <c r="BS1340" s="18"/>
      <c r="BT1340" s="18"/>
      <c r="BU1340" s="18"/>
      <c r="BV1340" s="18"/>
      <c r="BW1340" s="18"/>
      <c r="BX1340" s="18"/>
      <c r="BY1340" s="18"/>
      <c r="BZ1340" s="18"/>
      <c r="CA1340" s="18"/>
      <c r="CB1340" s="18"/>
      <c r="CC1340" s="18"/>
      <c r="CD1340" s="18"/>
      <c r="CE1340" s="18"/>
      <c r="CF1340" s="18"/>
      <c r="CG1340" s="18"/>
      <c r="CH1340" s="18"/>
      <c r="CI1340" s="18"/>
      <c r="CJ1340" s="18"/>
      <c r="CK1340" s="18"/>
      <c r="CL1340" s="18"/>
      <c r="CM1340" s="18"/>
      <c r="CN1340" s="18"/>
      <c r="CO1340" s="18"/>
      <c r="CP1340" s="18"/>
      <c r="CQ1340" s="18"/>
      <c r="CR1340" s="18"/>
      <c r="CS1340" s="18"/>
      <c r="CT1340" s="18"/>
      <c r="CU1340" s="18"/>
      <c r="CV1340" s="18"/>
      <c r="CW1340" s="18"/>
      <c r="CX1340" s="18"/>
      <c r="CY1340" s="18"/>
      <c r="CZ1340" s="18"/>
      <c r="DA1340" s="18"/>
      <c r="DB1340" s="18"/>
      <c r="DC1340" s="18"/>
      <c r="DD1340" s="18"/>
      <c r="DE1340" s="18"/>
      <c r="DF1340" s="18"/>
      <c r="DG1340" s="18"/>
      <c r="DH1340" s="18"/>
      <c r="DI1340" s="18"/>
    </row>
    <row r="1341" s="19" customFormat="1" spans="1:113">
      <c r="A1341" s="153" t="str">
        <f>+CONCATENATE(B1341,C1341,D1341,E1341,F1341)</f>
        <v>AFS611.25</v>
      </c>
      <c r="B1341" s="158" t="s">
        <v>121</v>
      </c>
      <c r="C1341" s="154" t="s">
        <v>148</v>
      </c>
      <c r="D1341" s="158" t="s">
        <v>90</v>
      </c>
      <c r="E1341" s="158">
        <v>61</v>
      </c>
      <c r="F1341" s="159">
        <v>1.25</v>
      </c>
      <c r="G1341" s="156">
        <v>755.96</v>
      </c>
      <c r="H1341" s="156">
        <v>901.96</v>
      </c>
      <c r="I1341" s="156"/>
      <c r="J1341" s="156">
        <v>0</v>
      </c>
      <c r="K1341" s="156">
        <v>0</v>
      </c>
      <c r="L1341" s="156">
        <v>0</v>
      </c>
      <c r="M1341" s="157"/>
      <c r="N1341" s="18"/>
      <c r="W1341" s="18"/>
      <c r="X1341" s="18"/>
      <c r="Y1341" s="18"/>
      <c r="Z1341" s="18"/>
      <c r="AA1341" s="18"/>
      <c r="AB1341" s="18"/>
      <c r="AC1341" s="18"/>
      <c r="AD1341" s="18"/>
      <c r="AE1341" s="18"/>
      <c r="AF1341" s="18"/>
      <c r="AG1341" s="18"/>
      <c r="AH1341" s="18"/>
      <c r="AI1341" s="18"/>
      <c r="AJ1341" s="18"/>
      <c r="AK1341" s="18"/>
      <c r="AL1341" s="18"/>
      <c r="AM1341" s="18"/>
      <c r="AN1341" s="18"/>
      <c r="AO1341" s="18"/>
      <c r="AP1341" s="18"/>
      <c r="AQ1341" s="18"/>
      <c r="AR1341" s="18"/>
      <c r="AS1341" s="18"/>
      <c r="AT1341" s="18"/>
      <c r="AU1341" s="18"/>
      <c r="AV1341" s="18"/>
      <c r="AW1341" s="18"/>
      <c r="AX1341" s="18"/>
      <c r="AY1341" s="18"/>
      <c r="AZ1341" s="18"/>
      <c r="BA1341" s="18"/>
      <c r="BB1341" s="18"/>
      <c r="BD1341" s="18"/>
      <c r="BE1341" s="18"/>
      <c r="BF1341" s="18"/>
      <c r="BG1341" s="18"/>
      <c r="BH1341" s="18"/>
      <c r="BI1341" s="18"/>
      <c r="BJ1341" s="18"/>
      <c r="BK1341" s="18"/>
      <c r="BL1341" s="18"/>
      <c r="BM1341" s="18"/>
      <c r="BN1341" s="18"/>
      <c r="BO1341" s="18"/>
      <c r="BP1341" s="18"/>
      <c r="BQ1341" s="18"/>
      <c r="BR1341" s="18"/>
      <c r="BS1341" s="18"/>
      <c r="BT1341" s="18"/>
      <c r="BU1341" s="18"/>
      <c r="BV1341" s="18"/>
      <c r="BW1341" s="18"/>
      <c r="BX1341" s="18"/>
      <c r="BY1341" s="18"/>
      <c r="BZ1341" s="18"/>
      <c r="CA1341" s="18"/>
      <c r="CB1341" s="18"/>
      <c r="CC1341" s="18"/>
      <c r="CD1341" s="18"/>
      <c r="CE1341" s="18"/>
      <c r="CF1341" s="18"/>
      <c r="CG1341" s="18"/>
      <c r="CH1341" s="18"/>
      <c r="CI1341" s="18"/>
      <c r="CJ1341" s="18"/>
      <c r="CK1341" s="18"/>
      <c r="CL1341" s="18"/>
      <c r="CM1341" s="18"/>
      <c r="CN1341" s="18"/>
      <c r="CO1341" s="18"/>
      <c r="CP1341" s="18"/>
      <c r="CQ1341" s="18"/>
      <c r="CR1341" s="18"/>
      <c r="CS1341" s="18"/>
      <c r="CT1341" s="18"/>
      <c r="CU1341" s="18"/>
      <c r="CV1341" s="18"/>
      <c r="CW1341" s="18"/>
      <c r="CX1341" s="18"/>
      <c r="CY1341" s="18"/>
      <c r="CZ1341" s="18"/>
      <c r="DA1341" s="18"/>
      <c r="DB1341" s="18"/>
      <c r="DC1341" s="18"/>
      <c r="DD1341" s="18"/>
      <c r="DE1341" s="18"/>
      <c r="DF1341" s="18"/>
      <c r="DG1341" s="18"/>
      <c r="DH1341" s="18"/>
      <c r="DI1341" s="18"/>
    </row>
    <row r="1342" s="19" customFormat="1" spans="1:113">
      <c r="A1342" s="153" t="str">
        <f>+CONCATENATE(B1342,C1342,D1342,E1342,F1342)</f>
        <v>AFS621.25</v>
      </c>
      <c r="B1342" s="158" t="s">
        <v>121</v>
      </c>
      <c r="C1342" s="154" t="s">
        <v>148</v>
      </c>
      <c r="D1342" s="158" t="s">
        <v>90</v>
      </c>
      <c r="E1342" s="158">
        <v>62</v>
      </c>
      <c r="F1342" s="159">
        <v>1.25</v>
      </c>
      <c r="G1342" s="156">
        <v>815.46</v>
      </c>
      <c r="H1342" s="156">
        <v>974.68</v>
      </c>
      <c r="I1342" s="156"/>
      <c r="J1342" s="156">
        <v>0</v>
      </c>
      <c r="K1342" s="156">
        <v>0</v>
      </c>
      <c r="L1342" s="156">
        <v>0</v>
      </c>
      <c r="M1342" s="157"/>
      <c r="N1342" s="18"/>
      <c r="W1342" s="18"/>
      <c r="X1342" s="18"/>
      <c r="Y1342" s="18"/>
      <c r="Z1342" s="18"/>
      <c r="AA1342" s="18"/>
      <c r="AB1342" s="18"/>
      <c r="AC1342" s="18"/>
      <c r="AD1342" s="18"/>
      <c r="AE1342" s="18"/>
      <c r="AF1342" s="18"/>
      <c r="AG1342" s="18"/>
      <c r="AH1342" s="18"/>
      <c r="AI1342" s="18"/>
      <c r="AJ1342" s="18"/>
      <c r="AK1342" s="18"/>
      <c r="AL1342" s="18"/>
      <c r="AM1342" s="18"/>
      <c r="AN1342" s="18"/>
      <c r="AO1342" s="18"/>
      <c r="AP1342" s="18"/>
      <c r="AQ1342" s="18"/>
      <c r="AR1342" s="18"/>
      <c r="AS1342" s="18"/>
      <c r="AT1342" s="18"/>
      <c r="AU1342" s="18"/>
      <c r="AV1342" s="18"/>
      <c r="AW1342" s="18"/>
      <c r="AX1342" s="18"/>
      <c r="AY1342" s="18"/>
      <c r="AZ1342" s="18"/>
      <c r="BA1342" s="18"/>
      <c r="BB1342" s="18"/>
      <c r="BD1342" s="18"/>
      <c r="BE1342" s="18"/>
      <c r="BF1342" s="18"/>
      <c r="BG1342" s="18"/>
      <c r="BH1342" s="18"/>
      <c r="BI1342" s="18"/>
      <c r="BJ1342" s="18"/>
      <c r="BK1342" s="18"/>
      <c r="BL1342" s="18"/>
      <c r="BM1342" s="18"/>
      <c r="BN1342" s="18"/>
      <c r="BO1342" s="18"/>
      <c r="BP1342" s="18"/>
      <c r="BQ1342" s="18"/>
      <c r="BR1342" s="18"/>
      <c r="BS1342" s="18"/>
      <c r="BT1342" s="18"/>
      <c r="BU1342" s="18"/>
      <c r="BV1342" s="18"/>
      <c r="BW1342" s="18"/>
      <c r="BX1342" s="18"/>
      <c r="BY1342" s="18"/>
      <c r="BZ1342" s="18"/>
      <c r="CA1342" s="18"/>
      <c r="CB1342" s="18"/>
      <c r="CC1342" s="18"/>
      <c r="CD1342" s="18"/>
      <c r="CE1342" s="18"/>
      <c r="CF1342" s="18"/>
      <c r="CG1342" s="18"/>
      <c r="CH1342" s="18"/>
      <c r="CI1342" s="18"/>
      <c r="CJ1342" s="18"/>
      <c r="CK1342" s="18"/>
      <c r="CL1342" s="18"/>
      <c r="CM1342" s="18"/>
      <c r="CN1342" s="18"/>
      <c r="CO1342" s="18"/>
      <c r="CP1342" s="18"/>
      <c r="CQ1342" s="18"/>
      <c r="CR1342" s="18"/>
      <c r="CS1342" s="18"/>
      <c r="CT1342" s="18"/>
      <c r="CU1342" s="18"/>
      <c r="CV1342" s="18"/>
      <c r="CW1342" s="18"/>
      <c r="CX1342" s="18"/>
      <c r="CY1342" s="18"/>
      <c r="CZ1342" s="18"/>
      <c r="DA1342" s="18"/>
      <c r="DB1342" s="18"/>
      <c r="DC1342" s="18"/>
      <c r="DD1342" s="18"/>
      <c r="DE1342" s="18"/>
      <c r="DF1342" s="18"/>
      <c r="DG1342" s="18"/>
      <c r="DH1342" s="18"/>
      <c r="DI1342" s="18"/>
    </row>
    <row r="1343" s="19" customFormat="1" spans="1:113">
      <c r="A1343" s="153" t="str">
        <f>+CONCATENATE(B1343,C1343,D1343,E1343,F1343)</f>
        <v>AFS631.25</v>
      </c>
      <c r="B1343" s="158" t="s">
        <v>121</v>
      </c>
      <c r="C1343" s="154" t="s">
        <v>148</v>
      </c>
      <c r="D1343" s="158" t="s">
        <v>90</v>
      </c>
      <c r="E1343" s="158">
        <v>63</v>
      </c>
      <c r="F1343" s="159">
        <v>1.25</v>
      </c>
      <c r="G1343" s="156">
        <v>880.47</v>
      </c>
      <c r="H1343" s="156">
        <v>1054.48</v>
      </c>
      <c r="I1343" s="156"/>
      <c r="J1343" s="156">
        <v>0</v>
      </c>
      <c r="K1343" s="156">
        <v>0</v>
      </c>
      <c r="L1343" s="156">
        <v>0</v>
      </c>
      <c r="M1343" s="157"/>
      <c r="N1343" s="18"/>
      <c r="W1343" s="18"/>
      <c r="X1343" s="18"/>
      <c r="Y1343" s="18"/>
      <c r="Z1343" s="18"/>
      <c r="AA1343" s="18"/>
      <c r="AB1343" s="18"/>
      <c r="AC1343" s="18"/>
      <c r="AD1343" s="18"/>
      <c r="AE1343" s="18"/>
      <c r="AF1343" s="18"/>
      <c r="AG1343" s="18"/>
      <c r="AH1343" s="18"/>
      <c r="AI1343" s="18"/>
      <c r="AJ1343" s="18"/>
      <c r="AK1343" s="18"/>
      <c r="AL1343" s="18"/>
      <c r="AM1343" s="18"/>
      <c r="AN1343" s="18"/>
      <c r="AO1343" s="18"/>
      <c r="AP1343" s="18"/>
      <c r="AQ1343" s="18"/>
      <c r="AR1343" s="18"/>
      <c r="AS1343" s="18"/>
      <c r="AT1343" s="18"/>
      <c r="AU1343" s="18"/>
      <c r="AV1343" s="18"/>
      <c r="AW1343" s="18"/>
      <c r="AX1343" s="18"/>
      <c r="AY1343" s="18"/>
      <c r="AZ1343" s="18"/>
      <c r="BA1343" s="18"/>
      <c r="BB1343" s="18"/>
      <c r="BD1343" s="18"/>
      <c r="BE1343" s="18"/>
      <c r="BF1343" s="18"/>
      <c r="BG1343" s="18"/>
      <c r="BH1343" s="18"/>
      <c r="BI1343" s="18"/>
      <c r="BJ1343" s="18"/>
      <c r="BK1343" s="18"/>
      <c r="BL1343" s="18"/>
      <c r="BM1343" s="18"/>
      <c r="BN1343" s="18"/>
      <c r="BO1343" s="18"/>
      <c r="BP1343" s="18"/>
      <c r="BQ1343" s="18"/>
      <c r="BR1343" s="18"/>
      <c r="BS1343" s="18"/>
      <c r="BT1343" s="18"/>
      <c r="BU1343" s="18"/>
      <c r="BV1343" s="18"/>
      <c r="BW1343" s="18"/>
      <c r="BX1343" s="18"/>
      <c r="BY1343" s="18"/>
      <c r="BZ1343" s="18"/>
      <c r="CA1343" s="18"/>
      <c r="CB1343" s="18"/>
      <c r="CC1343" s="18"/>
      <c r="CD1343" s="18"/>
      <c r="CE1343" s="18"/>
      <c r="CF1343" s="18"/>
      <c r="CG1343" s="18"/>
      <c r="CH1343" s="18"/>
      <c r="CI1343" s="18"/>
      <c r="CJ1343" s="18"/>
      <c r="CK1343" s="18"/>
      <c r="CL1343" s="18"/>
      <c r="CM1343" s="18"/>
      <c r="CN1343" s="18"/>
      <c r="CO1343" s="18"/>
      <c r="CP1343" s="18"/>
      <c r="CQ1343" s="18"/>
      <c r="CR1343" s="18"/>
      <c r="CS1343" s="18"/>
      <c r="CT1343" s="18"/>
      <c r="CU1343" s="18"/>
      <c r="CV1343" s="18"/>
      <c r="CW1343" s="18"/>
      <c r="CX1343" s="18"/>
      <c r="CY1343" s="18"/>
      <c r="CZ1343" s="18"/>
      <c r="DA1343" s="18"/>
      <c r="DB1343" s="18"/>
      <c r="DC1343" s="18"/>
      <c r="DD1343" s="18"/>
      <c r="DE1343" s="18"/>
      <c r="DF1343" s="18"/>
      <c r="DG1343" s="18"/>
      <c r="DH1343" s="18"/>
      <c r="DI1343" s="18"/>
    </row>
    <row r="1344" s="19" customFormat="1" spans="1:113">
      <c r="A1344" s="153" t="str">
        <f>+CONCATENATE(B1344,C1344,D1344,E1344,F1344)</f>
        <v>AFS641.25</v>
      </c>
      <c r="B1344" s="158" t="s">
        <v>121</v>
      </c>
      <c r="C1344" s="154" t="s">
        <v>148</v>
      </c>
      <c r="D1344" s="158" t="s">
        <v>90</v>
      </c>
      <c r="E1344" s="158">
        <v>64</v>
      </c>
      <c r="F1344" s="159">
        <v>1.25</v>
      </c>
      <c r="G1344" s="156">
        <v>951.84</v>
      </c>
      <c r="H1344" s="156">
        <v>1141.93</v>
      </c>
      <c r="I1344" s="156">
        <v>0</v>
      </c>
      <c r="J1344" s="156">
        <v>0</v>
      </c>
      <c r="K1344" s="156">
        <v>0</v>
      </c>
      <c r="L1344" s="156">
        <v>0</v>
      </c>
      <c r="M1344" s="157"/>
      <c r="N1344" s="18"/>
      <c r="W1344" s="18"/>
      <c r="X1344" s="18"/>
      <c r="Y1344" s="18"/>
      <c r="Z1344" s="18"/>
      <c r="AA1344" s="18"/>
      <c r="AB1344" s="18"/>
      <c r="AC1344" s="18"/>
      <c r="AD1344" s="18"/>
      <c r="AE1344" s="18"/>
      <c r="AF1344" s="18"/>
      <c r="AG1344" s="18"/>
      <c r="AH1344" s="18"/>
      <c r="AI1344" s="18"/>
      <c r="AJ1344" s="18"/>
      <c r="AK1344" s="18"/>
      <c r="AL1344" s="18"/>
      <c r="AM1344" s="18"/>
      <c r="AN1344" s="18"/>
      <c r="AO1344" s="18"/>
      <c r="AP1344" s="18"/>
      <c r="AQ1344" s="18"/>
      <c r="AR1344" s="18"/>
      <c r="AS1344" s="18"/>
      <c r="AT1344" s="18"/>
      <c r="AU1344" s="18"/>
      <c r="AV1344" s="18"/>
      <c r="AW1344" s="18"/>
      <c r="AX1344" s="18"/>
      <c r="AY1344" s="18"/>
      <c r="AZ1344" s="18"/>
      <c r="BA1344" s="18"/>
      <c r="BB1344" s="18"/>
      <c r="BD1344" s="18"/>
      <c r="BE1344" s="18"/>
      <c r="BF1344" s="18"/>
      <c r="BG1344" s="18"/>
      <c r="BH1344" s="18"/>
      <c r="BI1344" s="18"/>
      <c r="BJ1344" s="18"/>
      <c r="BK1344" s="18"/>
      <c r="BL1344" s="18"/>
      <c r="BM1344" s="18"/>
      <c r="BN1344" s="18"/>
      <c r="BO1344" s="18"/>
      <c r="BP1344" s="18"/>
      <c r="BQ1344" s="18"/>
      <c r="BR1344" s="18"/>
      <c r="BS1344" s="18"/>
      <c r="BT1344" s="18"/>
      <c r="BU1344" s="18"/>
      <c r="BV1344" s="18"/>
      <c r="BW1344" s="18"/>
      <c r="BX1344" s="18"/>
      <c r="BY1344" s="18"/>
      <c r="BZ1344" s="18"/>
      <c r="CA1344" s="18"/>
      <c r="CB1344" s="18"/>
      <c r="CC1344" s="18"/>
      <c r="CD1344" s="18"/>
      <c r="CE1344" s="18"/>
      <c r="CF1344" s="18"/>
      <c r="CG1344" s="18"/>
      <c r="CH1344" s="18"/>
      <c r="CI1344" s="18"/>
      <c r="CJ1344" s="18"/>
      <c r="CK1344" s="18"/>
      <c r="CL1344" s="18"/>
      <c r="CM1344" s="18"/>
      <c r="CN1344" s="18"/>
      <c r="CO1344" s="18"/>
      <c r="CP1344" s="18"/>
      <c r="CQ1344" s="18"/>
      <c r="CR1344" s="18"/>
      <c r="CS1344" s="18"/>
      <c r="CT1344" s="18"/>
      <c r="CU1344" s="18"/>
      <c r="CV1344" s="18"/>
      <c r="CW1344" s="18"/>
      <c r="CX1344" s="18"/>
      <c r="CY1344" s="18"/>
      <c r="CZ1344" s="18"/>
      <c r="DA1344" s="18"/>
      <c r="DB1344" s="18"/>
      <c r="DC1344" s="18"/>
      <c r="DD1344" s="18"/>
      <c r="DE1344" s="18"/>
      <c r="DF1344" s="18"/>
      <c r="DG1344" s="18"/>
      <c r="DH1344" s="18"/>
      <c r="DI1344" s="18"/>
    </row>
    <row r="1345" s="19" customFormat="1" spans="1:113">
      <c r="A1345" s="153" t="str">
        <f>+CONCATENATE(B1345,C1345,D1345,E1345,F1345)</f>
        <v>AFS651.25</v>
      </c>
      <c r="B1345" s="158" t="s">
        <v>121</v>
      </c>
      <c r="C1345" s="154" t="s">
        <v>148</v>
      </c>
      <c r="D1345" s="158" t="s">
        <v>90</v>
      </c>
      <c r="E1345" s="158">
        <v>65</v>
      </c>
      <c r="F1345" s="159">
        <v>1.25</v>
      </c>
      <c r="G1345" s="156">
        <v>1030.41</v>
      </c>
      <c r="H1345" s="156">
        <v>1237.79</v>
      </c>
      <c r="I1345" s="156">
        <v>0</v>
      </c>
      <c r="J1345" s="156">
        <v>0</v>
      </c>
      <c r="K1345" s="156">
        <v>0</v>
      </c>
      <c r="L1345" s="156">
        <v>0</v>
      </c>
      <c r="M1345" s="157"/>
      <c r="N1345" s="18"/>
      <c r="W1345" s="18"/>
      <c r="X1345" s="18"/>
      <c r="Y1345" s="18"/>
      <c r="Z1345" s="18"/>
      <c r="AA1345" s="18"/>
      <c r="AB1345" s="18"/>
      <c r="AC1345" s="18"/>
      <c r="AD1345" s="18"/>
      <c r="AE1345" s="18"/>
      <c r="AF1345" s="18"/>
      <c r="AG1345" s="18"/>
      <c r="AH1345" s="18"/>
      <c r="AI1345" s="18"/>
      <c r="AJ1345" s="18"/>
      <c r="AK1345" s="18"/>
      <c r="AL1345" s="18"/>
      <c r="AM1345" s="18"/>
      <c r="AN1345" s="18"/>
      <c r="AO1345" s="18"/>
      <c r="AP1345" s="18"/>
      <c r="AQ1345" s="18"/>
      <c r="AR1345" s="18"/>
      <c r="AS1345" s="18"/>
      <c r="AT1345" s="18"/>
      <c r="AU1345" s="18"/>
      <c r="AV1345" s="18"/>
      <c r="AW1345" s="18"/>
      <c r="AX1345" s="18"/>
      <c r="AY1345" s="18"/>
      <c r="AZ1345" s="18"/>
      <c r="BA1345" s="18"/>
      <c r="BB1345" s="18"/>
      <c r="BD1345" s="18"/>
      <c r="BE1345" s="18"/>
      <c r="BF1345" s="18"/>
      <c r="BG1345" s="18"/>
      <c r="BH1345" s="18"/>
      <c r="BI1345" s="18"/>
      <c r="BJ1345" s="18"/>
      <c r="BK1345" s="18"/>
      <c r="BL1345" s="18"/>
      <c r="BM1345" s="18"/>
      <c r="BN1345" s="18"/>
      <c r="BO1345" s="18"/>
      <c r="BP1345" s="18"/>
      <c r="BQ1345" s="18"/>
      <c r="BR1345" s="18"/>
      <c r="BS1345" s="18"/>
      <c r="BT1345" s="18"/>
      <c r="BU1345" s="18"/>
      <c r="BV1345" s="18"/>
      <c r="BW1345" s="18"/>
      <c r="BX1345" s="18"/>
      <c r="BY1345" s="18"/>
      <c r="BZ1345" s="18"/>
      <c r="CA1345" s="18"/>
      <c r="CB1345" s="18"/>
      <c r="CC1345" s="18"/>
      <c r="CD1345" s="18"/>
      <c r="CE1345" s="18"/>
      <c r="CF1345" s="18"/>
      <c r="CG1345" s="18"/>
      <c r="CH1345" s="18"/>
      <c r="CI1345" s="18"/>
      <c r="CJ1345" s="18"/>
      <c r="CK1345" s="18"/>
      <c r="CL1345" s="18"/>
      <c r="CM1345" s="18"/>
      <c r="CN1345" s="18"/>
      <c r="CO1345" s="18"/>
      <c r="CP1345" s="18"/>
      <c r="CQ1345" s="18"/>
      <c r="CR1345" s="18"/>
      <c r="CS1345" s="18"/>
      <c r="CT1345" s="18"/>
      <c r="CU1345" s="18"/>
      <c r="CV1345" s="18"/>
      <c r="CW1345" s="18"/>
      <c r="CX1345" s="18"/>
      <c r="CY1345" s="18"/>
      <c r="CZ1345" s="18"/>
      <c r="DA1345" s="18"/>
      <c r="DB1345" s="18"/>
      <c r="DC1345" s="18"/>
      <c r="DD1345" s="18"/>
      <c r="DE1345" s="18"/>
      <c r="DF1345" s="18"/>
      <c r="DG1345" s="18"/>
      <c r="DH1345" s="18"/>
      <c r="DI1345" s="18"/>
    </row>
    <row r="1346" s="19" customFormat="1" spans="1:113">
      <c r="A1346" s="153" t="str">
        <f t="shared" ref="A1346:A1409" si="42">+CONCATENATE(B1346,C1346,D1346,E1346,F1346)</f>
        <v>AFNS181.5</v>
      </c>
      <c r="B1346" s="158" t="s">
        <v>121</v>
      </c>
      <c r="C1346" s="154" t="s">
        <v>148</v>
      </c>
      <c r="D1346" s="158" t="s">
        <v>6</v>
      </c>
      <c r="E1346" s="158">
        <v>18</v>
      </c>
      <c r="F1346" s="159">
        <v>1.5</v>
      </c>
      <c r="G1346" s="156">
        <v>0</v>
      </c>
      <c r="H1346" s="156">
        <v>39.83</v>
      </c>
      <c r="I1346" s="156">
        <v>40.04</v>
      </c>
      <c r="J1346" s="156">
        <v>40.49</v>
      </c>
      <c r="K1346" s="156">
        <v>42.28</v>
      </c>
      <c r="L1346" s="156">
        <v>48.67</v>
      </c>
      <c r="M1346" s="157"/>
      <c r="N1346" s="18"/>
      <c r="W1346" s="18"/>
      <c r="X1346" s="18"/>
      <c r="Y1346" s="18"/>
      <c r="Z1346" s="18"/>
      <c r="AA1346" s="18"/>
      <c r="AB1346" s="18"/>
      <c r="AC1346" s="18"/>
      <c r="AD1346" s="18"/>
      <c r="AE1346" s="18"/>
      <c r="AF1346" s="18"/>
      <c r="AG1346" s="18"/>
      <c r="AH1346" s="18"/>
      <c r="AI1346" s="18"/>
      <c r="AJ1346" s="18"/>
      <c r="AK1346" s="18"/>
      <c r="AL1346" s="18"/>
      <c r="AM1346" s="18"/>
      <c r="AN1346" s="18"/>
      <c r="AO1346" s="18"/>
      <c r="AP1346" s="18"/>
      <c r="AQ1346" s="18"/>
      <c r="AR1346" s="18"/>
      <c r="AS1346" s="18"/>
      <c r="AT1346" s="18"/>
      <c r="AU1346" s="18"/>
      <c r="AV1346" s="18"/>
      <c r="AW1346" s="18"/>
      <c r="AX1346" s="18"/>
      <c r="AY1346" s="18"/>
      <c r="AZ1346" s="18"/>
      <c r="BA1346" s="18"/>
      <c r="BB1346" s="18"/>
      <c r="BD1346" s="18"/>
      <c r="BE1346" s="18"/>
      <c r="BF1346" s="18"/>
      <c r="BG1346" s="18"/>
      <c r="BH1346" s="18"/>
      <c r="BI1346" s="18"/>
      <c r="BJ1346" s="18"/>
      <c r="BK1346" s="18"/>
      <c r="BL1346" s="18"/>
      <c r="BM1346" s="18"/>
      <c r="BN1346" s="18"/>
      <c r="BO1346" s="18"/>
      <c r="BP1346" s="18"/>
      <c r="BQ1346" s="18"/>
      <c r="BR1346" s="18"/>
      <c r="BS1346" s="18"/>
      <c r="BT1346" s="18"/>
      <c r="BU1346" s="18"/>
      <c r="BV1346" s="18"/>
      <c r="BW1346" s="18"/>
      <c r="BX1346" s="18"/>
      <c r="BY1346" s="18"/>
      <c r="BZ1346" s="18"/>
      <c r="CA1346" s="18"/>
      <c r="CB1346" s="18"/>
      <c r="CC1346" s="18"/>
      <c r="CD1346" s="18"/>
      <c r="CE1346" s="18"/>
      <c r="CF1346" s="18"/>
      <c r="CG1346" s="18"/>
      <c r="CH1346" s="18"/>
      <c r="CI1346" s="18"/>
      <c r="CJ1346" s="18"/>
      <c r="CK1346" s="18"/>
      <c r="CL1346" s="18"/>
      <c r="CM1346" s="18"/>
      <c r="CN1346" s="18"/>
      <c r="CO1346" s="18"/>
      <c r="CP1346" s="18"/>
      <c r="CQ1346" s="18"/>
      <c r="CR1346" s="18"/>
      <c r="CS1346" s="18"/>
      <c r="CT1346" s="18"/>
      <c r="CU1346" s="18"/>
      <c r="CV1346" s="18"/>
      <c r="CW1346" s="18"/>
      <c r="CX1346" s="18"/>
      <c r="CY1346" s="18"/>
      <c r="CZ1346" s="18"/>
      <c r="DA1346" s="18"/>
      <c r="DB1346" s="18"/>
      <c r="DC1346" s="18"/>
      <c r="DD1346" s="18"/>
      <c r="DE1346" s="18"/>
      <c r="DF1346" s="18"/>
      <c r="DG1346" s="18"/>
      <c r="DH1346" s="18"/>
      <c r="DI1346" s="18"/>
    </row>
    <row r="1347" s="19" customFormat="1" spans="1:113">
      <c r="A1347" s="153" t="str">
        <f>+CONCATENATE(B1347,C1347,D1347,E1347,F1347)</f>
        <v>AFNS191.5</v>
      </c>
      <c r="B1347" s="158" t="s">
        <v>121</v>
      </c>
      <c r="C1347" s="154" t="s">
        <v>148</v>
      </c>
      <c r="D1347" s="158" t="s">
        <v>6</v>
      </c>
      <c r="E1347" s="158">
        <v>19</v>
      </c>
      <c r="F1347" s="159">
        <v>1.5</v>
      </c>
      <c r="G1347" s="156">
        <v>0</v>
      </c>
      <c r="H1347" s="156">
        <v>39.83</v>
      </c>
      <c r="I1347" s="156">
        <v>40.04</v>
      </c>
      <c r="J1347" s="156">
        <v>40.49</v>
      </c>
      <c r="K1347" s="156">
        <v>42.28</v>
      </c>
      <c r="L1347" s="156">
        <v>48.67</v>
      </c>
      <c r="M1347" s="157"/>
      <c r="N1347" s="18"/>
      <c r="W1347" s="18"/>
      <c r="X1347" s="18"/>
      <c r="Y1347" s="18"/>
      <c r="Z1347" s="18"/>
      <c r="AA1347" s="18"/>
      <c r="AB1347" s="18"/>
      <c r="AC1347" s="18"/>
      <c r="AD1347" s="18"/>
      <c r="AE1347" s="18"/>
      <c r="AF1347" s="18"/>
      <c r="AG1347" s="18"/>
      <c r="AH1347" s="18"/>
      <c r="AI1347" s="18"/>
      <c r="AJ1347" s="18"/>
      <c r="AK1347" s="18"/>
      <c r="AL1347" s="18"/>
      <c r="AM1347" s="18"/>
      <c r="AN1347" s="18"/>
      <c r="AO1347" s="18"/>
      <c r="AP1347" s="18"/>
      <c r="AQ1347" s="18"/>
      <c r="AR1347" s="18"/>
      <c r="AS1347" s="18"/>
      <c r="AT1347" s="18"/>
      <c r="AU1347" s="18"/>
      <c r="AV1347" s="18"/>
      <c r="AW1347" s="18"/>
      <c r="AX1347" s="18"/>
      <c r="AY1347" s="18"/>
      <c r="AZ1347" s="18"/>
      <c r="BA1347" s="18"/>
      <c r="BB1347" s="18"/>
      <c r="BD1347" s="18"/>
      <c r="BE1347" s="18"/>
      <c r="BF1347" s="18"/>
      <c r="BG1347" s="18"/>
      <c r="BH1347" s="18"/>
      <c r="BI1347" s="18"/>
      <c r="BJ1347" s="18"/>
      <c r="BK1347" s="18"/>
      <c r="BL1347" s="18"/>
      <c r="BM1347" s="18"/>
      <c r="BN1347" s="18"/>
      <c r="BO1347" s="18"/>
      <c r="BP1347" s="18"/>
      <c r="BQ1347" s="18"/>
      <c r="BR1347" s="18"/>
      <c r="BS1347" s="18"/>
      <c r="BT1347" s="18"/>
      <c r="BU1347" s="18"/>
      <c r="BV1347" s="18"/>
      <c r="BW1347" s="18"/>
      <c r="BX1347" s="18"/>
      <c r="BY1347" s="18"/>
      <c r="BZ1347" s="18"/>
      <c r="CA1347" s="18"/>
      <c r="CB1347" s="18"/>
      <c r="CC1347" s="18"/>
      <c r="CD1347" s="18"/>
      <c r="CE1347" s="18"/>
      <c r="CF1347" s="18"/>
      <c r="CG1347" s="18"/>
      <c r="CH1347" s="18"/>
      <c r="CI1347" s="18"/>
      <c r="CJ1347" s="18"/>
      <c r="CK1347" s="18"/>
      <c r="CL1347" s="18"/>
      <c r="CM1347" s="18"/>
      <c r="CN1347" s="18"/>
      <c r="CO1347" s="18"/>
      <c r="CP1347" s="18"/>
      <c r="CQ1347" s="18"/>
      <c r="CR1347" s="18"/>
      <c r="CS1347" s="18"/>
      <c r="CT1347" s="18"/>
      <c r="CU1347" s="18"/>
      <c r="CV1347" s="18"/>
      <c r="CW1347" s="18"/>
      <c r="CX1347" s="18"/>
      <c r="CY1347" s="18"/>
      <c r="CZ1347" s="18"/>
      <c r="DA1347" s="18"/>
      <c r="DB1347" s="18"/>
      <c r="DC1347" s="18"/>
      <c r="DD1347" s="18"/>
      <c r="DE1347" s="18"/>
      <c r="DF1347" s="18"/>
      <c r="DG1347" s="18"/>
      <c r="DH1347" s="18"/>
      <c r="DI1347" s="18"/>
    </row>
    <row r="1348" s="19" customFormat="1" spans="1:113">
      <c r="A1348" s="153" t="str">
        <f>+CONCATENATE(B1348,C1348,D1348,E1348,F1348)</f>
        <v>AFNS201.5</v>
      </c>
      <c r="B1348" s="158" t="s">
        <v>121</v>
      </c>
      <c r="C1348" s="154" t="s">
        <v>148</v>
      </c>
      <c r="D1348" s="158" t="s">
        <v>6</v>
      </c>
      <c r="E1348" s="158">
        <v>20</v>
      </c>
      <c r="F1348" s="159">
        <v>1.5</v>
      </c>
      <c r="G1348" s="156">
        <v>0</v>
      </c>
      <c r="H1348" s="156">
        <v>39.83</v>
      </c>
      <c r="I1348" s="156">
        <v>40.04</v>
      </c>
      <c r="J1348" s="156">
        <v>40.49</v>
      </c>
      <c r="K1348" s="156">
        <v>42.28</v>
      </c>
      <c r="L1348" s="156">
        <v>48.67</v>
      </c>
      <c r="M1348" s="157"/>
      <c r="N1348" s="18"/>
      <c r="W1348" s="18"/>
      <c r="X1348" s="18"/>
      <c r="Y1348" s="18"/>
      <c r="Z1348" s="18"/>
      <c r="AA1348" s="18"/>
      <c r="AB1348" s="18"/>
      <c r="AC1348" s="18"/>
      <c r="AD1348" s="18"/>
      <c r="AE1348" s="18"/>
      <c r="AF1348" s="18"/>
      <c r="AG1348" s="18"/>
      <c r="AH1348" s="18"/>
      <c r="AI1348" s="18"/>
      <c r="AJ1348" s="18"/>
      <c r="AK1348" s="18"/>
      <c r="AL1348" s="18"/>
      <c r="AM1348" s="18"/>
      <c r="AN1348" s="18"/>
      <c r="AO1348" s="18"/>
      <c r="AP1348" s="18"/>
      <c r="AQ1348" s="18"/>
      <c r="AR1348" s="18"/>
      <c r="AS1348" s="18"/>
      <c r="AT1348" s="18"/>
      <c r="AU1348" s="18"/>
      <c r="AV1348" s="18"/>
      <c r="AW1348" s="18"/>
      <c r="AX1348" s="18"/>
      <c r="AY1348" s="18"/>
      <c r="AZ1348" s="18"/>
      <c r="BA1348" s="18"/>
      <c r="BB1348" s="18"/>
      <c r="BD1348" s="18"/>
      <c r="BE1348" s="18"/>
      <c r="BF1348" s="18"/>
      <c r="BG1348" s="18"/>
      <c r="BH1348" s="18"/>
      <c r="BI1348" s="18"/>
      <c r="BJ1348" s="18"/>
      <c r="BK1348" s="18"/>
      <c r="BL1348" s="18"/>
      <c r="BM1348" s="18"/>
      <c r="BN1348" s="18"/>
      <c r="BO1348" s="18"/>
      <c r="BP1348" s="18"/>
      <c r="BQ1348" s="18"/>
      <c r="BR1348" s="18"/>
      <c r="BS1348" s="18"/>
      <c r="BT1348" s="18"/>
      <c r="BU1348" s="18"/>
      <c r="BV1348" s="18"/>
      <c r="BW1348" s="18"/>
      <c r="BX1348" s="18"/>
      <c r="BY1348" s="18"/>
      <c r="BZ1348" s="18"/>
      <c r="CA1348" s="18"/>
      <c r="CB1348" s="18"/>
      <c r="CC1348" s="18"/>
      <c r="CD1348" s="18"/>
      <c r="CE1348" s="18"/>
      <c r="CF1348" s="18"/>
      <c r="CG1348" s="18"/>
      <c r="CH1348" s="18"/>
      <c r="CI1348" s="18"/>
      <c r="CJ1348" s="18"/>
      <c r="CK1348" s="18"/>
      <c r="CL1348" s="18"/>
      <c r="CM1348" s="18"/>
      <c r="CN1348" s="18"/>
      <c r="CO1348" s="18"/>
      <c r="CP1348" s="18"/>
      <c r="CQ1348" s="18"/>
      <c r="CR1348" s="18"/>
      <c r="CS1348" s="18"/>
      <c r="CT1348" s="18"/>
      <c r="CU1348" s="18"/>
      <c r="CV1348" s="18"/>
      <c r="CW1348" s="18"/>
      <c r="CX1348" s="18"/>
      <c r="CY1348" s="18"/>
      <c r="CZ1348" s="18"/>
      <c r="DA1348" s="18"/>
      <c r="DB1348" s="18"/>
      <c r="DC1348" s="18"/>
      <c r="DD1348" s="18"/>
      <c r="DE1348" s="18"/>
      <c r="DF1348" s="18"/>
      <c r="DG1348" s="18"/>
      <c r="DH1348" s="18"/>
      <c r="DI1348" s="18"/>
    </row>
    <row r="1349" s="19" customFormat="1" spans="1:113">
      <c r="A1349" s="153" t="str">
        <f>+CONCATENATE(B1349,C1349,D1349,E1349,F1349)</f>
        <v>AFNS211.5</v>
      </c>
      <c r="B1349" s="158" t="s">
        <v>121</v>
      </c>
      <c r="C1349" s="154" t="s">
        <v>148</v>
      </c>
      <c r="D1349" s="158" t="s">
        <v>6</v>
      </c>
      <c r="E1349" s="158">
        <v>21</v>
      </c>
      <c r="F1349" s="159">
        <v>1.5</v>
      </c>
      <c r="G1349" s="156">
        <v>0</v>
      </c>
      <c r="H1349" s="156">
        <v>39.83</v>
      </c>
      <c r="I1349" s="156">
        <v>40.04</v>
      </c>
      <c r="J1349" s="156">
        <v>40.49</v>
      </c>
      <c r="K1349" s="156">
        <v>42.28</v>
      </c>
      <c r="L1349" s="156">
        <v>48.67</v>
      </c>
      <c r="M1349" s="157"/>
      <c r="N1349" s="18"/>
      <c r="W1349" s="18"/>
      <c r="X1349" s="18"/>
      <c r="Y1349" s="18"/>
      <c r="Z1349" s="18"/>
      <c r="AA1349" s="18"/>
      <c r="AB1349" s="18"/>
      <c r="AC1349" s="18"/>
      <c r="AD1349" s="18"/>
      <c r="AE1349" s="18"/>
      <c r="AF1349" s="18"/>
      <c r="AG1349" s="18"/>
      <c r="AH1349" s="18"/>
      <c r="AI1349" s="18"/>
      <c r="AJ1349" s="18"/>
      <c r="AK1349" s="18"/>
      <c r="AL1349" s="18"/>
      <c r="AM1349" s="18"/>
      <c r="AN1349" s="18"/>
      <c r="AO1349" s="18"/>
      <c r="AP1349" s="18"/>
      <c r="AQ1349" s="18"/>
      <c r="AR1349" s="18"/>
      <c r="AS1349" s="18"/>
      <c r="AT1349" s="18"/>
      <c r="AU1349" s="18"/>
      <c r="AV1349" s="18"/>
      <c r="AW1349" s="18"/>
      <c r="AX1349" s="18"/>
      <c r="AY1349" s="18"/>
      <c r="AZ1349" s="18"/>
      <c r="BA1349" s="18"/>
      <c r="BB1349" s="18"/>
      <c r="BD1349" s="18"/>
      <c r="BE1349" s="18"/>
      <c r="BF1349" s="18"/>
      <c r="BG1349" s="18"/>
      <c r="BH1349" s="18"/>
      <c r="BI1349" s="18"/>
      <c r="BJ1349" s="18"/>
      <c r="BK1349" s="18"/>
      <c r="BL1349" s="18"/>
      <c r="BM1349" s="18"/>
      <c r="BN1349" s="18"/>
      <c r="BO1349" s="18"/>
      <c r="BP1349" s="18"/>
      <c r="BQ1349" s="18"/>
      <c r="BR1349" s="18"/>
      <c r="BS1349" s="18"/>
      <c r="BT1349" s="18"/>
      <c r="BU1349" s="18"/>
      <c r="BV1349" s="18"/>
      <c r="BW1349" s="18"/>
      <c r="BX1349" s="18"/>
      <c r="BY1349" s="18"/>
      <c r="BZ1349" s="18"/>
      <c r="CA1349" s="18"/>
      <c r="CB1349" s="18"/>
      <c r="CC1349" s="18"/>
      <c r="CD1349" s="18"/>
      <c r="CE1349" s="18"/>
      <c r="CF1349" s="18"/>
      <c r="CG1349" s="18"/>
      <c r="CH1349" s="18"/>
      <c r="CI1349" s="18"/>
      <c r="CJ1349" s="18"/>
      <c r="CK1349" s="18"/>
      <c r="CL1349" s="18"/>
      <c r="CM1349" s="18"/>
      <c r="CN1349" s="18"/>
      <c r="CO1349" s="18"/>
      <c r="CP1349" s="18"/>
      <c r="CQ1349" s="18"/>
      <c r="CR1349" s="18"/>
      <c r="CS1349" s="18"/>
      <c r="CT1349" s="18"/>
      <c r="CU1349" s="18"/>
      <c r="CV1349" s="18"/>
      <c r="CW1349" s="18"/>
      <c r="CX1349" s="18"/>
      <c r="CY1349" s="18"/>
      <c r="CZ1349" s="18"/>
      <c r="DA1349" s="18"/>
      <c r="DB1349" s="18"/>
      <c r="DC1349" s="18"/>
      <c r="DD1349" s="18"/>
      <c r="DE1349" s="18"/>
      <c r="DF1349" s="18"/>
      <c r="DG1349" s="18"/>
      <c r="DH1349" s="18"/>
      <c r="DI1349" s="18"/>
    </row>
    <row r="1350" s="19" customFormat="1" spans="1:113">
      <c r="A1350" s="153" t="str">
        <f>+CONCATENATE(B1350,C1350,D1350,E1350,F1350)</f>
        <v>AFNS221.5</v>
      </c>
      <c r="B1350" s="158" t="s">
        <v>121</v>
      </c>
      <c r="C1350" s="154" t="s">
        <v>148</v>
      </c>
      <c r="D1350" s="158" t="s">
        <v>6</v>
      </c>
      <c r="E1350" s="158">
        <v>22</v>
      </c>
      <c r="F1350" s="159">
        <v>1.5</v>
      </c>
      <c r="G1350" s="156">
        <v>0</v>
      </c>
      <c r="H1350" s="156">
        <v>41.19</v>
      </c>
      <c r="I1350" s="156">
        <v>41.34</v>
      </c>
      <c r="J1350" s="156">
        <v>41.89</v>
      </c>
      <c r="K1350" s="156">
        <v>44.26</v>
      </c>
      <c r="L1350" s="156">
        <v>52.15</v>
      </c>
      <c r="M1350" s="157"/>
      <c r="N1350" s="18"/>
      <c r="W1350" s="18"/>
      <c r="X1350" s="18"/>
      <c r="Y1350" s="18"/>
      <c r="Z1350" s="18"/>
      <c r="AA1350" s="18"/>
      <c r="AB1350" s="18"/>
      <c r="AC1350" s="18"/>
      <c r="AD1350" s="18"/>
      <c r="AE1350" s="18"/>
      <c r="AF1350" s="18"/>
      <c r="AG1350" s="18"/>
      <c r="AH1350" s="18"/>
      <c r="AI1350" s="18"/>
      <c r="AJ1350" s="18"/>
      <c r="AK1350" s="18"/>
      <c r="AL1350" s="18"/>
      <c r="AM1350" s="18"/>
      <c r="AN1350" s="18"/>
      <c r="AO1350" s="18"/>
      <c r="AP1350" s="18"/>
      <c r="AQ1350" s="18"/>
      <c r="AR1350" s="18"/>
      <c r="AS1350" s="18"/>
      <c r="AT1350" s="18"/>
      <c r="AU1350" s="18"/>
      <c r="AV1350" s="18"/>
      <c r="AW1350" s="18"/>
      <c r="AX1350" s="18"/>
      <c r="AY1350" s="18"/>
      <c r="AZ1350" s="18"/>
      <c r="BA1350" s="18"/>
      <c r="BB1350" s="18"/>
      <c r="BD1350" s="18"/>
      <c r="BE1350" s="18"/>
      <c r="BF1350" s="18"/>
      <c r="BG1350" s="18"/>
      <c r="BH1350" s="18"/>
      <c r="BI1350" s="18"/>
      <c r="BJ1350" s="18"/>
      <c r="BK1350" s="18"/>
      <c r="BL1350" s="18"/>
      <c r="BM1350" s="18"/>
      <c r="BN1350" s="18"/>
      <c r="BO1350" s="18"/>
      <c r="BP1350" s="18"/>
      <c r="BQ1350" s="18"/>
      <c r="BR1350" s="18"/>
      <c r="BS1350" s="18"/>
      <c r="BT1350" s="18"/>
      <c r="BU1350" s="18"/>
      <c r="BV1350" s="18"/>
      <c r="BW1350" s="18"/>
      <c r="BX1350" s="18"/>
      <c r="BY1350" s="18"/>
      <c r="BZ1350" s="18"/>
      <c r="CA1350" s="18"/>
      <c r="CB1350" s="18"/>
      <c r="CC1350" s="18"/>
      <c r="CD1350" s="18"/>
      <c r="CE1350" s="18"/>
      <c r="CF1350" s="18"/>
      <c r="CG1350" s="18"/>
      <c r="CH1350" s="18"/>
      <c r="CI1350" s="18"/>
      <c r="CJ1350" s="18"/>
      <c r="CK1350" s="18"/>
      <c r="CL1350" s="18"/>
      <c r="CM1350" s="18"/>
      <c r="CN1350" s="18"/>
      <c r="CO1350" s="18"/>
      <c r="CP1350" s="18"/>
      <c r="CQ1350" s="18"/>
      <c r="CR1350" s="18"/>
      <c r="CS1350" s="18"/>
      <c r="CT1350" s="18"/>
      <c r="CU1350" s="18"/>
      <c r="CV1350" s="18"/>
      <c r="CW1350" s="18"/>
      <c r="CX1350" s="18"/>
      <c r="CY1350" s="18"/>
      <c r="CZ1350" s="18"/>
      <c r="DA1350" s="18"/>
      <c r="DB1350" s="18"/>
      <c r="DC1350" s="18"/>
      <c r="DD1350" s="18"/>
      <c r="DE1350" s="18"/>
      <c r="DF1350" s="18"/>
      <c r="DG1350" s="18"/>
      <c r="DH1350" s="18"/>
      <c r="DI1350" s="18"/>
    </row>
    <row r="1351" s="19" customFormat="1" spans="1:113">
      <c r="A1351" s="153" t="str">
        <f>+CONCATENATE(B1351,C1351,D1351,E1351,F1351)</f>
        <v>AFNS231.5</v>
      </c>
      <c r="B1351" s="158" t="s">
        <v>121</v>
      </c>
      <c r="C1351" s="154" t="s">
        <v>148</v>
      </c>
      <c r="D1351" s="158" t="s">
        <v>6</v>
      </c>
      <c r="E1351" s="158">
        <v>23</v>
      </c>
      <c r="F1351" s="159">
        <v>1.5</v>
      </c>
      <c r="G1351" s="156">
        <v>0</v>
      </c>
      <c r="H1351" s="156">
        <v>42.25</v>
      </c>
      <c r="I1351" s="156">
        <v>42.42</v>
      </c>
      <c r="J1351" s="156">
        <v>43.18</v>
      </c>
      <c r="K1351" s="156">
        <v>46.4</v>
      </c>
      <c r="L1351" s="156">
        <v>56.02</v>
      </c>
      <c r="M1351" s="157"/>
      <c r="N1351" s="18"/>
      <c r="W1351" s="18"/>
      <c r="X1351" s="18"/>
      <c r="Y1351" s="18"/>
      <c r="Z1351" s="18"/>
      <c r="AA1351" s="18"/>
      <c r="AB1351" s="18"/>
      <c r="AC1351" s="18"/>
      <c r="AD1351" s="18"/>
      <c r="AE1351" s="18"/>
      <c r="AF1351" s="18"/>
      <c r="AG1351" s="18"/>
      <c r="AH1351" s="18"/>
      <c r="AI1351" s="18"/>
      <c r="AJ1351" s="18"/>
      <c r="AK1351" s="18"/>
      <c r="AL1351" s="18"/>
      <c r="AM1351" s="18"/>
      <c r="AN1351" s="18"/>
      <c r="AO1351" s="18"/>
      <c r="AP1351" s="18"/>
      <c r="AQ1351" s="18"/>
      <c r="AR1351" s="18"/>
      <c r="AS1351" s="18"/>
      <c r="AT1351" s="18"/>
      <c r="AU1351" s="18"/>
      <c r="AV1351" s="18"/>
      <c r="AW1351" s="18"/>
      <c r="AX1351" s="18"/>
      <c r="AY1351" s="18"/>
      <c r="AZ1351" s="18"/>
      <c r="BA1351" s="18"/>
      <c r="BB1351" s="18"/>
      <c r="BD1351" s="18"/>
      <c r="BE1351" s="18"/>
      <c r="BF1351" s="18"/>
      <c r="BG1351" s="18"/>
      <c r="BH1351" s="18"/>
      <c r="BI1351" s="18"/>
      <c r="BJ1351" s="18"/>
      <c r="BK1351" s="18"/>
      <c r="BL1351" s="18"/>
      <c r="BM1351" s="18"/>
      <c r="BN1351" s="18"/>
      <c r="BO1351" s="18"/>
      <c r="BP1351" s="18"/>
      <c r="BQ1351" s="18"/>
      <c r="BR1351" s="18"/>
      <c r="BS1351" s="18"/>
      <c r="BT1351" s="18"/>
      <c r="BU1351" s="18"/>
      <c r="BV1351" s="18"/>
      <c r="BW1351" s="18"/>
      <c r="BX1351" s="18"/>
      <c r="BY1351" s="18"/>
      <c r="BZ1351" s="18"/>
      <c r="CA1351" s="18"/>
      <c r="CB1351" s="18"/>
      <c r="CC1351" s="18"/>
      <c r="CD1351" s="18"/>
      <c r="CE1351" s="18"/>
      <c r="CF1351" s="18"/>
      <c r="CG1351" s="18"/>
      <c r="CH1351" s="18"/>
      <c r="CI1351" s="18"/>
      <c r="CJ1351" s="18"/>
      <c r="CK1351" s="18"/>
      <c r="CL1351" s="18"/>
      <c r="CM1351" s="18"/>
      <c r="CN1351" s="18"/>
      <c r="CO1351" s="18"/>
      <c r="CP1351" s="18"/>
      <c r="CQ1351" s="18"/>
      <c r="CR1351" s="18"/>
      <c r="CS1351" s="18"/>
      <c r="CT1351" s="18"/>
      <c r="CU1351" s="18"/>
      <c r="CV1351" s="18"/>
      <c r="CW1351" s="18"/>
      <c r="CX1351" s="18"/>
      <c r="CY1351" s="18"/>
      <c r="CZ1351" s="18"/>
      <c r="DA1351" s="18"/>
      <c r="DB1351" s="18"/>
      <c r="DC1351" s="18"/>
      <c r="DD1351" s="18"/>
      <c r="DE1351" s="18"/>
      <c r="DF1351" s="18"/>
      <c r="DG1351" s="18"/>
      <c r="DH1351" s="18"/>
      <c r="DI1351" s="18"/>
    </row>
    <row r="1352" s="19" customFormat="1" spans="1:113">
      <c r="A1352" s="153" t="str">
        <f>+CONCATENATE(B1352,C1352,D1352,E1352,F1352)</f>
        <v>AFNS241.5</v>
      </c>
      <c r="B1352" s="158" t="s">
        <v>121</v>
      </c>
      <c r="C1352" s="154" t="s">
        <v>148</v>
      </c>
      <c r="D1352" s="158" t="s">
        <v>6</v>
      </c>
      <c r="E1352" s="158">
        <v>24</v>
      </c>
      <c r="F1352" s="159">
        <v>1.5</v>
      </c>
      <c r="G1352" s="156">
        <v>0</v>
      </c>
      <c r="H1352" s="156">
        <v>43.12</v>
      </c>
      <c r="I1352" s="156">
        <v>43.39</v>
      </c>
      <c r="J1352" s="156">
        <v>44.39</v>
      </c>
      <c r="K1352" s="156">
        <v>48.81</v>
      </c>
      <c r="L1352" s="156">
        <v>60.41</v>
      </c>
      <c r="M1352" s="157"/>
      <c r="N1352" s="18"/>
      <c r="W1352" s="18"/>
      <c r="X1352" s="18"/>
      <c r="Y1352" s="18"/>
      <c r="Z1352" s="18"/>
      <c r="AA1352" s="18"/>
      <c r="AB1352" s="18"/>
      <c r="AC1352" s="18"/>
      <c r="AD1352" s="18"/>
      <c r="AE1352" s="18"/>
      <c r="AF1352" s="18"/>
      <c r="AG1352" s="18"/>
      <c r="AH1352" s="18"/>
      <c r="AI1352" s="18"/>
      <c r="AJ1352" s="18"/>
      <c r="AK1352" s="18"/>
      <c r="AL1352" s="18"/>
      <c r="AM1352" s="18"/>
      <c r="AN1352" s="18"/>
      <c r="AO1352" s="18"/>
      <c r="AP1352" s="18"/>
      <c r="AQ1352" s="18"/>
      <c r="AR1352" s="18"/>
      <c r="AS1352" s="18"/>
      <c r="AT1352" s="18"/>
      <c r="AU1352" s="18"/>
      <c r="AV1352" s="18"/>
      <c r="AW1352" s="18"/>
      <c r="AX1352" s="18"/>
      <c r="AY1352" s="18"/>
      <c r="AZ1352" s="18"/>
      <c r="BA1352" s="18"/>
      <c r="BB1352" s="18"/>
      <c r="BD1352" s="18"/>
      <c r="BE1352" s="18"/>
      <c r="BF1352" s="18"/>
      <c r="BG1352" s="18"/>
      <c r="BH1352" s="18"/>
      <c r="BI1352" s="18"/>
      <c r="BJ1352" s="18"/>
      <c r="BK1352" s="18"/>
      <c r="BL1352" s="18"/>
      <c r="BM1352" s="18"/>
      <c r="BN1352" s="18"/>
      <c r="BO1352" s="18"/>
      <c r="BP1352" s="18"/>
      <c r="BQ1352" s="18"/>
      <c r="BR1352" s="18"/>
      <c r="BS1352" s="18"/>
      <c r="BT1352" s="18"/>
      <c r="BU1352" s="18"/>
      <c r="BV1352" s="18"/>
      <c r="BW1352" s="18"/>
      <c r="BX1352" s="18"/>
      <c r="BY1352" s="18"/>
      <c r="BZ1352" s="18"/>
      <c r="CA1352" s="18"/>
      <c r="CB1352" s="18"/>
      <c r="CC1352" s="18"/>
      <c r="CD1352" s="18"/>
      <c r="CE1352" s="18"/>
      <c r="CF1352" s="18"/>
      <c r="CG1352" s="18"/>
      <c r="CH1352" s="18"/>
      <c r="CI1352" s="18"/>
      <c r="CJ1352" s="18"/>
      <c r="CK1352" s="18"/>
      <c r="CL1352" s="18"/>
      <c r="CM1352" s="18"/>
      <c r="CN1352" s="18"/>
      <c r="CO1352" s="18"/>
      <c r="CP1352" s="18"/>
      <c r="CQ1352" s="18"/>
      <c r="CR1352" s="18"/>
      <c r="CS1352" s="18"/>
      <c r="CT1352" s="18"/>
      <c r="CU1352" s="18"/>
      <c r="CV1352" s="18"/>
      <c r="CW1352" s="18"/>
      <c r="CX1352" s="18"/>
      <c r="CY1352" s="18"/>
      <c r="CZ1352" s="18"/>
      <c r="DA1352" s="18"/>
      <c r="DB1352" s="18"/>
      <c r="DC1352" s="18"/>
      <c r="DD1352" s="18"/>
      <c r="DE1352" s="18"/>
      <c r="DF1352" s="18"/>
      <c r="DG1352" s="18"/>
      <c r="DH1352" s="18"/>
      <c r="DI1352" s="18"/>
    </row>
    <row r="1353" s="19" customFormat="1" spans="1:113">
      <c r="A1353" s="153" t="str">
        <f>+CONCATENATE(B1353,C1353,D1353,E1353,F1353)</f>
        <v>AFNS251.5</v>
      </c>
      <c r="B1353" s="158" t="s">
        <v>121</v>
      </c>
      <c r="C1353" s="154" t="s">
        <v>148</v>
      </c>
      <c r="D1353" s="158" t="s">
        <v>6</v>
      </c>
      <c r="E1353" s="158">
        <v>25</v>
      </c>
      <c r="F1353" s="159">
        <v>1.5</v>
      </c>
      <c r="G1353" s="156">
        <v>0</v>
      </c>
      <c r="H1353" s="156">
        <v>43.91</v>
      </c>
      <c r="I1353" s="156">
        <v>44.29</v>
      </c>
      <c r="J1353" s="156">
        <v>45.71</v>
      </c>
      <c r="K1353" s="156">
        <v>51.66</v>
      </c>
      <c r="L1353" s="156">
        <v>65.3</v>
      </c>
      <c r="M1353" s="157"/>
      <c r="N1353" s="18"/>
      <c r="W1353" s="18"/>
      <c r="X1353" s="18"/>
      <c r="Y1353" s="18"/>
      <c r="Z1353" s="18"/>
      <c r="AA1353" s="18"/>
      <c r="AB1353" s="18"/>
      <c r="AC1353" s="18"/>
      <c r="AD1353" s="18"/>
      <c r="AE1353" s="18"/>
      <c r="AF1353" s="18"/>
      <c r="AG1353" s="18"/>
      <c r="AH1353" s="18"/>
      <c r="AI1353" s="18"/>
      <c r="AJ1353" s="18"/>
      <c r="AK1353" s="18"/>
      <c r="AL1353" s="18"/>
      <c r="AM1353" s="18"/>
      <c r="AN1353" s="18"/>
      <c r="AO1353" s="18"/>
      <c r="AP1353" s="18"/>
      <c r="AQ1353" s="18"/>
      <c r="AR1353" s="18"/>
      <c r="AS1353" s="18"/>
      <c r="AT1353" s="18"/>
      <c r="AU1353" s="18"/>
      <c r="AV1353" s="18"/>
      <c r="AW1353" s="18"/>
      <c r="AX1353" s="18"/>
      <c r="AY1353" s="18"/>
      <c r="AZ1353" s="18"/>
      <c r="BA1353" s="18"/>
      <c r="BB1353" s="18"/>
      <c r="BD1353" s="18"/>
      <c r="BE1353" s="18"/>
      <c r="BF1353" s="18"/>
      <c r="BG1353" s="18"/>
      <c r="BH1353" s="18"/>
      <c r="BI1353" s="18"/>
      <c r="BJ1353" s="18"/>
      <c r="BK1353" s="18"/>
      <c r="BL1353" s="18"/>
      <c r="BM1353" s="18"/>
      <c r="BN1353" s="18"/>
      <c r="BO1353" s="18"/>
      <c r="BP1353" s="18"/>
      <c r="BQ1353" s="18"/>
      <c r="BR1353" s="18"/>
      <c r="BS1353" s="18"/>
      <c r="BT1353" s="18"/>
      <c r="BU1353" s="18"/>
      <c r="BV1353" s="18"/>
      <c r="BW1353" s="18"/>
      <c r="BX1353" s="18"/>
      <c r="BY1353" s="18"/>
      <c r="BZ1353" s="18"/>
      <c r="CA1353" s="18"/>
      <c r="CB1353" s="18"/>
      <c r="CC1353" s="18"/>
      <c r="CD1353" s="18"/>
      <c r="CE1353" s="18"/>
      <c r="CF1353" s="18"/>
      <c r="CG1353" s="18"/>
      <c r="CH1353" s="18"/>
      <c r="CI1353" s="18"/>
      <c r="CJ1353" s="18"/>
      <c r="CK1353" s="18"/>
      <c r="CL1353" s="18"/>
      <c r="CM1353" s="18"/>
      <c r="CN1353" s="18"/>
      <c r="CO1353" s="18"/>
      <c r="CP1353" s="18"/>
      <c r="CQ1353" s="18"/>
      <c r="CR1353" s="18"/>
      <c r="CS1353" s="18"/>
      <c r="CT1353" s="18"/>
      <c r="CU1353" s="18"/>
      <c r="CV1353" s="18"/>
      <c r="CW1353" s="18"/>
      <c r="CX1353" s="18"/>
      <c r="CY1353" s="18"/>
      <c r="CZ1353" s="18"/>
      <c r="DA1353" s="18"/>
      <c r="DB1353" s="18"/>
      <c r="DC1353" s="18"/>
      <c r="DD1353" s="18"/>
      <c r="DE1353" s="18"/>
      <c r="DF1353" s="18"/>
      <c r="DG1353" s="18"/>
      <c r="DH1353" s="18"/>
      <c r="DI1353" s="18"/>
    </row>
    <row r="1354" s="19" customFormat="1" spans="1:113">
      <c r="A1354" s="153" t="str">
        <f>+CONCATENATE(B1354,C1354,D1354,E1354,F1354)</f>
        <v>AFNS261.5</v>
      </c>
      <c r="B1354" s="158" t="s">
        <v>121</v>
      </c>
      <c r="C1354" s="154" t="s">
        <v>148</v>
      </c>
      <c r="D1354" s="158" t="s">
        <v>6</v>
      </c>
      <c r="E1354" s="158">
        <v>26</v>
      </c>
      <c r="F1354" s="159">
        <v>1.5</v>
      </c>
      <c r="G1354" s="156">
        <v>0</v>
      </c>
      <c r="H1354" s="156">
        <v>44.56</v>
      </c>
      <c r="I1354" s="156">
        <v>45.17</v>
      </c>
      <c r="J1354" s="156">
        <v>47.22</v>
      </c>
      <c r="K1354" s="156">
        <v>55.05</v>
      </c>
      <c r="L1354" s="156">
        <v>70.72</v>
      </c>
      <c r="M1354" s="157"/>
      <c r="N1354" s="18"/>
      <c r="W1354" s="18"/>
      <c r="X1354" s="18"/>
      <c r="Y1354" s="18"/>
      <c r="Z1354" s="18"/>
      <c r="AA1354" s="18"/>
      <c r="AB1354" s="18"/>
      <c r="AC1354" s="18"/>
      <c r="AD1354" s="18"/>
      <c r="AE1354" s="18"/>
      <c r="AF1354" s="18"/>
      <c r="AG1354" s="18"/>
      <c r="AH1354" s="18"/>
      <c r="AI1354" s="18"/>
      <c r="AJ1354" s="18"/>
      <c r="AK1354" s="18"/>
      <c r="AL1354" s="18"/>
      <c r="AM1354" s="18"/>
      <c r="AN1354" s="18"/>
      <c r="AO1354" s="18"/>
      <c r="AP1354" s="18"/>
      <c r="AQ1354" s="18"/>
      <c r="AR1354" s="18"/>
      <c r="AS1354" s="18"/>
      <c r="AT1354" s="18"/>
      <c r="AU1354" s="18"/>
      <c r="AV1354" s="18"/>
      <c r="AW1354" s="18"/>
      <c r="AX1354" s="18"/>
      <c r="AY1354" s="18"/>
      <c r="AZ1354" s="18"/>
      <c r="BA1354" s="18"/>
      <c r="BB1354" s="18"/>
      <c r="BD1354" s="18"/>
      <c r="BE1354" s="18"/>
      <c r="BF1354" s="18"/>
      <c r="BG1354" s="18"/>
      <c r="BH1354" s="18"/>
      <c r="BI1354" s="18"/>
      <c r="BJ1354" s="18"/>
      <c r="BK1354" s="18"/>
      <c r="BL1354" s="18"/>
      <c r="BM1354" s="18"/>
      <c r="BN1354" s="18"/>
      <c r="BO1354" s="18"/>
      <c r="BP1354" s="18"/>
      <c r="BQ1354" s="18"/>
      <c r="BR1354" s="18"/>
      <c r="BS1354" s="18"/>
      <c r="BT1354" s="18"/>
      <c r="BU1354" s="18"/>
      <c r="BV1354" s="18"/>
      <c r="BW1354" s="18"/>
      <c r="BX1354" s="18"/>
      <c r="BY1354" s="18"/>
      <c r="BZ1354" s="18"/>
      <c r="CA1354" s="18"/>
      <c r="CB1354" s="18"/>
      <c r="CC1354" s="18"/>
      <c r="CD1354" s="18"/>
      <c r="CE1354" s="18"/>
      <c r="CF1354" s="18"/>
      <c r="CG1354" s="18"/>
      <c r="CH1354" s="18"/>
      <c r="CI1354" s="18"/>
      <c r="CJ1354" s="18"/>
      <c r="CK1354" s="18"/>
      <c r="CL1354" s="18"/>
      <c r="CM1354" s="18"/>
      <c r="CN1354" s="18"/>
      <c r="CO1354" s="18"/>
      <c r="CP1354" s="18"/>
      <c r="CQ1354" s="18"/>
      <c r="CR1354" s="18"/>
      <c r="CS1354" s="18"/>
      <c r="CT1354" s="18"/>
      <c r="CU1354" s="18"/>
      <c r="CV1354" s="18"/>
      <c r="CW1354" s="18"/>
      <c r="CX1354" s="18"/>
      <c r="CY1354" s="18"/>
      <c r="CZ1354" s="18"/>
      <c r="DA1354" s="18"/>
      <c r="DB1354" s="18"/>
      <c r="DC1354" s="18"/>
      <c r="DD1354" s="18"/>
      <c r="DE1354" s="18"/>
      <c r="DF1354" s="18"/>
      <c r="DG1354" s="18"/>
      <c r="DH1354" s="18"/>
      <c r="DI1354" s="18"/>
    </row>
    <row r="1355" s="19" customFormat="1" spans="1:113">
      <c r="A1355" s="153" t="str">
        <f>+CONCATENATE(B1355,C1355,D1355,E1355,F1355)</f>
        <v>AFNS271.5</v>
      </c>
      <c r="B1355" s="158" t="s">
        <v>121</v>
      </c>
      <c r="C1355" s="154" t="s">
        <v>148</v>
      </c>
      <c r="D1355" s="158" t="s">
        <v>6</v>
      </c>
      <c r="E1355" s="158">
        <v>27</v>
      </c>
      <c r="F1355" s="159">
        <v>1.5</v>
      </c>
      <c r="G1355" s="156">
        <v>0</v>
      </c>
      <c r="H1355" s="156">
        <v>45.26</v>
      </c>
      <c r="I1355" s="156">
        <v>46.13</v>
      </c>
      <c r="J1355" s="156">
        <v>49.07</v>
      </c>
      <c r="K1355" s="156">
        <v>59.06</v>
      </c>
      <c r="L1355" s="156">
        <v>76.76</v>
      </c>
      <c r="M1355" s="157"/>
      <c r="N1355" s="18"/>
      <c r="W1355" s="18"/>
      <c r="X1355" s="18"/>
      <c r="Y1355" s="18"/>
      <c r="Z1355" s="18"/>
      <c r="AA1355" s="18"/>
      <c r="AB1355" s="18"/>
      <c r="AC1355" s="18"/>
      <c r="AD1355" s="18"/>
      <c r="AE1355" s="18"/>
      <c r="AF1355" s="18"/>
      <c r="AG1355" s="18"/>
      <c r="AH1355" s="18"/>
      <c r="AI1355" s="18"/>
      <c r="AJ1355" s="18"/>
      <c r="AK1355" s="18"/>
      <c r="AL1355" s="18"/>
      <c r="AM1355" s="18"/>
      <c r="AN1355" s="18"/>
      <c r="AO1355" s="18"/>
      <c r="AP1355" s="18"/>
      <c r="AQ1355" s="18"/>
      <c r="AR1355" s="18"/>
      <c r="AS1355" s="18"/>
      <c r="AT1355" s="18"/>
      <c r="AU1355" s="18"/>
      <c r="AV1355" s="18"/>
      <c r="AW1355" s="18"/>
      <c r="AX1355" s="18"/>
      <c r="AY1355" s="18"/>
      <c r="AZ1355" s="18"/>
      <c r="BA1355" s="18"/>
      <c r="BB1355" s="18"/>
      <c r="BD1355" s="18"/>
      <c r="BE1355" s="18"/>
      <c r="BF1355" s="18"/>
      <c r="BG1355" s="18"/>
      <c r="BH1355" s="18"/>
      <c r="BI1355" s="18"/>
      <c r="BJ1355" s="18"/>
      <c r="BK1355" s="18"/>
      <c r="BL1355" s="18"/>
      <c r="BM1355" s="18"/>
      <c r="BN1355" s="18"/>
      <c r="BO1355" s="18"/>
      <c r="BP1355" s="18"/>
      <c r="BQ1355" s="18"/>
      <c r="BR1355" s="18"/>
      <c r="BS1355" s="18"/>
      <c r="BT1355" s="18"/>
      <c r="BU1355" s="18"/>
      <c r="BV1355" s="18"/>
      <c r="BW1355" s="18"/>
      <c r="BX1355" s="18"/>
      <c r="BY1355" s="18"/>
      <c r="BZ1355" s="18"/>
      <c r="CA1355" s="18"/>
      <c r="CB1355" s="18"/>
      <c r="CC1355" s="18"/>
      <c r="CD1355" s="18"/>
      <c r="CE1355" s="18"/>
      <c r="CF1355" s="18"/>
      <c r="CG1355" s="18"/>
      <c r="CH1355" s="18"/>
      <c r="CI1355" s="18"/>
      <c r="CJ1355" s="18"/>
      <c r="CK1355" s="18"/>
      <c r="CL1355" s="18"/>
      <c r="CM1355" s="18"/>
      <c r="CN1355" s="18"/>
      <c r="CO1355" s="18"/>
      <c r="CP1355" s="18"/>
      <c r="CQ1355" s="18"/>
      <c r="CR1355" s="18"/>
      <c r="CS1355" s="18"/>
      <c r="CT1355" s="18"/>
      <c r="CU1355" s="18"/>
      <c r="CV1355" s="18"/>
      <c r="CW1355" s="18"/>
      <c r="CX1355" s="18"/>
      <c r="CY1355" s="18"/>
      <c r="CZ1355" s="18"/>
      <c r="DA1355" s="18"/>
      <c r="DB1355" s="18"/>
      <c r="DC1355" s="18"/>
      <c r="DD1355" s="18"/>
      <c r="DE1355" s="18"/>
      <c r="DF1355" s="18"/>
      <c r="DG1355" s="18"/>
      <c r="DH1355" s="18"/>
      <c r="DI1355" s="18"/>
    </row>
    <row r="1356" s="19" customFormat="1" spans="1:113">
      <c r="A1356" s="153" t="str">
        <f>+CONCATENATE(B1356,C1356,D1356,E1356,F1356)</f>
        <v>AFNS281.5</v>
      </c>
      <c r="B1356" s="158" t="s">
        <v>121</v>
      </c>
      <c r="C1356" s="154" t="s">
        <v>148</v>
      </c>
      <c r="D1356" s="158" t="s">
        <v>6</v>
      </c>
      <c r="E1356" s="158">
        <v>28</v>
      </c>
      <c r="F1356" s="159">
        <v>1.5</v>
      </c>
      <c r="G1356" s="156">
        <v>0</v>
      </c>
      <c r="H1356" s="156">
        <v>46.05</v>
      </c>
      <c r="I1356" s="156">
        <v>47.23</v>
      </c>
      <c r="J1356" s="156">
        <v>51.52</v>
      </c>
      <c r="K1356" s="156">
        <v>63.72</v>
      </c>
      <c r="L1356" s="156">
        <v>83.38</v>
      </c>
      <c r="M1356" s="157"/>
      <c r="N1356" s="18"/>
      <c r="W1356" s="18"/>
      <c r="X1356" s="18"/>
      <c r="Y1356" s="18"/>
      <c r="Z1356" s="18"/>
      <c r="AA1356" s="18"/>
      <c r="AB1356" s="18"/>
      <c r="AC1356" s="18"/>
      <c r="AD1356" s="18"/>
      <c r="AE1356" s="18"/>
      <c r="AF1356" s="18"/>
      <c r="AG1356" s="18"/>
      <c r="AH1356" s="18"/>
      <c r="AI1356" s="18"/>
      <c r="AJ1356" s="18"/>
      <c r="AK1356" s="18"/>
      <c r="AL1356" s="18"/>
      <c r="AM1356" s="18"/>
      <c r="AN1356" s="18"/>
      <c r="AO1356" s="18"/>
      <c r="AP1356" s="18"/>
      <c r="AQ1356" s="18"/>
      <c r="AR1356" s="18"/>
      <c r="AS1356" s="18"/>
      <c r="AT1356" s="18"/>
      <c r="AU1356" s="18"/>
      <c r="AV1356" s="18"/>
      <c r="AW1356" s="18"/>
      <c r="AX1356" s="18"/>
      <c r="AY1356" s="18"/>
      <c r="AZ1356" s="18"/>
      <c r="BA1356" s="18"/>
      <c r="BB1356" s="18"/>
      <c r="BD1356" s="18"/>
      <c r="BE1356" s="18"/>
      <c r="BF1356" s="18"/>
      <c r="BG1356" s="18"/>
      <c r="BH1356" s="18"/>
      <c r="BI1356" s="18"/>
      <c r="BJ1356" s="18"/>
      <c r="BK1356" s="18"/>
      <c r="BL1356" s="18"/>
      <c r="BM1356" s="18"/>
      <c r="BN1356" s="18"/>
      <c r="BO1356" s="18"/>
      <c r="BP1356" s="18"/>
      <c r="BQ1356" s="18"/>
      <c r="BR1356" s="18"/>
      <c r="BS1356" s="18"/>
      <c r="BT1356" s="18"/>
      <c r="BU1356" s="18"/>
      <c r="BV1356" s="18"/>
      <c r="BW1356" s="18"/>
      <c r="BX1356" s="18"/>
      <c r="BY1356" s="18"/>
      <c r="BZ1356" s="18"/>
      <c r="CA1356" s="18"/>
      <c r="CB1356" s="18"/>
      <c r="CC1356" s="18"/>
      <c r="CD1356" s="18"/>
      <c r="CE1356" s="18"/>
      <c r="CF1356" s="18"/>
      <c r="CG1356" s="18"/>
      <c r="CH1356" s="18"/>
      <c r="CI1356" s="18"/>
      <c r="CJ1356" s="18"/>
      <c r="CK1356" s="18"/>
      <c r="CL1356" s="18"/>
      <c r="CM1356" s="18"/>
      <c r="CN1356" s="18"/>
      <c r="CO1356" s="18"/>
      <c r="CP1356" s="18"/>
      <c r="CQ1356" s="18"/>
      <c r="CR1356" s="18"/>
      <c r="CS1356" s="18"/>
      <c r="CT1356" s="18"/>
      <c r="CU1356" s="18"/>
      <c r="CV1356" s="18"/>
      <c r="CW1356" s="18"/>
      <c r="CX1356" s="18"/>
      <c r="CY1356" s="18"/>
      <c r="CZ1356" s="18"/>
      <c r="DA1356" s="18"/>
      <c r="DB1356" s="18"/>
      <c r="DC1356" s="18"/>
      <c r="DD1356" s="18"/>
      <c r="DE1356" s="18"/>
      <c r="DF1356" s="18"/>
      <c r="DG1356" s="18"/>
      <c r="DH1356" s="18"/>
      <c r="DI1356" s="18"/>
    </row>
    <row r="1357" s="19" customFormat="1" spans="1:113">
      <c r="A1357" s="153" t="str">
        <f>+CONCATENATE(B1357,C1357,D1357,E1357,F1357)</f>
        <v>AFNS291.5</v>
      </c>
      <c r="B1357" s="158" t="s">
        <v>121</v>
      </c>
      <c r="C1357" s="154" t="s">
        <v>148</v>
      </c>
      <c r="D1357" s="158" t="s">
        <v>6</v>
      </c>
      <c r="E1357" s="158">
        <v>29</v>
      </c>
      <c r="F1357" s="159">
        <v>1.5</v>
      </c>
      <c r="G1357" s="156">
        <v>0</v>
      </c>
      <c r="H1357" s="156">
        <v>46.98</v>
      </c>
      <c r="I1357" s="156">
        <v>48.58</v>
      </c>
      <c r="J1357" s="156">
        <v>54.53</v>
      </c>
      <c r="K1357" s="156">
        <v>69.23</v>
      </c>
      <c r="L1357" s="156">
        <v>90.68</v>
      </c>
      <c r="M1357" s="157"/>
      <c r="N1357" s="18"/>
      <c r="W1357" s="18"/>
      <c r="X1357" s="18"/>
      <c r="Y1357" s="18"/>
      <c r="Z1357" s="18"/>
      <c r="AA1357" s="18"/>
      <c r="AB1357" s="18"/>
      <c r="AC1357" s="18"/>
      <c r="AD1357" s="18"/>
      <c r="AE1357" s="18"/>
      <c r="AF1357" s="18"/>
      <c r="AG1357" s="18"/>
      <c r="AH1357" s="18"/>
      <c r="AI1357" s="18"/>
      <c r="AJ1357" s="18"/>
      <c r="AK1357" s="18"/>
      <c r="AL1357" s="18"/>
      <c r="AM1357" s="18"/>
      <c r="AN1357" s="18"/>
      <c r="AO1357" s="18"/>
      <c r="AP1357" s="18"/>
      <c r="AQ1357" s="18"/>
      <c r="AR1357" s="18"/>
      <c r="AS1357" s="18"/>
      <c r="AT1357" s="18"/>
      <c r="AU1357" s="18"/>
      <c r="AV1357" s="18"/>
      <c r="AW1357" s="18"/>
      <c r="AX1357" s="18"/>
      <c r="AY1357" s="18"/>
      <c r="AZ1357" s="18"/>
      <c r="BA1357" s="18"/>
      <c r="BB1357" s="18"/>
      <c r="BD1357" s="18"/>
      <c r="BE1357" s="18"/>
      <c r="BF1357" s="18"/>
      <c r="BG1357" s="18"/>
      <c r="BH1357" s="18"/>
      <c r="BI1357" s="18"/>
      <c r="BJ1357" s="18"/>
      <c r="BK1357" s="18"/>
      <c r="BL1357" s="18"/>
      <c r="BM1357" s="18"/>
      <c r="BN1357" s="18"/>
      <c r="BO1357" s="18"/>
      <c r="BP1357" s="18"/>
      <c r="BQ1357" s="18"/>
      <c r="BR1357" s="18"/>
      <c r="BS1357" s="18"/>
      <c r="BT1357" s="18"/>
      <c r="BU1357" s="18"/>
      <c r="BV1357" s="18"/>
      <c r="BW1357" s="18"/>
      <c r="BX1357" s="18"/>
      <c r="BY1357" s="18"/>
      <c r="BZ1357" s="18"/>
      <c r="CA1357" s="18"/>
      <c r="CB1357" s="18"/>
      <c r="CC1357" s="18"/>
      <c r="CD1357" s="18"/>
      <c r="CE1357" s="18"/>
      <c r="CF1357" s="18"/>
      <c r="CG1357" s="18"/>
      <c r="CH1357" s="18"/>
      <c r="CI1357" s="18"/>
      <c r="CJ1357" s="18"/>
      <c r="CK1357" s="18"/>
      <c r="CL1357" s="18"/>
      <c r="CM1357" s="18"/>
      <c r="CN1357" s="18"/>
      <c r="CO1357" s="18"/>
      <c r="CP1357" s="18"/>
      <c r="CQ1357" s="18"/>
      <c r="CR1357" s="18"/>
      <c r="CS1357" s="18"/>
      <c r="CT1357" s="18"/>
      <c r="CU1357" s="18"/>
      <c r="CV1357" s="18"/>
      <c r="CW1357" s="18"/>
      <c r="CX1357" s="18"/>
      <c r="CY1357" s="18"/>
      <c r="CZ1357" s="18"/>
      <c r="DA1357" s="18"/>
      <c r="DB1357" s="18"/>
      <c r="DC1357" s="18"/>
      <c r="DD1357" s="18"/>
      <c r="DE1357" s="18"/>
      <c r="DF1357" s="18"/>
      <c r="DG1357" s="18"/>
      <c r="DH1357" s="18"/>
      <c r="DI1357" s="18"/>
    </row>
    <row r="1358" s="19" customFormat="1" spans="1:113">
      <c r="A1358" s="153" t="str">
        <f>+CONCATENATE(B1358,C1358,D1358,E1358,F1358)</f>
        <v>AFNS301.5</v>
      </c>
      <c r="B1358" s="158" t="s">
        <v>121</v>
      </c>
      <c r="C1358" s="154" t="s">
        <v>148</v>
      </c>
      <c r="D1358" s="158" t="s">
        <v>6</v>
      </c>
      <c r="E1358" s="158">
        <v>30</v>
      </c>
      <c r="F1358" s="159">
        <v>1.5</v>
      </c>
      <c r="G1358" s="156">
        <v>0</v>
      </c>
      <c r="H1358" s="156">
        <v>48.12</v>
      </c>
      <c r="I1358" s="156">
        <v>50.29</v>
      </c>
      <c r="J1358" s="156">
        <v>58.25</v>
      </c>
      <c r="K1358" s="156">
        <v>75.41</v>
      </c>
      <c r="L1358" s="156">
        <v>98.51</v>
      </c>
      <c r="M1358" s="157">
        <v>98.51</v>
      </c>
      <c r="N1358" s="18"/>
      <c r="W1358" s="18"/>
      <c r="X1358" s="18"/>
      <c r="Y1358" s="18"/>
      <c r="Z1358" s="18"/>
      <c r="AA1358" s="18"/>
      <c r="AB1358" s="18"/>
      <c r="AC1358" s="18"/>
      <c r="AD1358" s="18"/>
      <c r="AE1358" s="18"/>
      <c r="AF1358" s="18"/>
      <c r="AG1358" s="18"/>
      <c r="AH1358" s="18"/>
      <c r="AI1358" s="18"/>
      <c r="AJ1358" s="18"/>
      <c r="AK1358" s="18"/>
      <c r="AL1358" s="18"/>
      <c r="AM1358" s="18"/>
      <c r="AN1358" s="18"/>
      <c r="AO1358" s="18"/>
      <c r="AP1358" s="18"/>
      <c r="AQ1358" s="18"/>
      <c r="AR1358" s="18"/>
      <c r="AS1358" s="18"/>
      <c r="AT1358" s="18"/>
      <c r="AU1358" s="18"/>
      <c r="AV1358" s="18"/>
      <c r="AW1358" s="18"/>
      <c r="AX1358" s="18"/>
      <c r="AY1358" s="18"/>
      <c r="AZ1358" s="18"/>
      <c r="BA1358" s="18"/>
      <c r="BB1358" s="18"/>
      <c r="BD1358" s="18"/>
      <c r="BE1358" s="18"/>
      <c r="BF1358" s="18"/>
      <c r="BG1358" s="18"/>
      <c r="BH1358" s="18"/>
      <c r="BI1358" s="18"/>
      <c r="BJ1358" s="18"/>
      <c r="BK1358" s="18"/>
      <c r="BL1358" s="18"/>
      <c r="BM1358" s="18"/>
      <c r="BN1358" s="18"/>
      <c r="BO1358" s="18"/>
      <c r="BP1358" s="18"/>
      <c r="BQ1358" s="18"/>
      <c r="BR1358" s="18"/>
      <c r="BS1358" s="18"/>
      <c r="BT1358" s="18"/>
      <c r="BU1358" s="18"/>
      <c r="BV1358" s="18"/>
      <c r="BW1358" s="18"/>
      <c r="BX1358" s="18"/>
      <c r="BY1358" s="18"/>
      <c r="BZ1358" s="18"/>
      <c r="CA1358" s="18"/>
      <c r="CB1358" s="18"/>
      <c r="CC1358" s="18"/>
      <c r="CD1358" s="18"/>
      <c r="CE1358" s="18"/>
      <c r="CF1358" s="18"/>
      <c r="CG1358" s="18"/>
      <c r="CH1358" s="18"/>
      <c r="CI1358" s="18"/>
      <c r="CJ1358" s="18"/>
      <c r="CK1358" s="18"/>
      <c r="CL1358" s="18"/>
      <c r="CM1358" s="18"/>
      <c r="CN1358" s="18"/>
      <c r="CO1358" s="18"/>
      <c r="CP1358" s="18"/>
      <c r="CQ1358" s="18"/>
      <c r="CR1358" s="18"/>
      <c r="CS1358" s="18"/>
      <c r="CT1358" s="18"/>
      <c r="CU1358" s="18"/>
      <c r="CV1358" s="18"/>
      <c r="CW1358" s="18"/>
      <c r="CX1358" s="18"/>
      <c r="CY1358" s="18"/>
      <c r="CZ1358" s="18"/>
      <c r="DA1358" s="18"/>
      <c r="DB1358" s="18"/>
      <c r="DC1358" s="18"/>
      <c r="DD1358" s="18"/>
      <c r="DE1358" s="18"/>
      <c r="DF1358" s="18"/>
      <c r="DG1358" s="18"/>
      <c r="DH1358" s="18"/>
      <c r="DI1358" s="18"/>
    </row>
    <row r="1359" s="19" customFormat="1" spans="1:113">
      <c r="A1359" s="153" t="str">
        <f>+CONCATENATE(B1359,C1359,D1359,E1359,F1359)</f>
        <v>AFNS311.5</v>
      </c>
      <c r="B1359" s="158" t="s">
        <v>121</v>
      </c>
      <c r="C1359" s="154" t="s">
        <v>148</v>
      </c>
      <c r="D1359" s="158" t="s">
        <v>6</v>
      </c>
      <c r="E1359" s="158">
        <v>31</v>
      </c>
      <c r="F1359" s="159">
        <v>1.5</v>
      </c>
      <c r="G1359" s="156">
        <v>0</v>
      </c>
      <c r="H1359" s="156">
        <v>49.52</v>
      </c>
      <c r="I1359" s="156">
        <v>52.52</v>
      </c>
      <c r="J1359" s="156">
        <v>62.8</v>
      </c>
      <c r="K1359" s="156">
        <v>82.31</v>
      </c>
      <c r="L1359" s="156">
        <v>107.23</v>
      </c>
      <c r="M1359" s="157">
        <v>101.91</v>
      </c>
      <c r="N1359" s="18"/>
      <c r="W1359" s="18"/>
      <c r="X1359" s="18"/>
      <c r="Y1359" s="18"/>
      <c r="Z1359" s="18"/>
      <c r="AA1359" s="18"/>
      <c r="AB1359" s="18"/>
      <c r="AC1359" s="18"/>
      <c r="AD1359" s="18"/>
      <c r="AE1359" s="18"/>
      <c r="AF1359" s="18"/>
      <c r="AG1359" s="18"/>
      <c r="AH1359" s="18"/>
      <c r="AI1359" s="18"/>
      <c r="AJ1359" s="18"/>
      <c r="AK1359" s="18"/>
      <c r="AL1359" s="18"/>
      <c r="AM1359" s="18"/>
      <c r="AN1359" s="18"/>
      <c r="AO1359" s="18"/>
      <c r="AP1359" s="18"/>
      <c r="AQ1359" s="18"/>
      <c r="AR1359" s="18"/>
      <c r="AS1359" s="18"/>
      <c r="AT1359" s="18"/>
      <c r="AU1359" s="18"/>
      <c r="AV1359" s="18"/>
      <c r="AW1359" s="18"/>
      <c r="AX1359" s="18"/>
      <c r="AY1359" s="18"/>
      <c r="AZ1359" s="18"/>
      <c r="BA1359" s="18"/>
      <c r="BB1359" s="18"/>
      <c r="BD1359" s="18"/>
      <c r="BE1359" s="18"/>
      <c r="BF1359" s="18"/>
      <c r="BG1359" s="18"/>
      <c r="BH1359" s="18"/>
      <c r="BI1359" s="18"/>
      <c r="BJ1359" s="18"/>
      <c r="BK1359" s="18"/>
      <c r="BL1359" s="18"/>
      <c r="BM1359" s="18"/>
      <c r="BN1359" s="18"/>
      <c r="BO1359" s="18"/>
      <c r="BP1359" s="18"/>
      <c r="BQ1359" s="18"/>
      <c r="BR1359" s="18"/>
      <c r="BS1359" s="18"/>
      <c r="BT1359" s="18"/>
      <c r="BU1359" s="18"/>
      <c r="BV1359" s="18"/>
      <c r="BW1359" s="18"/>
      <c r="BX1359" s="18"/>
      <c r="BY1359" s="18"/>
      <c r="BZ1359" s="18"/>
      <c r="CA1359" s="18"/>
      <c r="CB1359" s="18"/>
      <c r="CC1359" s="18"/>
      <c r="CD1359" s="18"/>
      <c r="CE1359" s="18"/>
      <c r="CF1359" s="18"/>
      <c r="CG1359" s="18"/>
      <c r="CH1359" s="18"/>
      <c r="CI1359" s="18"/>
      <c r="CJ1359" s="18"/>
      <c r="CK1359" s="18"/>
      <c r="CL1359" s="18"/>
      <c r="CM1359" s="18"/>
      <c r="CN1359" s="18"/>
      <c r="CO1359" s="18"/>
      <c r="CP1359" s="18"/>
      <c r="CQ1359" s="18"/>
      <c r="CR1359" s="18"/>
      <c r="CS1359" s="18"/>
      <c r="CT1359" s="18"/>
      <c r="CU1359" s="18"/>
      <c r="CV1359" s="18"/>
      <c r="CW1359" s="18"/>
      <c r="CX1359" s="18"/>
      <c r="CY1359" s="18"/>
      <c r="CZ1359" s="18"/>
      <c r="DA1359" s="18"/>
      <c r="DB1359" s="18"/>
      <c r="DC1359" s="18"/>
      <c r="DD1359" s="18"/>
      <c r="DE1359" s="18"/>
      <c r="DF1359" s="18"/>
      <c r="DG1359" s="18"/>
      <c r="DH1359" s="18"/>
      <c r="DI1359" s="18"/>
    </row>
    <row r="1360" s="19" customFormat="1" spans="1:113">
      <c r="A1360" s="153" t="str">
        <f>+CONCATENATE(B1360,C1360,D1360,E1360,F1360)</f>
        <v>AFNS321.5</v>
      </c>
      <c r="B1360" s="158" t="s">
        <v>121</v>
      </c>
      <c r="C1360" s="154" t="s">
        <v>148</v>
      </c>
      <c r="D1360" s="158" t="s">
        <v>6</v>
      </c>
      <c r="E1360" s="158">
        <v>32</v>
      </c>
      <c r="F1360" s="159">
        <v>1.5</v>
      </c>
      <c r="G1360" s="156">
        <v>0</v>
      </c>
      <c r="H1360" s="156">
        <v>51.24</v>
      </c>
      <c r="I1360" s="156">
        <v>55.32</v>
      </c>
      <c r="J1360" s="156">
        <v>68.19</v>
      </c>
      <c r="K1360" s="156">
        <v>90.12</v>
      </c>
      <c r="L1360" s="156">
        <v>116.67</v>
      </c>
      <c r="M1360" s="157">
        <v>105.64</v>
      </c>
      <c r="N1360" s="18"/>
      <c r="W1360" s="18"/>
      <c r="X1360" s="18"/>
      <c r="Y1360" s="18"/>
      <c r="Z1360" s="18"/>
      <c r="AA1360" s="18"/>
      <c r="AB1360" s="18"/>
      <c r="AC1360" s="18"/>
      <c r="AD1360" s="18"/>
      <c r="AE1360" s="18"/>
      <c r="AF1360" s="18"/>
      <c r="AG1360" s="18"/>
      <c r="AH1360" s="18"/>
      <c r="AI1360" s="18"/>
      <c r="AJ1360" s="18"/>
      <c r="AK1360" s="18"/>
      <c r="AL1360" s="18"/>
      <c r="AM1360" s="18"/>
      <c r="AN1360" s="18"/>
      <c r="AO1360" s="18"/>
      <c r="AP1360" s="18"/>
      <c r="AQ1360" s="18"/>
      <c r="AR1360" s="18"/>
      <c r="AS1360" s="18"/>
      <c r="AT1360" s="18"/>
      <c r="AU1360" s="18"/>
      <c r="AV1360" s="18"/>
      <c r="AW1360" s="18"/>
      <c r="AX1360" s="18"/>
      <c r="AY1360" s="18"/>
      <c r="AZ1360" s="18"/>
      <c r="BA1360" s="18"/>
      <c r="BB1360" s="18"/>
      <c r="BD1360" s="18"/>
      <c r="BE1360" s="18"/>
      <c r="BF1360" s="18"/>
      <c r="BG1360" s="18"/>
      <c r="BH1360" s="18"/>
      <c r="BI1360" s="18"/>
      <c r="BJ1360" s="18"/>
      <c r="BK1360" s="18"/>
      <c r="BL1360" s="18"/>
      <c r="BM1360" s="18"/>
      <c r="BN1360" s="18"/>
      <c r="BO1360" s="18"/>
      <c r="BP1360" s="18"/>
      <c r="BQ1360" s="18"/>
      <c r="BR1360" s="18"/>
      <c r="BS1360" s="18"/>
      <c r="BT1360" s="18"/>
      <c r="BU1360" s="18"/>
      <c r="BV1360" s="18"/>
      <c r="BW1360" s="18"/>
      <c r="BX1360" s="18"/>
      <c r="BY1360" s="18"/>
      <c r="BZ1360" s="18"/>
      <c r="CA1360" s="18"/>
      <c r="CB1360" s="18"/>
      <c r="CC1360" s="18"/>
      <c r="CD1360" s="18"/>
      <c r="CE1360" s="18"/>
      <c r="CF1360" s="18"/>
      <c r="CG1360" s="18"/>
      <c r="CH1360" s="18"/>
      <c r="CI1360" s="18"/>
      <c r="CJ1360" s="18"/>
      <c r="CK1360" s="18"/>
      <c r="CL1360" s="18"/>
      <c r="CM1360" s="18"/>
      <c r="CN1360" s="18"/>
      <c r="CO1360" s="18"/>
      <c r="CP1360" s="18"/>
      <c r="CQ1360" s="18"/>
      <c r="CR1360" s="18"/>
      <c r="CS1360" s="18"/>
      <c r="CT1360" s="18"/>
      <c r="CU1360" s="18"/>
      <c r="CV1360" s="18"/>
      <c r="CW1360" s="18"/>
      <c r="CX1360" s="18"/>
      <c r="CY1360" s="18"/>
      <c r="CZ1360" s="18"/>
      <c r="DA1360" s="18"/>
      <c r="DB1360" s="18"/>
      <c r="DC1360" s="18"/>
      <c r="DD1360" s="18"/>
      <c r="DE1360" s="18"/>
      <c r="DF1360" s="18"/>
      <c r="DG1360" s="18"/>
      <c r="DH1360" s="18"/>
      <c r="DI1360" s="18"/>
    </row>
    <row r="1361" s="19" customFormat="1" spans="1:113">
      <c r="A1361" s="153" t="str">
        <f>+CONCATENATE(B1361,C1361,D1361,E1361,F1361)</f>
        <v>AFNS331.5</v>
      </c>
      <c r="B1361" s="158" t="s">
        <v>121</v>
      </c>
      <c r="C1361" s="154" t="s">
        <v>148</v>
      </c>
      <c r="D1361" s="158" t="s">
        <v>6</v>
      </c>
      <c r="E1361" s="158">
        <v>33</v>
      </c>
      <c r="F1361" s="159">
        <v>1.5</v>
      </c>
      <c r="G1361" s="156">
        <v>0</v>
      </c>
      <c r="H1361" s="156">
        <v>53.34</v>
      </c>
      <c r="I1361" s="156">
        <v>58.85</v>
      </c>
      <c r="J1361" s="156">
        <v>74.45</v>
      </c>
      <c r="K1361" s="156">
        <v>98.69</v>
      </c>
      <c r="L1361" s="156">
        <v>126.92</v>
      </c>
      <c r="M1361" s="157">
        <v>109.59</v>
      </c>
      <c r="N1361" s="18"/>
      <c r="W1361" s="18"/>
      <c r="X1361" s="18"/>
      <c r="Y1361" s="18"/>
      <c r="Z1361" s="18"/>
      <c r="AA1361" s="18"/>
      <c r="AB1361" s="18"/>
      <c r="AC1361" s="18"/>
      <c r="AD1361" s="18"/>
      <c r="AE1361" s="18"/>
      <c r="AF1361" s="18"/>
      <c r="AG1361" s="18"/>
      <c r="AH1361" s="18"/>
      <c r="AI1361" s="18"/>
      <c r="AJ1361" s="18"/>
      <c r="AK1361" s="18"/>
      <c r="AL1361" s="18"/>
      <c r="AM1361" s="18"/>
      <c r="AN1361" s="18"/>
      <c r="AO1361" s="18"/>
      <c r="AP1361" s="18"/>
      <c r="AQ1361" s="18"/>
      <c r="AR1361" s="18"/>
      <c r="AS1361" s="18"/>
      <c r="AT1361" s="18"/>
      <c r="AU1361" s="18"/>
      <c r="AV1361" s="18"/>
      <c r="AW1361" s="18"/>
      <c r="AX1361" s="18"/>
      <c r="AY1361" s="18"/>
      <c r="AZ1361" s="18"/>
      <c r="BA1361" s="18"/>
      <c r="BB1361" s="18"/>
      <c r="BD1361" s="18"/>
      <c r="BE1361" s="18"/>
      <c r="BF1361" s="18"/>
      <c r="BG1361" s="18"/>
      <c r="BH1361" s="18"/>
      <c r="BI1361" s="18"/>
      <c r="BJ1361" s="18"/>
      <c r="BK1361" s="18"/>
      <c r="BL1361" s="18"/>
      <c r="BM1361" s="18"/>
      <c r="BN1361" s="18"/>
      <c r="BO1361" s="18"/>
      <c r="BP1361" s="18"/>
      <c r="BQ1361" s="18"/>
      <c r="BR1361" s="18"/>
      <c r="BS1361" s="18"/>
      <c r="BT1361" s="18"/>
      <c r="BU1361" s="18"/>
      <c r="BV1361" s="18"/>
      <c r="BW1361" s="18"/>
      <c r="BX1361" s="18"/>
      <c r="BY1361" s="18"/>
      <c r="BZ1361" s="18"/>
      <c r="CA1361" s="18"/>
      <c r="CB1361" s="18"/>
      <c r="CC1361" s="18"/>
      <c r="CD1361" s="18"/>
      <c r="CE1361" s="18"/>
      <c r="CF1361" s="18"/>
      <c r="CG1361" s="18"/>
      <c r="CH1361" s="18"/>
      <c r="CI1361" s="18"/>
      <c r="CJ1361" s="18"/>
      <c r="CK1361" s="18"/>
      <c r="CL1361" s="18"/>
      <c r="CM1361" s="18"/>
      <c r="CN1361" s="18"/>
      <c r="CO1361" s="18"/>
      <c r="CP1361" s="18"/>
      <c r="CQ1361" s="18"/>
      <c r="CR1361" s="18"/>
      <c r="CS1361" s="18"/>
      <c r="CT1361" s="18"/>
      <c r="CU1361" s="18"/>
      <c r="CV1361" s="18"/>
      <c r="CW1361" s="18"/>
      <c r="CX1361" s="18"/>
      <c r="CY1361" s="18"/>
      <c r="CZ1361" s="18"/>
      <c r="DA1361" s="18"/>
      <c r="DB1361" s="18"/>
      <c r="DC1361" s="18"/>
      <c r="DD1361" s="18"/>
      <c r="DE1361" s="18"/>
      <c r="DF1361" s="18"/>
      <c r="DG1361" s="18"/>
      <c r="DH1361" s="18"/>
      <c r="DI1361" s="18"/>
    </row>
    <row r="1362" s="19" customFormat="1" spans="1:113">
      <c r="A1362" s="153" t="str">
        <f>+CONCATENATE(B1362,C1362,D1362,E1362,F1362)</f>
        <v>AFNS341.5</v>
      </c>
      <c r="B1362" s="158" t="s">
        <v>121</v>
      </c>
      <c r="C1362" s="154" t="s">
        <v>148</v>
      </c>
      <c r="D1362" s="158" t="s">
        <v>6</v>
      </c>
      <c r="E1362" s="158">
        <v>34</v>
      </c>
      <c r="F1362" s="159">
        <v>1.5</v>
      </c>
      <c r="G1362" s="156">
        <v>0</v>
      </c>
      <c r="H1362" s="156">
        <v>55.94</v>
      </c>
      <c r="I1362" s="156">
        <v>63.2</v>
      </c>
      <c r="J1362" s="156">
        <v>81.72</v>
      </c>
      <c r="K1362" s="156">
        <v>107.95</v>
      </c>
      <c r="L1362" s="156">
        <v>137.97</v>
      </c>
      <c r="M1362" s="157">
        <v>113.79</v>
      </c>
      <c r="N1362" s="18"/>
      <c r="W1362" s="18"/>
      <c r="X1362" s="18"/>
      <c r="Y1362" s="18"/>
      <c r="Z1362" s="18"/>
      <c r="AA1362" s="18"/>
      <c r="AB1362" s="18"/>
      <c r="AC1362" s="18"/>
      <c r="AD1362" s="18"/>
      <c r="AE1362" s="18"/>
      <c r="AF1362" s="18"/>
      <c r="AG1362" s="18"/>
      <c r="AH1362" s="18"/>
      <c r="AI1362" s="18"/>
      <c r="AJ1362" s="18"/>
      <c r="AK1362" s="18"/>
      <c r="AL1362" s="18"/>
      <c r="AM1362" s="18"/>
      <c r="AN1362" s="18"/>
      <c r="AO1362" s="18"/>
      <c r="AP1362" s="18"/>
      <c r="AQ1362" s="18"/>
      <c r="AR1362" s="18"/>
      <c r="AS1362" s="18"/>
      <c r="AT1362" s="18"/>
      <c r="AU1362" s="18"/>
      <c r="AV1362" s="18"/>
      <c r="AW1362" s="18"/>
      <c r="AX1362" s="18"/>
      <c r="AY1362" s="18"/>
      <c r="AZ1362" s="18"/>
      <c r="BA1362" s="18"/>
      <c r="BB1362" s="18"/>
      <c r="BD1362" s="18"/>
      <c r="BE1362" s="18"/>
      <c r="BF1362" s="18"/>
      <c r="BG1362" s="18"/>
      <c r="BH1362" s="18"/>
      <c r="BI1362" s="18"/>
      <c r="BJ1362" s="18"/>
      <c r="BK1362" s="18"/>
      <c r="BL1362" s="18"/>
      <c r="BM1362" s="18"/>
      <c r="BN1362" s="18"/>
      <c r="BO1362" s="18"/>
      <c r="BP1362" s="18"/>
      <c r="BQ1362" s="18"/>
      <c r="BR1362" s="18"/>
      <c r="BS1362" s="18"/>
      <c r="BT1362" s="18"/>
      <c r="BU1362" s="18"/>
      <c r="BV1362" s="18"/>
      <c r="BW1362" s="18"/>
      <c r="BX1362" s="18"/>
      <c r="BY1362" s="18"/>
      <c r="BZ1362" s="18"/>
      <c r="CA1362" s="18"/>
      <c r="CB1362" s="18"/>
      <c r="CC1362" s="18"/>
      <c r="CD1362" s="18"/>
      <c r="CE1362" s="18"/>
      <c r="CF1362" s="18"/>
      <c r="CG1362" s="18"/>
      <c r="CH1362" s="18"/>
      <c r="CI1362" s="18"/>
      <c r="CJ1362" s="18"/>
      <c r="CK1362" s="18"/>
      <c r="CL1362" s="18"/>
      <c r="CM1362" s="18"/>
      <c r="CN1362" s="18"/>
      <c r="CO1362" s="18"/>
      <c r="CP1362" s="18"/>
      <c r="CQ1362" s="18"/>
      <c r="CR1362" s="18"/>
      <c r="CS1362" s="18"/>
      <c r="CT1362" s="18"/>
      <c r="CU1362" s="18"/>
      <c r="CV1362" s="18"/>
      <c r="CW1362" s="18"/>
      <c r="CX1362" s="18"/>
      <c r="CY1362" s="18"/>
      <c r="CZ1362" s="18"/>
      <c r="DA1362" s="18"/>
      <c r="DB1362" s="18"/>
      <c r="DC1362" s="18"/>
      <c r="DD1362" s="18"/>
      <c r="DE1362" s="18"/>
      <c r="DF1362" s="18"/>
      <c r="DG1362" s="18"/>
      <c r="DH1362" s="18"/>
      <c r="DI1362" s="18"/>
    </row>
    <row r="1363" s="19" customFormat="1" spans="1:113">
      <c r="A1363" s="153" t="str">
        <f>+CONCATENATE(B1363,C1363,D1363,E1363,F1363)</f>
        <v>AFNS351.5</v>
      </c>
      <c r="B1363" s="158" t="s">
        <v>121</v>
      </c>
      <c r="C1363" s="154" t="s">
        <v>148</v>
      </c>
      <c r="D1363" s="158" t="s">
        <v>6</v>
      </c>
      <c r="E1363" s="158">
        <v>35</v>
      </c>
      <c r="F1363" s="159">
        <v>1.5</v>
      </c>
      <c r="G1363" s="156">
        <v>0</v>
      </c>
      <c r="H1363" s="156">
        <v>58.97</v>
      </c>
      <c r="I1363" s="156">
        <v>68.43</v>
      </c>
      <c r="J1363" s="156">
        <v>89.8</v>
      </c>
      <c r="K1363" s="156">
        <v>118.31</v>
      </c>
      <c r="L1363" s="156">
        <v>150.03</v>
      </c>
      <c r="M1363" s="157">
        <v>118.31</v>
      </c>
      <c r="N1363" s="18"/>
      <c r="W1363" s="18"/>
      <c r="X1363" s="18"/>
      <c r="Y1363" s="18"/>
      <c r="Z1363" s="18"/>
      <c r="AA1363" s="18"/>
      <c r="AB1363" s="18"/>
      <c r="AC1363" s="18"/>
      <c r="AD1363" s="18"/>
      <c r="AE1363" s="18"/>
      <c r="AF1363" s="18"/>
      <c r="AG1363" s="18"/>
      <c r="AH1363" s="18"/>
      <c r="AI1363" s="18"/>
      <c r="AJ1363" s="18"/>
      <c r="AK1363" s="18"/>
      <c r="AL1363" s="18"/>
      <c r="AM1363" s="18"/>
      <c r="AN1363" s="18"/>
      <c r="AO1363" s="18"/>
      <c r="AP1363" s="18"/>
      <c r="AQ1363" s="18"/>
      <c r="AR1363" s="18"/>
      <c r="AS1363" s="18"/>
      <c r="AT1363" s="18"/>
      <c r="AU1363" s="18"/>
      <c r="AV1363" s="18"/>
      <c r="AW1363" s="18"/>
      <c r="AX1363" s="18"/>
      <c r="AY1363" s="18"/>
      <c r="AZ1363" s="18"/>
      <c r="BA1363" s="18"/>
      <c r="BB1363" s="18"/>
      <c r="BD1363" s="18"/>
      <c r="BE1363" s="18"/>
      <c r="BF1363" s="18"/>
      <c r="BG1363" s="18"/>
      <c r="BH1363" s="18"/>
      <c r="BI1363" s="18"/>
      <c r="BJ1363" s="18"/>
      <c r="BK1363" s="18"/>
      <c r="BL1363" s="18"/>
      <c r="BM1363" s="18"/>
      <c r="BN1363" s="18"/>
      <c r="BO1363" s="18"/>
      <c r="BP1363" s="18"/>
      <c r="BQ1363" s="18"/>
      <c r="BR1363" s="18"/>
      <c r="BS1363" s="18"/>
      <c r="BT1363" s="18"/>
      <c r="BU1363" s="18"/>
      <c r="BV1363" s="18"/>
      <c r="BW1363" s="18"/>
      <c r="BX1363" s="18"/>
      <c r="BY1363" s="18"/>
      <c r="BZ1363" s="18"/>
      <c r="CA1363" s="18"/>
      <c r="CB1363" s="18"/>
      <c r="CC1363" s="18"/>
      <c r="CD1363" s="18"/>
      <c r="CE1363" s="18"/>
      <c r="CF1363" s="18"/>
      <c r="CG1363" s="18"/>
      <c r="CH1363" s="18"/>
      <c r="CI1363" s="18"/>
      <c r="CJ1363" s="18"/>
      <c r="CK1363" s="18"/>
      <c r="CL1363" s="18"/>
      <c r="CM1363" s="18"/>
      <c r="CN1363" s="18"/>
      <c r="CO1363" s="18"/>
      <c r="CP1363" s="18"/>
      <c r="CQ1363" s="18"/>
      <c r="CR1363" s="18"/>
      <c r="CS1363" s="18"/>
      <c r="CT1363" s="18"/>
      <c r="CU1363" s="18"/>
      <c r="CV1363" s="18"/>
      <c r="CW1363" s="18"/>
      <c r="CX1363" s="18"/>
      <c r="CY1363" s="18"/>
      <c r="CZ1363" s="18"/>
      <c r="DA1363" s="18"/>
      <c r="DB1363" s="18"/>
      <c r="DC1363" s="18"/>
      <c r="DD1363" s="18"/>
      <c r="DE1363" s="18"/>
      <c r="DF1363" s="18"/>
      <c r="DG1363" s="18"/>
      <c r="DH1363" s="18"/>
      <c r="DI1363" s="18"/>
    </row>
    <row r="1364" s="19" customFormat="1" spans="1:113">
      <c r="A1364" s="153" t="str">
        <f>+CONCATENATE(B1364,C1364,D1364,E1364,F1364)</f>
        <v>AFNS361.5</v>
      </c>
      <c r="B1364" s="158" t="s">
        <v>121</v>
      </c>
      <c r="C1364" s="154" t="s">
        <v>148</v>
      </c>
      <c r="D1364" s="158" t="s">
        <v>6</v>
      </c>
      <c r="E1364" s="158">
        <v>36</v>
      </c>
      <c r="F1364" s="159">
        <v>1.5</v>
      </c>
      <c r="G1364" s="156">
        <v>0</v>
      </c>
      <c r="H1364" s="156">
        <v>62.59</v>
      </c>
      <c r="I1364" s="156">
        <v>74.72</v>
      </c>
      <c r="J1364" s="156">
        <v>99.06</v>
      </c>
      <c r="K1364" s="156">
        <v>129.59</v>
      </c>
      <c r="L1364" s="156">
        <v>162.95</v>
      </c>
      <c r="M1364" s="157">
        <v>123.14</v>
      </c>
      <c r="N1364" s="18"/>
      <c r="W1364" s="18"/>
      <c r="X1364" s="18"/>
      <c r="Y1364" s="18"/>
      <c r="Z1364" s="18"/>
      <c r="AA1364" s="18"/>
      <c r="AB1364" s="18"/>
      <c r="AC1364" s="18"/>
      <c r="AD1364" s="18"/>
      <c r="AE1364" s="18"/>
      <c r="AF1364" s="18"/>
      <c r="AG1364" s="18"/>
      <c r="AH1364" s="18"/>
      <c r="AI1364" s="18"/>
      <c r="AJ1364" s="18"/>
      <c r="AK1364" s="18"/>
      <c r="AL1364" s="18"/>
      <c r="AM1364" s="18"/>
      <c r="AN1364" s="18"/>
      <c r="AO1364" s="18"/>
      <c r="AP1364" s="18"/>
      <c r="AQ1364" s="18"/>
      <c r="AR1364" s="18"/>
      <c r="AS1364" s="18"/>
      <c r="AT1364" s="18"/>
      <c r="AU1364" s="18"/>
      <c r="AV1364" s="18"/>
      <c r="AW1364" s="18"/>
      <c r="AX1364" s="18"/>
      <c r="AY1364" s="18"/>
      <c r="AZ1364" s="18"/>
      <c r="BA1364" s="18"/>
      <c r="BB1364" s="18"/>
      <c r="BD1364" s="18"/>
      <c r="BE1364" s="18"/>
      <c r="BF1364" s="18"/>
      <c r="BG1364" s="18"/>
      <c r="BH1364" s="18"/>
      <c r="BI1364" s="18"/>
      <c r="BJ1364" s="18"/>
      <c r="BK1364" s="18"/>
      <c r="BL1364" s="18"/>
      <c r="BM1364" s="18"/>
      <c r="BN1364" s="18"/>
      <c r="BO1364" s="18"/>
      <c r="BP1364" s="18"/>
      <c r="BQ1364" s="18"/>
      <c r="BR1364" s="18"/>
      <c r="BS1364" s="18"/>
      <c r="BT1364" s="18"/>
      <c r="BU1364" s="18"/>
      <c r="BV1364" s="18"/>
      <c r="BW1364" s="18"/>
      <c r="BX1364" s="18"/>
      <c r="BY1364" s="18"/>
      <c r="BZ1364" s="18"/>
      <c r="CA1364" s="18"/>
      <c r="CB1364" s="18"/>
      <c r="CC1364" s="18"/>
      <c r="CD1364" s="18"/>
      <c r="CE1364" s="18"/>
      <c r="CF1364" s="18"/>
      <c r="CG1364" s="18"/>
      <c r="CH1364" s="18"/>
      <c r="CI1364" s="18"/>
      <c r="CJ1364" s="18"/>
      <c r="CK1364" s="18"/>
      <c r="CL1364" s="18"/>
      <c r="CM1364" s="18"/>
      <c r="CN1364" s="18"/>
      <c r="CO1364" s="18"/>
      <c r="CP1364" s="18"/>
      <c r="CQ1364" s="18"/>
      <c r="CR1364" s="18"/>
      <c r="CS1364" s="18"/>
      <c r="CT1364" s="18"/>
      <c r="CU1364" s="18"/>
      <c r="CV1364" s="18"/>
      <c r="CW1364" s="18"/>
      <c r="CX1364" s="18"/>
      <c r="CY1364" s="18"/>
      <c r="CZ1364" s="18"/>
      <c r="DA1364" s="18"/>
      <c r="DB1364" s="18"/>
      <c r="DC1364" s="18"/>
      <c r="DD1364" s="18"/>
      <c r="DE1364" s="18"/>
      <c r="DF1364" s="18"/>
      <c r="DG1364" s="18"/>
      <c r="DH1364" s="18"/>
      <c r="DI1364" s="18"/>
    </row>
    <row r="1365" s="19" customFormat="1" spans="1:113">
      <c r="A1365" s="153" t="str">
        <f>+CONCATENATE(B1365,C1365,D1365,E1365,F1365)</f>
        <v>AFNS371.5</v>
      </c>
      <c r="B1365" s="158" t="s">
        <v>121</v>
      </c>
      <c r="C1365" s="154" t="s">
        <v>148</v>
      </c>
      <c r="D1365" s="158" t="s">
        <v>6</v>
      </c>
      <c r="E1365" s="158">
        <v>37</v>
      </c>
      <c r="F1365" s="159">
        <v>1.5</v>
      </c>
      <c r="G1365" s="156">
        <v>0</v>
      </c>
      <c r="H1365" s="156">
        <v>66.87</v>
      </c>
      <c r="I1365" s="156">
        <v>82.06</v>
      </c>
      <c r="J1365" s="156">
        <v>109.22</v>
      </c>
      <c r="K1365" s="156">
        <v>141.71</v>
      </c>
      <c r="L1365" s="156">
        <v>177.01</v>
      </c>
      <c r="M1365" s="157">
        <v>128.32</v>
      </c>
      <c r="N1365" s="18"/>
      <c r="W1365" s="18"/>
      <c r="X1365" s="18"/>
      <c r="Y1365" s="18"/>
      <c r="Z1365" s="18"/>
      <c r="AA1365" s="18"/>
      <c r="AB1365" s="18"/>
      <c r="AC1365" s="18"/>
      <c r="AD1365" s="18"/>
      <c r="AE1365" s="18"/>
      <c r="AF1365" s="18"/>
      <c r="AG1365" s="18"/>
      <c r="AH1365" s="18"/>
      <c r="AI1365" s="18"/>
      <c r="AJ1365" s="18"/>
      <c r="AK1365" s="18"/>
      <c r="AL1365" s="18"/>
      <c r="AM1365" s="18"/>
      <c r="AN1365" s="18"/>
      <c r="AO1365" s="18"/>
      <c r="AP1365" s="18"/>
      <c r="AQ1365" s="18"/>
      <c r="AR1365" s="18"/>
      <c r="AS1365" s="18"/>
      <c r="AT1365" s="18"/>
      <c r="AU1365" s="18"/>
      <c r="AV1365" s="18"/>
      <c r="AW1365" s="18"/>
      <c r="AX1365" s="18"/>
      <c r="AY1365" s="18"/>
      <c r="AZ1365" s="18"/>
      <c r="BA1365" s="18"/>
      <c r="BB1365" s="18"/>
      <c r="BD1365" s="18"/>
      <c r="BE1365" s="18"/>
      <c r="BF1365" s="18"/>
      <c r="BG1365" s="18"/>
      <c r="BH1365" s="18"/>
      <c r="BI1365" s="18"/>
      <c r="BJ1365" s="18"/>
      <c r="BK1365" s="18"/>
      <c r="BL1365" s="18"/>
      <c r="BM1365" s="18"/>
      <c r="BN1365" s="18"/>
      <c r="BO1365" s="18"/>
      <c r="BP1365" s="18"/>
      <c r="BQ1365" s="18"/>
      <c r="BR1365" s="18"/>
      <c r="BS1365" s="18"/>
      <c r="BT1365" s="18"/>
      <c r="BU1365" s="18"/>
      <c r="BV1365" s="18"/>
      <c r="BW1365" s="18"/>
      <c r="BX1365" s="18"/>
      <c r="BY1365" s="18"/>
      <c r="BZ1365" s="18"/>
      <c r="CA1365" s="18"/>
      <c r="CB1365" s="18"/>
      <c r="CC1365" s="18"/>
      <c r="CD1365" s="18"/>
      <c r="CE1365" s="18"/>
      <c r="CF1365" s="18"/>
      <c r="CG1365" s="18"/>
      <c r="CH1365" s="18"/>
      <c r="CI1365" s="18"/>
      <c r="CJ1365" s="18"/>
      <c r="CK1365" s="18"/>
      <c r="CL1365" s="18"/>
      <c r="CM1365" s="18"/>
      <c r="CN1365" s="18"/>
      <c r="CO1365" s="18"/>
      <c r="CP1365" s="18"/>
      <c r="CQ1365" s="18"/>
      <c r="CR1365" s="18"/>
      <c r="CS1365" s="18"/>
      <c r="CT1365" s="18"/>
      <c r="CU1365" s="18"/>
      <c r="CV1365" s="18"/>
      <c r="CW1365" s="18"/>
      <c r="CX1365" s="18"/>
      <c r="CY1365" s="18"/>
      <c r="CZ1365" s="18"/>
      <c r="DA1365" s="18"/>
      <c r="DB1365" s="18"/>
      <c r="DC1365" s="18"/>
      <c r="DD1365" s="18"/>
      <c r="DE1365" s="18"/>
      <c r="DF1365" s="18"/>
      <c r="DG1365" s="18"/>
      <c r="DH1365" s="18"/>
      <c r="DI1365" s="18"/>
    </row>
    <row r="1366" s="19" customFormat="1" spans="1:113">
      <c r="A1366" s="153" t="str">
        <f>+CONCATENATE(B1366,C1366,D1366,E1366,F1366)</f>
        <v>AFNS381.5</v>
      </c>
      <c r="B1366" s="158" t="s">
        <v>121</v>
      </c>
      <c r="C1366" s="154" t="s">
        <v>148</v>
      </c>
      <c r="D1366" s="158" t="s">
        <v>6</v>
      </c>
      <c r="E1366" s="158">
        <v>38</v>
      </c>
      <c r="F1366" s="159">
        <v>1.5</v>
      </c>
      <c r="G1366" s="156">
        <v>0</v>
      </c>
      <c r="H1366" s="156">
        <v>71.97</v>
      </c>
      <c r="I1366" s="156">
        <v>90.54</v>
      </c>
      <c r="J1366" s="156">
        <v>120.33</v>
      </c>
      <c r="K1366" s="156">
        <v>154.88</v>
      </c>
      <c r="L1366" s="156">
        <v>192.3</v>
      </c>
      <c r="M1366" s="157">
        <v>133.87</v>
      </c>
      <c r="N1366" s="18"/>
      <c r="W1366" s="18"/>
      <c r="X1366" s="18"/>
      <c r="Y1366" s="18"/>
      <c r="Z1366" s="18"/>
      <c r="AA1366" s="18"/>
      <c r="AB1366" s="18"/>
      <c r="AC1366" s="18"/>
      <c r="AD1366" s="18"/>
      <c r="AE1366" s="18"/>
      <c r="AF1366" s="18"/>
      <c r="AG1366" s="18"/>
      <c r="AH1366" s="18"/>
      <c r="AI1366" s="18"/>
      <c r="AJ1366" s="18"/>
      <c r="AK1366" s="18"/>
      <c r="AL1366" s="18"/>
      <c r="AM1366" s="18"/>
      <c r="AN1366" s="18"/>
      <c r="AO1366" s="18"/>
      <c r="AP1366" s="18"/>
      <c r="AQ1366" s="18"/>
      <c r="AR1366" s="18"/>
      <c r="AS1366" s="18"/>
      <c r="AT1366" s="18"/>
      <c r="AU1366" s="18"/>
      <c r="AV1366" s="18"/>
      <c r="AW1366" s="18"/>
      <c r="AX1366" s="18"/>
      <c r="AY1366" s="18"/>
      <c r="AZ1366" s="18"/>
      <c r="BA1366" s="18"/>
      <c r="BB1366" s="18"/>
      <c r="BD1366" s="18"/>
      <c r="BE1366" s="18"/>
      <c r="BF1366" s="18"/>
      <c r="BG1366" s="18"/>
      <c r="BH1366" s="18"/>
      <c r="BI1366" s="18"/>
      <c r="BJ1366" s="18"/>
      <c r="BK1366" s="18"/>
      <c r="BL1366" s="18"/>
      <c r="BM1366" s="18"/>
      <c r="BN1366" s="18"/>
      <c r="BO1366" s="18"/>
      <c r="BP1366" s="18"/>
      <c r="BQ1366" s="18"/>
      <c r="BR1366" s="18"/>
      <c r="BS1366" s="18"/>
      <c r="BT1366" s="18"/>
      <c r="BU1366" s="18"/>
      <c r="BV1366" s="18"/>
      <c r="BW1366" s="18"/>
      <c r="BX1366" s="18"/>
      <c r="BY1366" s="18"/>
      <c r="BZ1366" s="18"/>
      <c r="CA1366" s="18"/>
      <c r="CB1366" s="18"/>
      <c r="CC1366" s="18"/>
      <c r="CD1366" s="18"/>
      <c r="CE1366" s="18"/>
      <c r="CF1366" s="18"/>
      <c r="CG1366" s="18"/>
      <c r="CH1366" s="18"/>
      <c r="CI1366" s="18"/>
      <c r="CJ1366" s="18"/>
      <c r="CK1366" s="18"/>
      <c r="CL1366" s="18"/>
      <c r="CM1366" s="18"/>
      <c r="CN1366" s="18"/>
      <c r="CO1366" s="18"/>
      <c r="CP1366" s="18"/>
      <c r="CQ1366" s="18"/>
      <c r="CR1366" s="18"/>
      <c r="CS1366" s="18"/>
      <c r="CT1366" s="18"/>
      <c r="CU1366" s="18"/>
      <c r="CV1366" s="18"/>
      <c r="CW1366" s="18"/>
      <c r="CX1366" s="18"/>
      <c r="CY1366" s="18"/>
      <c r="CZ1366" s="18"/>
      <c r="DA1366" s="18"/>
      <c r="DB1366" s="18"/>
      <c r="DC1366" s="18"/>
      <c r="DD1366" s="18"/>
      <c r="DE1366" s="18"/>
      <c r="DF1366" s="18"/>
      <c r="DG1366" s="18"/>
      <c r="DH1366" s="18"/>
      <c r="DI1366" s="18"/>
    </row>
    <row r="1367" s="19" customFormat="1" spans="1:113">
      <c r="A1367" s="153" t="str">
        <f>+CONCATENATE(B1367,C1367,D1367,E1367,F1367)</f>
        <v>AFNS391.5</v>
      </c>
      <c r="B1367" s="158" t="s">
        <v>121</v>
      </c>
      <c r="C1367" s="154" t="s">
        <v>148</v>
      </c>
      <c r="D1367" s="158" t="s">
        <v>6</v>
      </c>
      <c r="E1367" s="158">
        <v>39</v>
      </c>
      <c r="F1367" s="159">
        <v>1.5</v>
      </c>
      <c r="G1367" s="156">
        <v>0</v>
      </c>
      <c r="H1367" s="156">
        <v>78.04</v>
      </c>
      <c r="I1367" s="156">
        <v>100.18</v>
      </c>
      <c r="J1367" s="156">
        <v>132.65</v>
      </c>
      <c r="K1367" s="156">
        <v>169.14</v>
      </c>
      <c r="L1367" s="156">
        <v>208.93</v>
      </c>
      <c r="M1367" s="157">
        <v>139.81</v>
      </c>
      <c r="N1367" s="18"/>
      <c r="W1367" s="18"/>
      <c r="X1367" s="18"/>
      <c r="Y1367" s="18"/>
      <c r="Z1367" s="18"/>
      <c r="AA1367" s="18"/>
      <c r="AB1367" s="18"/>
      <c r="AC1367" s="18"/>
      <c r="AD1367" s="18"/>
      <c r="AE1367" s="18"/>
      <c r="AF1367" s="18"/>
      <c r="AG1367" s="18"/>
      <c r="AH1367" s="18"/>
      <c r="AI1367" s="18"/>
      <c r="AJ1367" s="18"/>
      <c r="AK1367" s="18"/>
      <c r="AL1367" s="18"/>
      <c r="AM1367" s="18"/>
      <c r="AN1367" s="18"/>
      <c r="AO1367" s="18"/>
      <c r="AP1367" s="18"/>
      <c r="AQ1367" s="18"/>
      <c r="AR1367" s="18"/>
      <c r="AS1367" s="18"/>
      <c r="AT1367" s="18"/>
      <c r="AU1367" s="18"/>
      <c r="AV1367" s="18"/>
      <c r="AW1367" s="18"/>
      <c r="AX1367" s="18"/>
      <c r="AY1367" s="18"/>
      <c r="AZ1367" s="18"/>
      <c r="BA1367" s="18"/>
      <c r="BB1367" s="18"/>
      <c r="BD1367" s="18"/>
      <c r="BE1367" s="18"/>
      <c r="BF1367" s="18"/>
      <c r="BG1367" s="18"/>
      <c r="BH1367" s="18"/>
      <c r="BI1367" s="18"/>
      <c r="BJ1367" s="18"/>
      <c r="BK1367" s="18"/>
      <c r="BL1367" s="18"/>
      <c r="BM1367" s="18"/>
      <c r="BN1367" s="18"/>
      <c r="BO1367" s="18"/>
      <c r="BP1367" s="18"/>
      <c r="BQ1367" s="18"/>
      <c r="BR1367" s="18"/>
      <c r="BS1367" s="18"/>
      <c r="BT1367" s="18"/>
      <c r="BU1367" s="18"/>
      <c r="BV1367" s="18"/>
      <c r="BW1367" s="18"/>
      <c r="BX1367" s="18"/>
      <c r="BY1367" s="18"/>
      <c r="BZ1367" s="18"/>
      <c r="CA1367" s="18"/>
      <c r="CB1367" s="18"/>
      <c r="CC1367" s="18"/>
      <c r="CD1367" s="18"/>
      <c r="CE1367" s="18"/>
      <c r="CF1367" s="18"/>
      <c r="CG1367" s="18"/>
      <c r="CH1367" s="18"/>
      <c r="CI1367" s="18"/>
      <c r="CJ1367" s="18"/>
      <c r="CK1367" s="18"/>
      <c r="CL1367" s="18"/>
      <c r="CM1367" s="18"/>
      <c r="CN1367" s="18"/>
      <c r="CO1367" s="18"/>
      <c r="CP1367" s="18"/>
      <c r="CQ1367" s="18"/>
      <c r="CR1367" s="18"/>
      <c r="CS1367" s="18"/>
      <c r="CT1367" s="18"/>
      <c r="CU1367" s="18"/>
      <c r="CV1367" s="18"/>
      <c r="CW1367" s="18"/>
      <c r="CX1367" s="18"/>
      <c r="CY1367" s="18"/>
      <c r="CZ1367" s="18"/>
      <c r="DA1367" s="18"/>
      <c r="DB1367" s="18"/>
      <c r="DC1367" s="18"/>
      <c r="DD1367" s="18"/>
      <c r="DE1367" s="18"/>
      <c r="DF1367" s="18"/>
      <c r="DG1367" s="18"/>
      <c r="DH1367" s="18"/>
      <c r="DI1367" s="18"/>
    </row>
    <row r="1368" s="19" customFormat="1" spans="1:113">
      <c r="A1368" s="153" t="str">
        <f>+CONCATENATE(B1368,C1368,D1368,E1368,F1368)</f>
        <v>AFNS401.5</v>
      </c>
      <c r="B1368" s="158" t="s">
        <v>121</v>
      </c>
      <c r="C1368" s="154" t="s">
        <v>148</v>
      </c>
      <c r="D1368" s="158" t="s">
        <v>6</v>
      </c>
      <c r="E1368" s="158">
        <v>40</v>
      </c>
      <c r="F1368" s="159">
        <v>1.5</v>
      </c>
      <c r="G1368" s="156">
        <v>92.39</v>
      </c>
      <c r="H1368" s="156">
        <v>85.27</v>
      </c>
      <c r="I1368" s="156">
        <v>111.06</v>
      </c>
      <c r="J1368" s="156">
        <v>146.17</v>
      </c>
      <c r="K1368" s="156">
        <v>184.47</v>
      </c>
      <c r="L1368" s="156">
        <v>226.81</v>
      </c>
      <c r="M1368" s="157">
        <v>146.17</v>
      </c>
      <c r="N1368" s="18"/>
      <c r="W1368" s="18"/>
      <c r="X1368" s="18"/>
      <c r="Y1368" s="18"/>
      <c r="Z1368" s="18"/>
      <c r="AA1368" s="18"/>
      <c r="AB1368" s="18"/>
      <c r="AC1368" s="18"/>
      <c r="AD1368" s="18"/>
      <c r="AE1368" s="18"/>
      <c r="AF1368" s="18"/>
      <c r="AG1368" s="18"/>
      <c r="AH1368" s="18"/>
      <c r="AI1368" s="18"/>
      <c r="AJ1368" s="18"/>
      <c r="AK1368" s="18"/>
      <c r="AL1368" s="18"/>
      <c r="AM1368" s="18"/>
      <c r="AN1368" s="18"/>
      <c r="AO1368" s="18"/>
      <c r="AP1368" s="18"/>
      <c r="AQ1368" s="18"/>
      <c r="AR1368" s="18"/>
      <c r="AS1368" s="18"/>
      <c r="AT1368" s="18"/>
      <c r="AU1368" s="18"/>
      <c r="AV1368" s="18"/>
      <c r="AW1368" s="18"/>
      <c r="AX1368" s="18"/>
      <c r="AY1368" s="18"/>
      <c r="AZ1368" s="18"/>
      <c r="BA1368" s="18"/>
      <c r="BB1368" s="18"/>
      <c r="BD1368" s="18"/>
      <c r="BE1368" s="18"/>
      <c r="BF1368" s="18"/>
      <c r="BG1368" s="18"/>
      <c r="BH1368" s="18"/>
      <c r="BI1368" s="18"/>
      <c r="BJ1368" s="18"/>
      <c r="BK1368" s="18"/>
      <c r="BL1368" s="18"/>
      <c r="BM1368" s="18"/>
      <c r="BN1368" s="18"/>
      <c r="BO1368" s="18"/>
      <c r="BP1368" s="18"/>
      <c r="BQ1368" s="18"/>
      <c r="BR1368" s="18"/>
      <c r="BS1368" s="18"/>
      <c r="BT1368" s="18"/>
      <c r="BU1368" s="18"/>
      <c r="BV1368" s="18"/>
      <c r="BW1368" s="18"/>
      <c r="BX1368" s="18"/>
      <c r="BY1368" s="18"/>
      <c r="BZ1368" s="18"/>
      <c r="CA1368" s="18"/>
      <c r="CB1368" s="18"/>
      <c r="CC1368" s="18"/>
      <c r="CD1368" s="18"/>
      <c r="CE1368" s="18"/>
      <c r="CF1368" s="18"/>
      <c r="CG1368" s="18"/>
      <c r="CH1368" s="18"/>
      <c r="CI1368" s="18"/>
      <c r="CJ1368" s="18"/>
      <c r="CK1368" s="18"/>
      <c r="CL1368" s="18"/>
      <c r="CM1368" s="18"/>
      <c r="CN1368" s="18"/>
      <c r="CO1368" s="18"/>
      <c r="CP1368" s="18"/>
      <c r="CQ1368" s="18"/>
      <c r="CR1368" s="18"/>
      <c r="CS1368" s="18"/>
      <c r="CT1368" s="18"/>
      <c r="CU1368" s="18"/>
      <c r="CV1368" s="18"/>
      <c r="CW1368" s="18"/>
      <c r="CX1368" s="18"/>
      <c r="CY1368" s="18"/>
      <c r="CZ1368" s="18"/>
      <c r="DA1368" s="18"/>
      <c r="DB1368" s="18"/>
      <c r="DC1368" s="18"/>
      <c r="DD1368" s="18"/>
      <c r="DE1368" s="18"/>
      <c r="DF1368" s="18"/>
      <c r="DG1368" s="18"/>
      <c r="DH1368" s="18"/>
      <c r="DI1368" s="18"/>
    </row>
    <row r="1369" s="19" customFormat="1" spans="1:113">
      <c r="A1369" s="153" t="str">
        <f>+CONCATENATE(B1369,C1369,D1369,E1369,F1369)</f>
        <v>AFNS411.5</v>
      </c>
      <c r="B1369" s="158" t="s">
        <v>121</v>
      </c>
      <c r="C1369" s="154" t="s">
        <v>148</v>
      </c>
      <c r="D1369" s="158" t="s">
        <v>6</v>
      </c>
      <c r="E1369" s="158">
        <v>41</v>
      </c>
      <c r="F1369" s="159">
        <v>1.5</v>
      </c>
      <c r="G1369" s="156">
        <v>92.39</v>
      </c>
      <c r="H1369" s="156">
        <v>93.79</v>
      </c>
      <c r="I1369" s="156">
        <v>123.28</v>
      </c>
      <c r="J1369" s="156">
        <v>160.7</v>
      </c>
      <c r="K1369" s="156">
        <v>201.1</v>
      </c>
      <c r="L1369" s="156">
        <v>246.24</v>
      </c>
      <c r="M1369" s="157">
        <v>152.97</v>
      </c>
      <c r="N1369" s="18"/>
      <c r="W1369" s="18"/>
      <c r="X1369" s="18"/>
      <c r="Y1369" s="18"/>
      <c r="Z1369" s="18"/>
      <c r="AA1369" s="18"/>
      <c r="AB1369" s="18"/>
      <c r="AC1369" s="18"/>
      <c r="AD1369" s="18"/>
      <c r="AE1369" s="18"/>
      <c r="AF1369" s="18"/>
      <c r="AG1369" s="18"/>
      <c r="AH1369" s="18"/>
      <c r="AI1369" s="18"/>
      <c r="AJ1369" s="18"/>
      <c r="AK1369" s="18"/>
      <c r="AL1369" s="18"/>
      <c r="AM1369" s="18"/>
      <c r="AN1369" s="18"/>
      <c r="AO1369" s="18"/>
      <c r="AP1369" s="18"/>
      <c r="AQ1369" s="18"/>
      <c r="AR1369" s="18"/>
      <c r="AS1369" s="18"/>
      <c r="AT1369" s="18"/>
      <c r="AU1369" s="18"/>
      <c r="AV1369" s="18"/>
      <c r="AW1369" s="18"/>
      <c r="AX1369" s="18"/>
      <c r="AY1369" s="18"/>
      <c r="AZ1369" s="18"/>
      <c r="BA1369" s="18"/>
      <c r="BB1369" s="18"/>
      <c r="BD1369" s="18"/>
      <c r="BE1369" s="18"/>
      <c r="BF1369" s="18"/>
      <c r="BG1369" s="18"/>
      <c r="BH1369" s="18"/>
      <c r="BI1369" s="18"/>
      <c r="BJ1369" s="18"/>
      <c r="BK1369" s="18"/>
      <c r="BL1369" s="18"/>
      <c r="BM1369" s="18"/>
      <c r="BN1369" s="18"/>
      <c r="BO1369" s="18"/>
      <c r="BP1369" s="18"/>
      <c r="BQ1369" s="18"/>
      <c r="BR1369" s="18"/>
      <c r="BS1369" s="18"/>
      <c r="BT1369" s="18"/>
      <c r="BU1369" s="18"/>
      <c r="BV1369" s="18"/>
      <c r="BW1369" s="18"/>
      <c r="BX1369" s="18"/>
      <c r="BY1369" s="18"/>
      <c r="BZ1369" s="18"/>
      <c r="CA1369" s="18"/>
      <c r="CB1369" s="18"/>
      <c r="CC1369" s="18"/>
      <c r="CD1369" s="18"/>
      <c r="CE1369" s="18"/>
      <c r="CF1369" s="18"/>
      <c r="CG1369" s="18"/>
      <c r="CH1369" s="18"/>
      <c r="CI1369" s="18"/>
      <c r="CJ1369" s="18"/>
      <c r="CK1369" s="18"/>
      <c r="CL1369" s="18"/>
      <c r="CM1369" s="18"/>
      <c r="CN1369" s="18"/>
      <c r="CO1369" s="18"/>
      <c r="CP1369" s="18"/>
      <c r="CQ1369" s="18"/>
      <c r="CR1369" s="18"/>
      <c r="CS1369" s="18"/>
      <c r="CT1369" s="18"/>
      <c r="CU1369" s="18"/>
      <c r="CV1369" s="18"/>
      <c r="CW1369" s="18"/>
      <c r="CX1369" s="18"/>
      <c r="CY1369" s="18"/>
      <c r="CZ1369" s="18"/>
      <c r="DA1369" s="18"/>
      <c r="DB1369" s="18"/>
      <c r="DC1369" s="18"/>
      <c r="DD1369" s="18"/>
      <c r="DE1369" s="18"/>
      <c r="DF1369" s="18"/>
      <c r="DG1369" s="18"/>
      <c r="DH1369" s="18"/>
      <c r="DI1369" s="18"/>
    </row>
    <row r="1370" s="19" customFormat="1" spans="1:113">
      <c r="A1370" s="153" t="str">
        <f>+CONCATENATE(B1370,C1370,D1370,E1370,F1370)</f>
        <v>AFNS421.5</v>
      </c>
      <c r="B1370" s="158" t="s">
        <v>121</v>
      </c>
      <c r="C1370" s="154" t="s">
        <v>148</v>
      </c>
      <c r="D1370" s="158" t="s">
        <v>6</v>
      </c>
      <c r="E1370" s="158">
        <v>42</v>
      </c>
      <c r="F1370" s="159">
        <v>1.5</v>
      </c>
      <c r="G1370" s="156">
        <v>92.39</v>
      </c>
      <c r="H1370" s="156">
        <v>103.73</v>
      </c>
      <c r="I1370" s="156">
        <v>136.71</v>
      </c>
      <c r="J1370" s="156">
        <v>176.45</v>
      </c>
      <c r="K1370" s="156">
        <v>219.16</v>
      </c>
      <c r="L1370" s="156">
        <v>267.33</v>
      </c>
      <c r="M1370" s="157">
        <v>160.22</v>
      </c>
      <c r="N1370" s="18"/>
      <c r="W1370" s="18"/>
      <c r="X1370" s="18"/>
      <c r="Y1370" s="18"/>
      <c r="Z1370" s="18"/>
      <c r="AA1370" s="18"/>
      <c r="AB1370" s="18"/>
      <c r="AC1370" s="18"/>
      <c r="AD1370" s="18"/>
      <c r="AE1370" s="18"/>
      <c r="AF1370" s="18"/>
      <c r="AG1370" s="18"/>
      <c r="AH1370" s="18"/>
      <c r="AI1370" s="18"/>
      <c r="AJ1370" s="18"/>
      <c r="AK1370" s="18"/>
      <c r="AL1370" s="18"/>
      <c r="AM1370" s="18"/>
      <c r="AN1370" s="18"/>
      <c r="AO1370" s="18"/>
      <c r="AP1370" s="18"/>
      <c r="AQ1370" s="18"/>
      <c r="AR1370" s="18"/>
      <c r="AS1370" s="18"/>
      <c r="AT1370" s="18"/>
      <c r="AU1370" s="18"/>
      <c r="AV1370" s="18"/>
      <c r="AW1370" s="18"/>
      <c r="AX1370" s="18"/>
      <c r="AY1370" s="18"/>
      <c r="AZ1370" s="18"/>
      <c r="BA1370" s="18"/>
      <c r="BB1370" s="18"/>
      <c r="BD1370" s="18"/>
      <c r="BE1370" s="18"/>
      <c r="BF1370" s="18"/>
      <c r="BG1370" s="18"/>
      <c r="BH1370" s="18"/>
      <c r="BI1370" s="18"/>
      <c r="BJ1370" s="18"/>
      <c r="BK1370" s="18"/>
      <c r="BL1370" s="18"/>
      <c r="BM1370" s="18"/>
      <c r="BN1370" s="18"/>
      <c r="BO1370" s="18"/>
      <c r="BP1370" s="18"/>
      <c r="BQ1370" s="18"/>
      <c r="BR1370" s="18"/>
      <c r="BS1370" s="18"/>
      <c r="BT1370" s="18"/>
      <c r="BU1370" s="18"/>
      <c r="BV1370" s="18"/>
      <c r="BW1370" s="18"/>
      <c r="BX1370" s="18"/>
      <c r="BY1370" s="18"/>
      <c r="BZ1370" s="18"/>
      <c r="CA1370" s="18"/>
      <c r="CB1370" s="18"/>
      <c r="CC1370" s="18"/>
      <c r="CD1370" s="18"/>
      <c r="CE1370" s="18"/>
      <c r="CF1370" s="18"/>
      <c r="CG1370" s="18"/>
      <c r="CH1370" s="18"/>
      <c r="CI1370" s="18"/>
      <c r="CJ1370" s="18"/>
      <c r="CK1370" s="18"/>
      <c r="CL1370" s="18"/>
      <c r="CM1370" s="18"/>
      <c r="CN1370" s="18"/>
      <c r="CO1370" s="18"/>
      <c r="CP1370" s="18"/>
      <c r="CQ1370" s="18"/>
      <c r="CR1370" s="18"/>
      <c r="CS1370" s="18"/>
      <c r="CT1370" s="18"/>
      <c r="CU1370" s="18"/>
      <c r="CV1370" s="18"/>
      <c r="CW1370" s="18"/>
      <c r="CX1370" s="18"/>
      <c r="CY1370" s="18"/>
      <c r="CZ1370" s="18"/>
      <c r="DA1370" s="18"/>
      <c r="DB1370" s="18"/>
      <c r="DC1370" s="18"/>
      <c r="DD1370" s="18"/>
      <c r="DE1370" s="18"/>
      <c r="DF1370" s="18"/>
      <c r="DG1370" s="18"/>
      <c r="DH1370" s="18"/>
      <c r="DI1370" s="18"/>
    </row>
    <row r="1371" s="19" customFormat="1" spans="1:113">
      <c r="A1371" s="153" t="str">
        <f>+CONCATENATE(B1371,C1371,D1371,E1371,F1371)</f>
        <v>AFNS431.5</v>
      </c>
      <c r="B1371" s="158" t="s">
        <v>121</v>
      </c>
      <c r="C1371" s="154" t="s">
        <v>148</v>
      </c>
      <c r="D1371" s="158" t="s">
        <v>6</v>
      </c>
      <c r="E1371" s="158">
        <v>43</v>
      </c>
      <c r="F1371" s="159">
        <v>1.5</v>
      </c>
      <c r="G1371" s="156">
        <v>92.39</v>
      </c>
      <c r="H1371" s="156">
        <v>115.12</v>
      </c>
      <c r="I1371" s="156">
        <v>151.39</v>
      </c>
      <c r="J1371" s="156">
        <v>193.53</v>
      </c>
      <c r="K1371" s="156">
        <v>238.76</v>
      </c>
      <c r="L1371" s="156">
        <v>290.22</v>
      </c>
      <c r="M1371" s="157">
        <v>168.01</v>
      </c>
      <c r="N1371" s="18"/>
      <c r="W1371" s="18"/>
      <c r="X1371" s="18"/>
      <c r="Y1371" s="18"/>
      <c r="Z1371" s="18"/>
      <c r="AA1371" s="18"/>
      <c r="AB1371" s="18"/>
      <c r="AC1371" s="18"/>
      <c r="AD1371" s="18"/>
      <c r="AE1371" s="18"/>
      <c r="AF1371" s="18"/>
      <c r="AG1371" s="18"/>
      <c r="AH1371" s="18"/>
      <c r="AI1371" s="18"/>
      <c r="AJ1371" s="18"/>
      <c r="AK1371" s="18"/>
      <c r="AL1371" s="18"/>
      <c r="AM1371" s="18"/>
      <c r="AN1371" s="18"/>
      <c r="AO1371" s="18"/>
      <c r="AP1371" s="18"/>
      <c r="AQ1371" s="18"/>
      <c r="AR1371" s="18"/>
      <c r="AS1371" s="18"/>
      <c r="AT1371" s="18"/>
      <c r="AU1371" s="18"/>
      <c r="AV1371" s="18"/>
      <c r="AW1371" s="18"/>
      <c r="AX1371" s="18"/>
      <c r="AY1371" s="18"/>
      <c r="AZ1371" s="18"/>
      <c r="BA1371" s="18"/>
      <c r="BB1371" s="18"/>
      <c r="BD1371" s="18"/>
      <c r="BE1371" s="18"/>
      <c r="BF1371" s="18"/>
      <c r="BG1371" s="18"/>
      <c r="BH1371" s="18"/>
      <c r="BI1371" s="18"/>
      <c r="BJ1371" s="18"/>
      <c r="BK1371" s="18"/>
      <c r="BL1371" s="18"/>
      <c r="BM1371" s="18"/>
      <c r="BN1371" s="18"/>
      <c r="BO1371" s="18"/>
      <c r="BP1371" s="18"/>
      <c r="BQ1371" s="18"/>
      <c r="BR1371" s="18"/>
      <c r="BS1371" s="18"/>
      <c r="BT1371" s="18"/>
      <c r="BU1371" s="18"/>
      <c r="BV1371" s="18"/>
      <c r="BW1371" s="18"/>
      <c r="BX1371" s="18"/>
      <c r="BY1371" s="18"/>
      <c r="BZ1371" s="18"/>
      <c r="CA1371" s="18"/>
      <c r="CB1371" s="18"/>
      <c r="CC1371" s="18"/>
      <c r="CD1371" s="18"/>
      <c r="CE1371" s="18"/>
      <c r="CF1371" s="18"/>
      <c r="CG1371" s="18"/>
      <c r="CH1371" s="18"/>
      <c r="CI1371" s="18"/>
      <c r="CJ1371" s="18"/>
      <c r="CK1371" s="18"/>
      <c r="CL1371" s="18"/>
      <c r="CM1371" s="18"/>
      <c r="CN1371" s="18"/>
      <c r="CO1371" s="18"/>
      <c r="CP1371" s="18"/>
      <c r="CQ1371" s="18"/>
      <c r="CR1371" s="18"/>
      <c r="CS1371" s="18"/>
      <c r="CT1371" s="18"/>
      <c r="CU1371" s="18"/>
      <c r="CV1371" s="18"/>
      <c r="CW1371" s="18"/>
      <c r="CX1371" s="18"/>
      <c r="CY1371" s="18"/>
      <c r="CZ1371" s="18"/>
      <c r="DA1371" s="18"/>
      <c r="DB1371" s="18"/>
      <c r="DC1371" s="18"/>
      <c r="DD1371" s="18"/>
      <c r="DE1371" s="18"/>
      <c r="DF1371" s="18"/>
      <c r="DG1371" s="18"/>
      <c r="DH1371" s="18"/>
      <c r="DI1371" s="18"/>
    </row>
    <row r="1372" s="19" customFormat="1" spans="1:113">
      <c r="A1372" s="153" t="str">
        <f>+CONCATENATE(B1372,C1372,D1372,E1372,F1372)</f>
        <v>AFNS441.5</v>
      </c>
      <c r="B1372" s="158" t="s">
        <v>121</v>
      </c>
      <c r="C1372" s="154" t="s">
        <v>148</v>
      </c>
      <c r="D1372" s="158" t="s">
        <v>6</v>
      </c>
      <c r="E1372" s="158">
        <v>44</v>
      </c>
      <c r="F1372" s="159">
        <v>1.5</v>
      </c>
      <c r="G1372" s="156">
        <v>101.26</v>
      </c>
      <c r="H1372" s="156">
        <v>128.22</v>
      </c>
      <c r="I1372" s="156">
        <v>167.66</v>
      </c>
      <c r="J1372" s="156">
        <v>211.82</v>
      </c>
      <c r="K1372" s="156">
        <v>259.83</v>
      </c>
      <c r="L1372" s="156">
        <v>315.01</v>
      </c>
      <c r="M1372" s="157">
        <v>176.37</v>
      </c>
      <c r="N1372" s="18"/>
      <c r="W1372" s="18"/>
      <c r="X1372" s="18"/>
      <c r="Y1372" s="18"/>
      <c r="Z1372" s="18"/>
      <c r="AA1372" s="18"/>
      <c r="AB1372" s="18"/>
      <c r="AC1372" s="18"/>
      <c r="AD1372" s="18"/>
      <c r="AE1372" s="18"/>
      <c r="AF1372" s="18"/>
      <c r="AG1372" s="18"/>
      <c r="AH1372" s="18"/>
      <c r="AI1372" s="18"/>
      <c r="AJ1372" s="18"/>
      <c r="AK1372" s="18"/>
      <c r="AL1372" s="18"/>
      <c r="AM1372" s="18"/>
      <c r="AN1372" s="18"/>
      <c r="AO1372" s="18"/>
      <c r="AP1372" s="18"/>
      <c r="AQ1372" s="18"/>
      <c r="AR1372" s="18"/>
      <c r="AS1372" s="18"/>
      <c r="AT1372" s="18"/>
      <c r="AU1372" s="18"/>
      <c r="AV1372" s="18"/>
      <c r="AW1372" s="18"/>
      <c r="AX1372" s="18"/>
      <c r="AY1372" s="18"/>
      <c r="AZ1372" s="18"/>
      <c r="BA1372" s="18"/>
      <c r="BB1372" s="18"/>
      <c r="BD1372" s="18"/>
      <c r="BE1372" s="18"/>
      <c r="BF1372" s="18"/>
      <c r="BG1372" s="18"/>
      <c r="BH1372" s="18"/>
      <c r="BI1372" s="18"/>
      <c r="BJ1372" s="18"/>
      <c r="BK1372" s="18"/>
      <c r="BL1372" s="18"/>
      <c r="BM1372" s="18"/>
      <c r="BN1372" s="18"/>
      <c r="BO1372" s="18"/>
      <c r="BP1372" s="18"/>
      <c r="BQ1372" s="18"/>
      <c r="BR1372" s="18"/>
      <c r="BS1372" s="18"/>
      <c r="BT1372" s="18"/>
      <c r="BU1372" s="18"/>
      <c r="BV1372" s="18"/>
      <c r="BW1372" s="18"/>
      <c r="BX1372" s="18"/>
      <c r="BY1372" s="18"/>
      <c r="BZ1372" s="18"/>
      <c r="CA1372" s="18"/>
      <c r="CB1372" s="18"/>
      <c r="CC1372" s="18"/>
      <c r="CD1372" s="18"/>
      <c r="CE1372" s="18"/>
      <c r="CF1372" s="18"/>
      <c r="CG1372" s="18"/>
      <c r="CH1372" s="18"/>
      <c r="CI1372" s="18"/>
      <c r="CJ1372" s="18"/>
      <c r="CK1372" s="18"/>
      <c r="CL1372" s="18"/>
      <c r="CM1372" s="18"/>
      <c r="CN1372" s="18"/>
      <c r="CO1372" s="18"/>
      <c r="CP1372" s="18"/>
      <c r="CQ1372" s="18"/>
      <c r="CR1372" s="18"/>
      <c r="CS1372" s="18"/>
      <c r="CT1372" s="18"/>
      <c r="CU1372" s="18"/>
      <c r="CV1372" s="18"/>
      <c r="CW1372" s="18"/>
      <c r="CX1372" s="18"/>
      <c r="CY1372" s="18"/>
      <c r="CZ1372" s="18"/>
      <c r="DA1372" s="18"/>
      <c r="DB1372" s="18"/>
      <c r="DC1372" s="18"/>
      <c r="DD1372" s="18"/>
      <c r="DE1372" s="18"/>
      <c r="DF1372" s="18"/>
      <c r="DG1372" s="18"/>
      <c r="DH1372" s="18"/>
      <c r="DI1372" s="18"/>
    </row>
    <row r="1373" s="19" customFormat="1" spans="1:113">
      <c r="A1373" s="153" t="str">
        <f>+CONCATENATE(B1373,C1373,D1373,E1373,F1373)</f>
        <v>AFNS451.5</v>
      </c>
      <c r="B1373" s="158" t="s">
        <v>121</v>
      </c>
      <c r="C1373" s="154" t="s">
        <v>148</v>
      </c>
      <c r="D1373" s="158" t="s">
        <v>6</v>
      </c>
      <c r="E1373" s="158">
        <v>45</v>
      </c>
      <c r="F1373" s="159">
        <v>1.5</v>
      </c>
      <c r="G1373" s="156">
        <v>111.5</v>
      </c>
      <c r="H1373" s="156">
        <v>142.82</v>
      </c>
      <c r="I1373" s="156">
        <v>185.37</v>
      </c>
      <c r="J1373" s="156">
        <v>231.61</v>
      </c>
      <c r="K1373" s="156">
        <v>282.68</v>
      </c>
      <c r="L1373" s="156">
        <v>341.85</v>
      </c>
      <c r="M1373" s="157">
        <v>185.37</v>
      </c>
      <c r="N1373" s="18"/>
      <c r="W1373" s="18"/>
      <c r="X1373" s="18"/>
      <c r="Y1373" s="18"/>
      <c r="Z1373" s="18"/>
      <c r="AA1373" s="18"/>
      <c r="AB1373" s="18"/>
      <c r="AC1373" s="18"/>
      <c r="AD1373" s="18"/>
      <c r="AE1373" s="18"/>
      <c r="AF1373" s="18"/>
      <c r="AG1373" s="18"/>
      <c r="AH1373" s="18"/>
      <c r="AI1373" s="18"/>
      <c r="AJ1373" s="18"/>
      <c r="AK1373" s="18"/>
      <c r="AL1373" s="18"/>
      <c r="AM1373" s="18"/>
      <c r="AN1373" s="18"/>
      <c r="AO1373" s="18"/>
      <c r="AP1373" s="18"/>
      <c r="AQ1373" s="18"/>
      <c r="AR1373" s="18"/>
      <c r="AS1373" s="18"/>
      <c r="AT1373" s="18"/>
      <c r="AU1373" s="18"/>
      <c r="AV1373" s="18"/>
      <c r="AW1373" s="18"/>
      <c r="AX1373" s="18"/>
      <c r="AY1373" s="18"/>
      <c r="AZ1373" s="18"/>
      <c r="BA1373" s="18"/>
      <c r="BB1373" s="18"/>
      <c r="BD1373" s="18"/>
      <c r="BE1373" s="18"/>
      <c r="BF1373" s="18"/>
      <c r="BG1373" s="18"/>
      <c r="BH1373" s="18"/>
      <c r="BI1373" s="18"/>
      <c r="BJ1373" s="18"/>
      <c r="BK1373" s="18"/>
      <c r="BL1373" s="18"/>
      <c r="BM1373" s="18"/>
      <c r="BN1373" s="18"/>
      <c r="BO1373" s="18"/>
      <c r="BP1373" s="18"/>
      <c r="BQ1373" s="18"/>
      <c r="BR1373" s="18"/>
      <c r="BS1373" s="18"/>
      <c r="BT1373" s="18"/>
      <c r="BU1373" s="18"/>
      <c r="BV1373" s="18"/>
      <c r="BW1373" s="18"/>
      <c r="BX1373" s="18"/>
      <c r="BY1373" s="18"/>
      <c r="BZ1373" s="18"/>
      <c r="CA1373" s="18"/>
      <c r="CB1373" s="18"/>
      <c r="CC1373" s="18"/>
      <c r="CD1373" s="18"/>
      <c r="CE1373" s="18"/>
      <c r="CF1373" s="18"/>
      <c r="CG1373" s="18"/>
      <c r="CH1373" s="18"/>
      <c r="CI1373" s="18"/>
      <c r="CJ1373" s="18"/>
      <c r="CK1373" s="18"/>
      <c r="CL1373" s="18"/>
      <c r="CM1373" s="18"/>
      <c r="CN1373" s="18"/>
      <c r="CO1373" s="18"/>
      <c r="CP1373" s="18"/>
      <c r="CQ1373" s="18"/>
      <c r="CR1373" s="18"/>
      <c r="CS1373" s="18"/>
      <c r="CT1373" s="18"/>
      <c r="CU1373" s="18"/>
      <c r="CV1373" s="18"/>
      <c r="CW1373" s="18"/>
      <c r="CX1373" s="18"/>
      <c r="CY1373" s="18"/>
      <c r="CZ1373" s="18"/>
      <c r="DA1373" s="18"/>
      <c r="DB1373" s="18"/>
      <c r="DC1373" s="18"/>
      <c r="DD1373" s="18"/>
      <c r="DE1373" s="18"/>
      <c r="DF1373" s="18"/>
      <c r="DG1373" s="18"/>
      <c r="DH1373" s="18"/>
      <c r="DI1373" s="18"/>
    </row>
    <row r="1374" s="19" customFormat="1" spans="1:113">
      <c r="A1374" s="153" t="str">
        <f>+CONCATENATE(B1374,C1374,D1374,E1374,F1374)</f>
        <v>AFNS461.5</v>
      </c>
      <c r="B1374" s="158" t="s">
        <v>121</v>
      </c>
      <c r="C1374" s="154" t="s">
        <v>148</v>
      </c>
      <c r="D1374" s="158" t="s">
        <v>6</v>
      </c>
      <c r="E1374" s="158">
        <v>46</v>
      </c>
      <c r="F1374" s="159">
        <v>1.5</v>
      </c>
      <c r="G1374" s="156">
        <v>123.31</v>
      </c>
      <c r="H1374" s="156">
        <v>159.36</v>
      </c>
      <c r="I1374" s="156">
        <v>204.38</v>
      </c>
      <c r="J1374" s="156">
        <v>253</v>
      </c>
      <c r="K1374" s="156">
        <v>307.45</v>
      </c>
      <c r="L1374" s="156"/>
      <c r="M1374" s="157">
        <v>195.01</v>
      </c>
      <c r="N1374" s="18"/>
      <c r="W1374" s="18"/>
      <c r="X1374" s="18"/>
      <c r="Y1374" s="18"/>
      <c r="Z1374" s="18"/>
      <c r="AA1374" s="18"/>
      <c r="AB1374" s="18"/>
      <c r="AC1374" s="18"/>
      <c r="AD1374" s="18"/>
      <c r="AE1374" s="18"/>
      <c r="AF1374" s="18"/>
      <c r="AG1374" s="18"/>
      <c r="AH1374" s="18"/>
      <c r="AI1374" s="18"/>
      <c r="AJ1374" s="18"/>
      <c r="AK1374" s="18"/>
      <c r="AL1374" s="18"/>
      <c r="AM1374" s="18"/>
      <c r="AN1374" s="18"/>
      <c r="AO1374" s="18"/>
      <c r="AP1374" s="18"/>
      <c r="AQ1374" s="18"/>
      <c r="AR1374" s="18"/>
      <c r="AS1374" s="18"/>
      <c r="AT1374" s="18"/>
      <c r="AU1374" s="18"/>
      <c r="AV1374" s="18"/>
      <c r="AW1374" s="18"/>
      <c r="AX1374" s="18"/>
      <c r="AY1374" s="18"/>
      <c r="AZ1374" s="18"/>
      <c r="BA1374" s="18"/>
      <c r="BB1374" s="18"/>
      <c r="BD1374" s="18"/>
      <c r="BE1374" s="18"/>
      <c r="BF1374" s="18"/>
      <c r="BG1374" s="18"/>
      <c r="BH1374" s="18"/>
      <c r="BI1374" s="18"/>
      <c r="BJ1374" s="18"/>
      <c r="BK1374" s="18"/>
      <c r="BL1374" s="18"/>
      <c r="BM1374" s="18"/>
      <c r="BN1374" s="18"/>
      <c r="BO1374" s="18"/>
      <c r="BP1374" s="18"/>
      <c r="BQ1374" s="18"/>
      <c r="BR1374" s="18"/>
      <c r="BS1374" s="18"/>
      <c r="BT1374" s="18"/>
      <c r="BU1374" s="18"/>
      <c r="BV1374" s="18"/>
      <c r="BW1374" s="18"/>
      <c r="BX1374" s="18"/>
      <c r="BY1374" s="18"/>
      <c r="BZ1374" s="18"/>
      <c r="CA1374" s="18"/>
      <c r="CB1374" s="18"/>
      <c r="CC1374" s="18"/>
      <c r="CD1374" s="18"/>
      <c r="CE1374" s="18"/>
      <c r="CF1374" s="18"/>
      <c r="CG1374" s="18"/>
      <c r="CH1374" s="18"/>
      <c r="CI1374" s="18"/>
      <c r="CJ1374" s="18"/>
      <c r="CK1374" s="18"/>
      <c r="CL1374" s="18"/>
      <c r="CM1374" s="18"/>
      <c r="CN1374" s="18"/>
      <c r="CO1374" s="18"/>
      <c r="CP1374" s="18"/>
      <c r="CQ1374" s="18"/>
      <c r="CR1374" s="18"/>
      <c r="CS1374" s="18"/>
      <c r="CT1374" s="18"/>
      <c r="CU1374" s="18"/>
      <c r="CV1374" s="18"/>
      <c r="CW1374" s="18"/>
      <c r="CX1374" s="18"/>
      <c r="CY1374" s="18"/>
      <c r="CZ1374" s="18"/>
      <c r="DA1374" s="18"/>
      <c r="DB1374" s="18"/>
      <c r="DC1374" s="18"/>
      <c r="DD1374" s="18"/>
      <c r="DE1374" s="18"/>
      <c r="DF1374" s="18"/>
      <c r="DG1374" s="18"/>
      <c r="DH1374" s="18"/>
      <c r="DI1374" s="18"/>
    </row>
    <row r="1375" s="19" customFormat="1" spans="1:113">
      <c r="A1375" s="153" t="str">
        <f>+CONCATENATE(B1375,C1375,D1375,E1375,F1375)</f>
        <v>AFNS471.5</v>
      </c>
      <c r="B1375" s="158" t="s">
        <v>121</v>
      </c>
      <c r="C1375" s="154" t="s">
        <v>148</v>
      </c>
      <c r="D1375" s="158" t="s">
        <v>6</v>
      </c>
      <c r="E1375" s="158">
        <v>47</v>
      </c>
      <c r="F1375" s="159">
        <v>1.5</v>
      </c>
      <c r="G1375" s="156">
        <v>136.97</v>
      </c>
      <c r="H1375" s="156">
        <v>177.43</v>
      </c>
      <c r="I1375" s="156">
        <v>224.89</v>
      </c>
      <c r="J1375" s="156">
        <v>276.1</v>
      </c>
      <c r="K1375" s="156">
        <v>334.27</v>
      </c>
      <c r="L1375" s="156"/>
      <c r="M1375" s="157">
        <v>205.36</v>
      </c>
      <c r="N1375" s="18"/>
      <c r="W1375" s="18"/>
      <c r="X1375" s="18"/>
      <c r="Y1375" s="18"/>
      <c r="Z1375" s="18"/>
      <c r="AA1375" s="18"/>
      <c r="AB1375" s="18"/>
      <c r="AC1375" s="18"/>
      <c r="AD1375" s="18"/>
      <c r="AE1375" s="18"/>
      <c r="AF1375" s="18"/>
      <c r="AG1375" s="18"/>
      <c r="AH1375" s="18"/>
      <c r="AI1375" s="18"/>
      <c r="AJ1375" s="18"/>
      <c r="AK1375" s="18"/>
      <c r="AL1375" s="18"/>
      <c r="AM1375" s="18"/>
      <c r="AN1375" s="18"/>
      <c r="AO1375" s="18"/>
      <c r="AP1375" s="18"/>
      <c r="AQ1375" s="18"/>
      <c r="AR1375" s="18"/>
      <c r="AS1375" s="18"/>
      <c r="AT1375" s="18"/>
      <c r="AU1375" s="18"/>
      <c r="AV1375" s="18"/>
      <c r="AW1375" s="18"/>
      <c r="AX1375" s="18"/>
      <c r="AY1375" s="18"/>
      <c r="AZ1375" s="18"/>
      <c r="BA1375" s="18"/>
      <c r="BB1375" s="18"/>
      <c r="BD1375" s="18"/>
      <c r="BE1375" s="18"/>
      <c r="BF1375" s="18"/>
      <c r="BG1375" s="18"/>
      <c r="BH1375" s="18"/>
      <c r="BI1375" s="18"/>
      <c r="BJ1375" s="18"/>
      <c r="BK1375" s="18"/>
      <c r="BL1375" s="18"/>
      <c r="BM1375" s="18"/>
      <c r="BN1375" s="18"/>
      <c r="BO1375" s="18"/>
      <c r="BP1375" s="18"/>
      <c r="BQ1375" s="18"/>
      <c r="BR1375" s="18"/>
      <c r="BS1375" s="18"/>
      <c r="BT1375" s="18"/>
      <c r="BU1375" s="18"/>
      <c r="BV1375" s="18"/>
      <c r="BW1375" s="18"/>
      <c r="BX1375" s="18"/>
      <c r="BY1375" s="18"/>
      <c r="BZ1375" s="18"/>
      <c r="CA1375" s="18"/>
      <c r="CB1375" s="18"/>
      <c r="CC1375" s="18"/>
      <c r="CD1375" s="18"/>
      <c r="CE1375" s="18"/>
      <c r="CF1375" s="18"/>
      <c r="CG1375" s="18"/>
      <c r="CH1375" s="18"/>
      <c r="CI1375" s="18"/>
      <c r="CJ1375" s="18"/>
      <c r="CK1375" s="18"/>
      <c r="CL1375" s="18"/>
      <c r="CM1375" s="18"/>
      <c r="CN1375" s="18"/>
      <c r="CO1375" s="18"/>
      <c r="CP1375" s="18"/>
      <c r="CQ1375" s="18"/>
      <c r="CR1375" s="18"/>
      <c r="CS1375" s="18"/>
      <c r="CT1375" s="18"/>
      <c r="CU1375" s="18"/>
      <c r="CV1375" s="18"/>
      <c r="CW1375" s="18"/>
      <c r="CX1375" s="18"/>
      <c r="CY1375" s="18"/>
      <c r="CZ1375" s="18"/>
      <c r="DA1375" s="18"/>
      <c r="DB1375" s="18"/>
      <c r="DC1375" s="18"/>
      <c r="DD1375" s="18"/>
      <c r="DE1375" s="18"/>
      <c r="DF1375" s="18"/>
      <c r="DG1375" s="18"/>
      <c r="DH1375" s="18"/>
      <c r="DI1375" s="18"/>
    </row>
    <row r="1376" s="19" customFormat="1" spans="1:113">
      <c r="A1376" s="153" t="str">
        <f>+CONCATENATE(B1376,C1376,D1376,E1376,F1376)</f>
        <v>AFNS481.5</v>
      </c>
      <c r="B1376" s="158" t="s">
        <v>121</v>
      </c>
      <c r="C1376" s="154" t="s">
        <v>148</v>
      </c>
      <c r="D1376" s="158" t="s">
        <v>6</v>
      </c>
      <c r="E1376" s="158">
        <v>48</v>
      </c>
      <c r="F1376" s="159">
        <v>1.5</v>
      </c>
      <c r="G1376" s="156">
        <v>152.75</v>
      </c>
      <c r="H1376" s="156">
        <v>197.22</v>
      </c>
      <c r="I1376" s="156">
        <v>246.93</v>
      </c>
      <c r="J1376" s="156">
        <v>301.04</v>
      </c>
      <c r="K1376" s="156">
        <v>363.26</v>
      </c>
      <c r="L1376" s="156"/>
      <c r="M1376" s="157">
        <v>216.42</v>
      </c>
      <c r="N1376" s="18"/>
      <c r="W1376" s="18"/>
      <c r="X1376" s="18"/>
      <c r="Y1376" s="18"/>
      <c r="Z1376" s="18"/>
      <c r="AA1376" s="18"/>
      <c r="AB1376" s="18"/>
      <c r="AC1376" s="18"/>
      <c r="AD1376" s="18"/>
      <c r="AE1376" s="18"/>
      <c r="AF1376" s="18"/>
      <c r="AG1376" s="18"/>
      <c r="AH1376" s="18"/>
      <c r="AI1376" s="18"/>
      <c r="AJ1376" s="18"/>
      <c r="AK1376" s="18"/>
      <c r="AL1376" s="18"/>
      <c r="AM1376" s="18"/>
      <c r="AN1376" s="18"/>
      <c r="AO1376" s="18"/>
      <c r="AP1376" s="18"/>
      <c r="AQ1376" s="18"/>
      <c r="AR1376" s="18"/>
      <c r="AS1376" s="18"/>
      <c r="AT1376" s="18"/>
      <c r="AU1376" s="18"/>
      <c r="AV1376" s="18"/>
      <c r="AW1376" s="18"/>
      <c r="AX1376" s="18"/>
      <c r="AY1376" s="18"/>
      <c r="AZ1376" s="18"/>
      <c r="BA1376" s="18"/>
      <c r="BB1376" s="18"/>
      <c r="BD1376" s="18"/>
      <c r="BE1376" s="18"/>
      <c r="BF1376" s="18"/>
      <c r="BG1376" s="18"/>
      <c r="BH1376" s="18"/>
      <c r="BI1376" s="18"/>
      <c r="BJ1376" s="18"/>
      <c r="BK1376" s="18"/>
      <c r="BL1376" s="18"/>
      <c r="BM1376" s="18"/>
      <c r="BN1376" s="18"/>
      <c r="BO1376" s="18"/>
      <c r="BP1376" s="18"/>
      <c r="BQ1376" s="18"/>
      <c r="BR1376" s="18"/>
      <c r="BS1376" s="18"/>
      <c r="BT1376" s="18"/>
      <c r="BU1376" s="18"/>
      <c r="BV1376" s="18"/>
      <c r="BW1376" s="18"/>
      <c r="BX1376" s="18"/>
      <c r="BY1376" s="18"/>
      <c r="BZ1376" s="18"/>
      <c r="CA1376" s="18"/>
      <c r="CB1376" s="18"/>
      <c r="CC1376" s="18"/>
      <c r="CD1376" s="18"/>
      <c r="CE1376" s="18"/>
      <c r="CF1376" s="18"/>
      <c r="CG1376" s="18"/>
      <c r="CH1376" s="18"/>
      <c r="CI1376" s="18"/>
      <c r="CJ1376" s="18"/>
      <c r="CK1376" s="18"/>
      <c r="CL1376" s="18"/>
      <c r="CM1376" s="18"/>
      <c r="CN1376" s="18"/>
      <c r="CO1376" s="18"/>
      <c r="CP1376" s="18"/>
      <c r="CQ1376" s="18"/>
      <c r="CR1376" s="18"/>
      <c r="CS1376" s="18"/>
      <c r="CT1376" s="18"/>
      <c r="CU1376" s="18"/>
      <c r="CV1376" s="18"/>
      <c r="CW1376" s="18"/>
      <c r="CX1376" s="18"/>
      <c r="CY1376" s="18"/>
      <c r="CZ1376" s="18"/>
      <c r="DA1376" s="18"/>
      <c r="DB1376" s="18"/>
      <c r="DC1376" s="18"/>
      <c r="DD1376" s="18"/>
      <c r="DE1376" s="18"/>
      <c r="DF1376" s="18"/>
      <c r="DG1376" s="18"/>
      <c r="DH1376" s="18"/>
      <c r="DI1376" s="18"/>
    </row>
    <row r="1377" s="19" customFormat="1" spans="1:113">
      <c r="A1377" s="153" t="str">
        <f>+CONCATENATE(B1377,C1377,D1377,E1377,F1377)</f>
        <v>AFNS491.5</v>
      </c>
      <c r="B1377" s="158" t="s">
        <v>121</v>
      </c>
      <c r="C1377" s="154" t="s">
        <v>148</v>
      </c>
      <c r="D1377" s="158" t="s">
        <v>6</v>
      </c>
      <c r="E1377" s="158">
        <v>49</v>
      </c>
      <c r="F1377" s="159">
        <v>1.5</v>
      </c>
      <c r="G1377" s="156">
        <v>170.33</v>
      </c>
      <c r="H1377" s="156">
        <v>218.49</v>
      </c>
      <c r="I1377" s="156">
        <v>270.41</v>
      </c>
      <c r="J1377" s="156">
        <v>327.74</v>
      </c>
      <c r="K1377" s="156">
        <v>394.57</v>
      </c>
      <c r="L1377" s="156">
        <v>0</v>
      </c>
      <c r="M1377" s="157">
        <v>228.23</v>
      </c>
      <c r="N1377" s="18"/>
      <c r="W1377" s="18"/>
      <c r="X1377" s="18"/>
      <c r="Y1377" s="18"/>
      <c r="Z1377" s="18"/>
      <c r="AA1377" s="18"/>
      <c r="AB1377" s="18"/>
      <c r="AC1377" s="18"/>
      <c r="AD1377" s="18"/>
      <c r="AE1377" s="18"/>
      <c r="AF1377" s="18"/>
      <c r="AG1377" s="18"/>
      <c r="AH1377" s="18"/>
      <c r="AI1377" s="18"/>
      <c r="AJ1377" s="18"/>
      <c r="AK1377" s="18"/>
      <c r="AL1377" s="18"/>
      <c r="AM1377" s="18"/>
      <c r="AN1377" s="18"/>
      <c r="AO1377" s="18"/>
      <c r="AP1377" s="18"/>
      <c r="AQ1377" s="18"/>
      <c r="AR1377" s="18"/>
      <c r="AS1377" s="18"/>
      <c r="AT1377" s="18"/>
      <c r="AU1377" s="18"/>
      <c r="AV1377" s="18"/>
      <c r="AW1377" s="18"/>
      <c r="AX1377" s="18"/>
      <c r="AY1377" s="18"/>
      <c r="AZ1377" s="18"/>
      <c r="BA1377" s="18"/>
      <c r="BB1377" s="18"/>
      <c r="BD1377" s="18"/>
      <c r="BE1377" s="18"/>
      <c r="BF1377" s="18"/>
      <c r="BG1377" s="18"/>
      <c r="BH1377" s="18"/>
      <c r="BI1377" s="18"/>
      <c r="BJ1377" s="18"/>
      <c r="BK1377" s="18"/>
      <c r="BL1377" s="18"/>
      <c r="BM1377" s="18"/>
      <c r="BN1377" s="18"/>
      <c r="BO1377" s="18"/>
      <c r="BP1377" s="18"/>
      <c r="BQ1377" s="18"/>
      <c r="BR1377" s="18"/>
      <c r="BS1377" s="18"/>
      <c r="BT1377" s="18"/>
      <c r="BU1377" s="18"/>
      <c r="BV1377" s="18"/>
      <c r="BW1377" s="18"/>
      <c r="BX1377" s="18"/>
      <c r="BY1377" s="18"/>
      <c r="BZ1377" s="18"/>
      <c r="CA1377" s="18"/>
      <c r="CB1377" s="18"/>
      <c r="CC1377" s="18"/>
      <c r="CD1377" s="18"/>
      <c r="CE1377" s="18"/>
      <c r="CF1377" s="18"/>
      <c r="CG1377" s="18"/>
      <c r="CH1377" s="18"/>
      <c r="CI1377" s="18"/>
      <c r="CJ1377" s="18"/>
      <c r="CK1377" s="18"/>
      <c r="CL1377" s="18"/>
      <c r="CM1377" s="18"/>
      <c r="CN1377" s="18"/>
      <c r="CO1377" s="18"/>
      <c r="CP1377" s="18"/>
      <c r="CQ1377" s="18"/>
      <c r="CR1377" s="18"/>
      <c r="CS1377" s="18"/>
      <c r="CT1377" s="18"/>
      <c r="CU1377" s="18"/>
      <c r="CV1377" s="18"/>
      <c r="CW1377" s="18"/>
      <c r="CX1377" s="18"/>
      <c r="CY1377" s="18"/>
      <c r="CZ1377" s="18"/>
      <c r="DA1377" s="18"/>
      <c r="DB1377" s="18"/>
      <c r="DC1377" s="18"/>
      <c r="DD1377" s="18"/>
      <c r="DE1377" s="18"/>
      <c r="DF1377" s="18"/>
      <c r="DG1377" s="18"/>
      <c r="DH1377" s="18"/>
      <c r="DI1377" s="18"/>
    </row>
    <row r="1378" s="19" customFormat="1" spans="1:113">
      <c r="A1378" s="153" t="str">
        <f>+CONCATENATE(B1378,C1378,D1378,E1378,F1378)</f>
        <v>AFNS501.5</v>
      </c>
      <c r="B1378" s="158" t="s">
        <v>121</v>
      </c>
      <c r="C1378" s="154" t="s">
        <v>148</v>
      </c>
      <c r="D1378" s="158" t="s">
        <v>6</v>
      </c>
      <c r="E1378" s="158">
        <v>50</v>
      </c>
      <c r="F1378" s="159">
        <v>1.5</v>
      </c>
      <c r="G1378" s="156">
        <v>190</v>
      </c>
      <c r="H1378" s="156">
        <v>241.25</v>
      </c>
      <c r="I1378" s="156">
        <v>295.47</v>
      </c>
      <c r="J1378" s="156">
        <v>356.49</v>
      </c>
      <c r="K1378" s="156">
        <v>428.29</v>
      </c>
      <c r="L1378" s="156">
        <v>0</v>
      </c>
      <c r="M1378" s="157">
        <v>241.25</v>
      </c>
      <c r="N1378" s="18"/>
      <c r="W1378" s="18"/>
      <c r="X1378" s="18"/>
      <c r="Y1378" s="18"/>
      <c r="Z1378" s="18"/>
      <c r="AA1378" s="18"/>
      <c r="AB1378" s="18"/>
      <c r="AC1378" s="18"/>
      <c r="AD1378" s="18"/>
      <c r="AE1378" s="18"/>
      <c r="AF1378" s="18"/>
      <c r="AG1378" s="18"/>
      <c r="AH1378" s="18"/>
      <c r="AI1378" s="18"/>
      <c r="AJ1378" s="18"/>
      <c r="AK1378" s="18"/>
      <c r="AL1378" s="18"/>
      <c r="AM1378" s="18"/>
      <c r="AN1378" s="18"/>
      <c r="AO1378" s="18"/>
      <c r="AP1378" s="18"/>
      <c r="AQ1378" s="18"/>
      <c r="AR1378" s="18"/>
      <c r="AS1378" s="18"/>
      <c r="AT1378" s="18"/>
      <c r="AU1378" s="18"/>
      <c r="AV1378" s="18"/>
      <c r="AW1378" s="18"/>
      <c r="AX1378" s="18"/>
      <c r="AY1378" s="18"/>
      <c r="AZ1378" s="18"/>
      <c r="BA1378" s="18"/>
      <c r="BB1378" s="18"/>
      <c r="BD1378" s="18"/>
      <c r="BE1378" s="18"/>
      <c r="BF1378" s="18"/>
      <c r="BG1378" s="18"/>
      <c r="BH1378" s="18"/>
      <c r="BI1378" s="18"/>
      <c r="BJ1378" s="18"/>
      <c r="BK1378" s="18"/>
      <c r="BL1378" s="18"/>
      <c r="BM1378" s="18"/>
      <c r="BN1378" s="18"/>
      <c r="BO1378" s="18"/>
      <c r="BP1378" s="18"/>
      <c r="BQ1378" s="18"/>
      <c r="BR1378" s="18"/>
      <c r="BS1378" s="18"/>
      <c r="BT1378" s="18"/>
      <c r="BU1378" s="18"/>
      <c r="BV1378" s="18"/>
      <c r="BW1378" s="18"/>
      <c r="BX1378" s="18"/>
      <c r="BY1378" s="18"/>
      <c r="BZ1378" s="18"/>
      <c r="CA1378" s="18"/>
      <c r="CB1378" s="18"/>
      <c r="CC1378" s="18"/>
      <c r="CD1378" s="18"/>
      <c r="CE1378" s="18"/>
      <c r="CF1378" s="18"/>
      <c r="CG1378" s="18"/>
      <c r="CH1378" s="18"/>
      <c r="CI1378" s="18"/>
      <c r="CJ1378" s="18"/>
      <c r="CK1378" s="18"/>
      <c r="CL1378" s="18"/>
      <c r="CM1378" s="18"/>
      <c r="CN1378" s="18"/>
      <c r="CO1378" s="18"/>
      <c r="CP1378" s="18"/>
      <c r="CQ1378" s="18"/>
      <c r="CR1378" s="18"/>
      <c r="CS1378" s="18"/>
      <c r="CT1378" s="18"/>
      <c r="CU1378" s="18"/>
      <c r="CV1378" s="18"/>
      <c r="CW1378" s="18"/>
      <c r="CX1378" s="18"/>
      <c r="CY1378" s="18"/>
      <c r="CZ1378" s="18"/>
      <c r="DA1378" s="18"/>
      <c r="DB1378" s="18"/>
      <c r="DC1378" s="18"/>
      <c r="DD1378" s="18"/>
      <c r="DE1378" s="18"/>
      <c r="DF1378" s="18"/>
      <c r="DG1378" s="18"/>
      <c r="DH1378" s="18"/>
      <c r="DI1378" s="18"/>
    </row>
    <row r="1379" s="19" customFormat="1" spans="1:113">
      <c r="A1379" s="153" t="str">
        <f>+CONCATENATE(B1379,C1379,D1379,E1379,F1379)</f>
        <v>AFNS511.5</v>
      </c>
      <c r="B1379" s="158" t="s">
        <v>121</v>
      </c>
      <c r="C1379" s="154" t="s">
        <v>148</v>
      </c>
      <c r="D1379" s="158" t="s">
        <v>6</v>
      </c>
      <c r="E1379" s="158">
        <v>51</v>
      </c>
      <c r="F1379" s="159">
        <v>1.5</v>
      </c>
      <c r="G1379" s="156">
        <v>211.51</v>
      </c>
      <c r="H1379" s="156">
        <v>265.42</v>
      </c>
      <c r="I1379" s="156">
        <v>322.21</v>
      </c>
      <c r="J1379" s="156">
        <v>387.39</v>
      </c>
      <c r="K1379" s="156"/>
      <c r="L1379" s="156">
        <v>0</v>
      </c>
      <c r="M1379" s="157">
        <v>254.99</v>
      </c>
      <c r="N1379" s="18"/>
      <c r="W1379" s="18"/>
      <c r="X1379" s="18"/>
      <c r="Y1379" s="18"/>
      <c r="Z1379" s="18"/>
      <c r="AA1379" s="18"/>
      <c r="AB1379" s="18"/>
      <c r="AC1379" s="18"/>
      <c r="AD1379" s="18"/>
      <c r="AE1379" s="18"/>
      <c r="AF1379" s="18"/>
      <c r="AG1379" s="18"/>
      <c r="AH1379" s="18"/>
      <c r="AI1379" s="18"/>
      <c r="AJ1379" s="18"/>
      <c r="AK1379" s="18"/>
      <c r="AL1379" s="18"/>
      <c r="AM1379" s="18"/>
      <c r="AN1379" s="18"/>
      <c r="AO1379" s="18"/>
      <c r="AP1379" s="18"/>
      <c r="AQ1379" s="18"/>
      <c r="AR1379" s="18"/>
      <c r="AS1379" s="18"/>
      <c r="AT1379" s="18"/>
      <c r="AU1379" s="18"/>
      <c r="AV1379" s="18"/>
      <c r="AW1379" s="18"/>
      <c r="AX1379" s="18"/>
      <c r="AY1379" s="18"/>
      <c r="AZ1379" s="18"/>
      <c r="BA1379" s="18"/>
      <c r="BB1379" s="18"/>
      <c r="BD1379" s="18"/>
      <c r="BE1379" s="18"/>
      <c r="BF1379" s="18"/>
      <c r="BG1379" s="18"/>
      <c r="BH1379" s="18"/>
      <c r="BI1379" s="18"/>
      <c r="BJ1379" s="18"/>
      <c r="BK1379" s="18"/>
      <c r="BL1379" s="18"/>
      <c r="BM1379" s="18"/>
      <c r="BN1379" s="18"/>
      <c r="BO1379" s="18"/>
      <c r="BP1379" s="18"/>
      <c r="BQ1379" s="18"/>
      <c r="BR1379" s="18"/>
      <c r="BS1379" s="18"/>
      <c r="BT1379" s="18"/>
      <c r="BU1379" s="18"/>
      <c r="BV1379" s="18"/>
      <c r="BW1379" s="18"/>
      <c r="BX1379" s="18"/>
      <c r="BY1379" s="18"/>
      <c r="BZ1379" s="18"/>
      <c r="CA1379" s="18"/>
      <c r="CB1379" s="18"/>
      <c r="CC1379" s="18"/>
      <c r="CD1379" s="18"/>
      <c r="CE1379" s="18"/>
      <c r="CF1379" s="18"/>
      <c r="CG1379" s="18"/>
      <c r="CH1379" s="18"/>
      <c r="CI1379" s="18"/>
      <c r="CJ1379" s="18"/>
      <c r="CK1379" s="18"/>
      <c r="CL1379" s="18"/>
      <c r="CM1379" s="18"/>
      <c r="CN1379" s="18"/>
      <c r="CO1379" s="18"/>
      <c r="CP1379" s="18"/>
      <c r="CQ1379" s="18"/>
      <c r="CR1379" s="18"/>
      <c r="CS1379" s="18"/>
      <c r="CT1379" s="18"/>
      <c r="CU1379" s="18"/>
      <c r="CV1379" s="18"/>
      <c r="CW1379" s="18"/>
      <c r="CX1379" s="18"/>
      <c r="CY1379" s="18"/>
      <c r="CZ1379" s="18"/>
      <c r="DA1379" s="18"/>
      <c r="DB1379" s="18"/>
      <c r="DC1379" s="18"/>
      <c r="DD1379" s="18"/>
      <c r="DE1379" s="18"/>
      <c r="DF1379" s="18"/>
      <c r="DG1379" s="18"/>
      <c r="DH1379" s="18"/>
      <c r="DI1379" s="18"/>
    </row>
    <row r="1380" s="19" customFormat="1" spans="1:113">
      <c r="A1380" s="153" t="str">
        <f>+CONCATENATE(B1380,C1380,D1380,E1380,F1380)</f>
        <v>AFNS521.5</v>
      </c>
      <c r="B1380" s="158" t="s">
        <v>121</v>
      </c>
      <c r="C1380" s="154" t="s">
        <v>148</v>
      </c>
      <c r="D1380" s="158" t="s">
        <v>6</v>
      </c>
      <c r="E1380" s="158">
        <v>52</v>
      </c>
      <c r="F1380" s="159">
        <v>1.5</v>
      </c>
      <c r="G1380" s="156">
        <v>234.65</v>
      </c>
      <c r="H1380" s="156">
        <v>290.99</v>
      </c>
      <c r="I1380" s="156">
        <v>350.71</v>
      </c>
      <c r="J1380" s="156">
        <v>420.58</v>
      </c>
      <c r="K1380" s="156"/>
      <c r="L1380" s="156">
        <v>0</v>
      </c>
      <c r="M1380" s="157">
        <v>268.07</v>
      </c>
      <c r="N1380" s="18"/>
      <c r="W1380" s="18"/>
      <c r="X1380" s="18"/>
      <c r="Y1380" s="18"/>
      <c r="Z1380" s="18"/>
      <c r="AA1380" s="18"/>
      <c r="AB1380" s="18"/>
      <c r="AC1380" s="18"/>
      <c r="AD1380" s="18"/>
      <c r="AE1380" s="18"/>
      <c r="AF1380" s="18"/>
      <c r="AG1380" s="18"/>
      <c r="AH1380" s="18"/>
      <c r="AI1380" s="18"/>
      <c r="AJ1380" s="18"/>
      <c r="AK1380" s="18"/>
      <c r="AL1380" s="18"/>
      <c r="AM1380" s="18"/>
      <c r="AN1380" s="18"/>
      <c r="AO1380" s="18"/>
      <c r="AP1380" s="18"/>
      <c r="AQ1380" s="18"/>
      <c r="AR1380" s="18"/>
      <c r="AS1380" s="18"/>
      <c r="AT1380" s="18"/>
      <c r="AU1380" s="18"/>
      <c r="AV1380" s="18"/>
      <c r="AW1380" s="18"/>
      <c r="AX1380" s="18"/>
      <c r="AY1380" s="18"/>
      <c r="AZ1380" s="18"/>
      <c r="BA1380" s="18"/>
      <c r="BB1380" s="18"/>
      <c r="BD1380" s="18"/>
      <c r="BE1380" s="18"/>
      <c r="BF1380" s="18"/>
      <c r="BG1380" s="18"/>
      <c r="BH1380" s="18"/>
      <c r="BI1380" s="18"/>
      <c r="BJ1380" s="18"/>
      <c r="BK1380" s="18"/>
      <c r="BL1380" s="18"/>
      <c r="BM1380" s="18"/>
      <c r="BN1380" s="18"/>
      <c r="BO1380" s="18"/>
      <c r="BP1380" s="18"/>
      <c r="BQ1380" s="18"/>
      <c r="BR1380" s="18"/>
      <c r="BS1380" s="18"/>
      <c r="BT1380" s="18"/>
      <c r="BU1380" s="18"/>
      <c r="BV1380" s="18"/>
      <c r="BW1380" s="18"/>
      <c r="BX1380" s="18"/>
      <c r="BY1380" s="18"/>
      <c r="BZ1380" s="18"/>
      <c r="CA1380" s="18"/>
      <c r="CB1380" s="18"/>
      <c r="CC1380" s="18"/>
      <c r="CD1380" s="18"/>
      <c r="CE1380" s="18"/>
      <c r="CF1380" s="18"/>
      <c r="CG1380" s="18"/>
      <c r="CH1380" s="18"/>
      <c r="CI1380" s="18"/>
      <c r="CJ1380" s="18"/>
      <c r="CK1380" s="18"/>
      <c r="CL1380" s="18"/>
      <c r="CM1380" s="18"/>
      <c r="CN1380" s="18"/>
      <c r="CO1380" s="18"/>
      <c r="CP1380" s="18"/>
      <c r="CQ1380" s="18"/>
      <c r="CR1380" s="18"/>
      <c r="CS1380" s="18"/>
      <c r="CT1380" s="18"/>
      <c r="CU1380" s="18"/>
      <c r="CV1380" s="18"/>
      <c r="CW1380" s="18"/>
      <c r="CX1380" s="18"/>
      <c r="CY1380" s="18"/>
      <c r="CZ1380" s="18"/>
      <c r="DA1380" s="18"/>
      <c r="DB1380" s="18"/>
      <c r="DC1380" s="18"/>
      <c r="DD1380" s="18"/>
      <c r="DE1380" s="18"/>
      <c r="DF1380" s="18"/>
      <c r="DG1380" s="18"/>
      <c r="DH1380" s="18"/>
      <c r="DI1380" s="18"/>
    </row>
    <row r="1381" s="19" customFormat="1" spans="1:113">
      <c r="A1381" s="153" t="str">
        <f>+CONCATENATE(B1381,C1381,D1381,E1381,F1381)</f>
        <v>AFNS531.5</v>
      </c>
      <c r="B1381" s="158" t="s">
        <v>121</v>
      </c>
      <c r="C1381" s="154" t="s">
        <v>148</v>
      </c>
      <c r="D1381" s="158" t="s">
        <v>6</v>
      </c>
      <c r="E1381" s="158">
        <v>53</v>
      </c>
      <c r="F1381" s="159">
        <v>1.5</v>
      </c>
      <c r="G1381" s="156">
        <v>259.2</v>
      </c>
      <c r="H1381" s="156">
        <v>317.92</v>
      </c>
      <c r="I1381" s="156">
        <v>381.07</v>
      </c>
      <c r="J1381" s="156">
        <v>456.18</v>
      </c>
      <c r="K1381" s="156"/>
      <c r="L1381" s="156">
        <v>0</v>
      </c>
      <c r="M1381" s="157">
        <v>281.51</v>
      </c>
      <c r="N1381" s="18"/>
      <c r="W1381" s="18"/>
      <c r="X1381" s="18"/>
      <c r="Y1381" s="18"/>
      <c r="Z1381" s="18"/>
      <c r="AA1381" s="18"/>
      <c r="AB1381" s="18"/>
      <c r="AC1381" s="18"/>
      <c r="AD1381" s="18"/>
      <c r="AE1381" s="18"/>
      <c r="AF1381" s="18"/>
      <c r="AG1381" s="18"/>
      <c r="AH1381" s="18"/>
      <c r="AI1381" s="18"/>
      <c r="AJ1381" s="18"/>
      <c r="AK1381" s="18"/>
      <c r="AL1381" s="18"/>
      <c r="AM1381" s="18"/>
      <c r="AN1381" s="18"/>
      <c r="AO1381" s="18"/>
      <c r="AP1381" s="18"/>
      <c r="AQ1381" s="18"/>
      <c r="AR1381" s="18"/>
      <c r="AS1381" s="18"/>
      <c r="AT1381" s="18"/>
      <c r="AU1381" s="18"/>
      <c r="AV1381" s="18"/>
      <c r="AW1381" s="18"/>
      <c r="AX1381" s="18"/>
      <c r="AY1381" s="18"/>
      <c r="AZ1381" s="18"/>
      <c r="BA1381" s="18"/>
      <c r="BB1381" s="18"/>
      <c r="BD1381" s="18"/>
      <c r="BE1381" s="18"/>
      <c r="BF1381" s="18"/>
      <c r="BG1381" s="18"/>
      <c r="BH1381" s="18"/>
      <c r="BI1381" s="18"/>
      <c r="BJ1381" s="18"/>
      <c r="BK1381" s="18"/>
      <c r="BL1381" s="18"/>
      <c r="BM1381" s="18"/>
      <c r="BN1381" s="18"/>
      <c r="BO1381" s="18"/>
      <c r="BP1381" s="18"/>
      <c r="BQ1381" s="18"/>
      <c r="BR1381" s="18"/>
      <c r="BS1381" s="18"/>
      <c r="BT1381" s="18"/>
      <c r="BU1381" s="18"/>
      <c r="BV1381" s="18"/>
      <c r="BW1381" s="18"/>
      <c r="BX1381" s="18"/>
      <c r="BY1381" s="18"/>
      <c r="BZ1381" s="18"/>
      <c r="CA1381" s="18"/>
      <c r="CB1381" s="18"/>
      <c r="CC1381" s="18"/>
      <c r="CD1381" s="18"/>
      <c r="CE1381" s="18"/>
      <c r="CF1381" s="18"/>
      <c r="CG1381" s="18"/>
      <c r="CH1381" s="18"/>
      <c r="CI1381" s="18"/>
      <c r="CJ1381" s="18"/>
      <c r="CK1381" s="18"/>
      <c r="CL1381" s="18"/>
      <c r="CM1381" s="18"/>
      <c r="CN1381" s="18"/>
      <c r="CO1381" s="18"/>
      <c r="CP1381" s="18"/>
      <c r="CQ1381" s="18"/>
      <c r="CR1381" s="18"/>
      <c r="CS1381" s="18"/>
      <c r="CT1381" s="18"/>
      <c r="CU1381" s="18"/>
      <c r="CV1381" s="18"/>
      <c r="CW1381" s="18"/>
      <c r="CX1381" s="18"/>
      <c r="CY1381" s="18"/>
      <c r="CZ1381" s="18"/>
      <c r="DA1381" s="18"/>
      <c r="DB1381" s="18"/>
      <c r="DC1381" s="18"/>
      <c r="DD1381" s="18"/>
      <c r="DE1381" s="18"/>
      <c r="DF1381" s="18"/>
      <c r="DG1381" s="18"/>
      <c r="DH1381" s="18"/>
      <c r="DI1381" s="18"/>
    </row>
    <row r="1382" s="19" customFormat="1" spans="1:113">
      <c r="A1382" s="153" t="str">
        <f>+CONCATENATE(B1382,C1382,D1382,E1382,F1382)</f>
        <v>AFNS541.5</v>
      </c>
      <c r="B1382" s="158" t="s">
        <v>121</v>
      </c>
      <c r="C1382" s="154" t="s">
        <v>148</v>
      </c>
      <c r="D1382" s="158" t="s">
        <v>6</v>
      </c>
      <c r="E1382" s="158">
        <v>54</v>
      </c>
      <c r="F1382" s="159">
        <v>1.5</v>
      </c>
      <c r="G1382" s="156">
        <v>284.97</v>
      </c>
      <c r="H1382" s="156">
        <v>346.3</v>
      </c>
      <c r="I1382" s="156">
        <v>413.45</v>
      </c>
      <c r="J1382" s="156">
        <v>494.34</v>
      </c>
      <c r="K1382" s="156">
        <v>0</v>
      </c>
      <c r="L1382" s="156">
        <v>0</v>
      </c>
      <c r="M1382" s="157">
        <v>295.93</v>
      </c>
      <c r="N1382" s="18"/>
      <c r="W1382" s="18"/>
      <c r="X1382" s="18"/>
      <c r="Y1382" s="18"/>
      <c r="Z1382" s="18"/>
      <c r="AA1382" s="18"/>
      <c r="AB1382" s="18"/>
      <c r="AC1382" s="18"/>
      <c r="AD1382" s="18"/>
      <c r="AE1382" s="18"/>
      <c r="AF1382" s="18"/>
      <c r="AG1382" s="18"/>
      <c r="AH1382" s="18"/>
      <c r="AI1382" s="18"/>
      <c r="AJ1382" s="18"/>
      <c r="AK1382" s="18"/>
      <c r="AL1382" s="18"/>
      <c r="AM1382" s="18"/>
      <c r="AN1382" s="18"/>
      <c r="AO1382" s="18"/>
      <c r="AP1382" s="18"/>
      <c r="AQ1382" s="18"/>
      <c r="AR1382" s="18"/>
      <c r="AS1382" s="18"/>
      <c r="AT1382" s="18"/>
      <c r="AU1382" s="18"/>
      <c r="AV1382" s="18"/>
      <c r="AW1382" s="18"/>
      <c r="AX1382" s="18"/>
      <c r="AY1382" s="18"/>
      <c r="AZ1382" s="18"/>
      <c r="BA1382" s="18"/>
      <c r="BB1382" s="18"/>
      <c r="BD1382" s="18"/>
      <c r="BE1382" s="18"/>
      <c r="BF1382" s="18"/>
      <c r="BG1382" s="18"/>
      <c r="BH1382" s="18"/>
      <c r="BI1382" s="18"/>
      <c r="BJ1382" s="18"/>
      <c r="BK1382" s="18"/>
      <c r="BL1382" s="18"/>
      <c r="BM1382" s="18"/>
      <c r="BN1382" s="18"/>
      <c r="BO1382" s="18"/>
      <c r="BP1382" s="18"/>
      <c r="BQ1382" s="18"/>
      <c r="BR1382" s="18"/>
      <c r="BS1382" s="18"/>
      <c r="BT1382" s="18"/>
      <c r="BU1382" s="18"/>
      <c r="BV1382" s="18"/>
      <c r="BW1382" s="18"/>
      <c r="BX1382" s="18"/>
      <c r="BY1382" s="18"/>
      <c r="BZ1382" s="18"/>
      <c r="CA1382" s="18"/>
      <c r="CB1382" s="18"/>
      <c r="CC1382" s="18"/>
      <c r="CD1382" s="18"/>
      <c r="CE1382" s="18"/>
      <c r="CF1382" s="18"/>
      <c r="CG1382" s="18"/>
      <c r="CH1382" s="18"/>
      <c r="CI1382" s="18"/>
      <c r="CJ1382" s="18"/>
      <c r="CK1382" s="18"/>
      <c r="CL1382" s="18"/>
      <c r="CM1382" s="18"/>
      <c r="CN1382" s="18"/>
      <c r="CO1382" s="18"/>
      <c r="CP1382" s="18"/>
      <c r="CQ1382" s="18"/>
      <c r="CR1382" s="18"/>
      <c r="CS1382" s="18"/>
      <c r="CT1382" s="18"/>
      <c r="CU1382" s="18"/>
      <c r="CV1382" s="18"/>
      <c r="CW1382" s="18"/>
      <c r="CX1382" s="18"/>
      <c r="CY1382" s="18"/>
      <c r="CZ1382" s="18"/>
      <c r="DA1382" s="18"/>
      <c r="DB1382" s="18"/>
      <c r="DC1382" s="18"/>
      <c r="DD1382" s="18"/>
      <c r="DE1382" s="18"/>
      <c r="DF1382" s="18"/>
      <c r="DG1382" s="18"/>
      <c r="DH1382" s="18"/>
      <c r="DI1382" s="18"/>
    </row>
    <row r="1383" s="19" customFormat="1" spans="1:113">
      <c r="A1383" s="153" t="str">
        <f>+CONCATENATE(B1383,C1383,D1383,E1383,F1383)</f>
        <v>AFNS551.5</v>
      </c>
      <c r="B1383" s="158" t="s">
        <v>121</v>
      </c>
      <c r="C1383" s="154" t="s">
        <v>148</v>
      </c>
      <c r="D1383" s="158" t="s">
        <v>6</v>
      </c>
      <c r="E1383" s="158">
        <v>55</v>
      </c>
      <c r="F1383" s="159">
        <v>1.5</v>
      </c>
      <c r="G1383" s="156">
        <v>311.83</v>
      </c>
      <c r="H1383" s="156">
        <v>376.1</v>
      </c>
      <c r="I1383" s="156">
        <v>448.02</v>
      </c>
      <c r="J1383" s="156">
        <v>535.27</v>
      </c>
      <c r="K1383" s="156">
        <v>0</v>
      </c>
      <c r="L1383" s="156">
        <v>0</v>
      </c>
      <c r="M1383" s="157">
        <v>311.83</v>
      </c>
      <c r="N1383" s="18"/>
      <c r="W1383" s="18"/>
      <c r="X1383" s="18"/>
      <c r="Y1383" s="18"/>
      <c r="Z1383" s="18"/>
      <c r="AA1383" s="18"/>
      <c r="AB1383" s="18"/>
      <c r="AC1383" s="18"/>
      <c r="AD1383" s="18"/>
      <c r="AE1383" s="18"/>
      <c r="AF1383" s="18"/>
      <c r="AG1383" s="18"/>
      <c r="AH1383" s="18"/>
      <c r="AI1383" s="18"/>
      <c r="AJ1383" s="18"/>
      <c r="AK1383" s="18"/>
      <c r="AL1383" s="18"/>
      <c r="AM1383" s="18"/>
      <c r="AN1383" s="18"/>
      <c r="AO1383" s="18"/>
      <c r="AP1383" s="18"/>
      <c r="AQ1383" s="18"/>
      <c r="AR1383" s="18"/>
      <c r="AS1383" s="18"/>
      <c r="AT1383" s="18"/>
      <c r="AU1383" s="18"/>
      <c r="AV1383" s="18"/>
      <c r="AW1383" s="18"/>
      <c r="AX1383" s="18"/>
      <c r="AY1383" s="18"/>
      <c r="AZ1383" s="18"/>
      <c r="BA1383" s="18"/>
      <c r="BB1383" s="18"/>
      <c r="BD1383" s="18"/>
      <c r="BE1383" s="18"/>
      <c r="BF1383" s="18"/>
      <c r="BG1383" s="18"/>
      <c r="BH1383" s="18"/>
      <c r="BI1383" s="18"/>
      <c r="BJ1383" s="18"/>
      <c r="BK1383" s="18"/>
      <c r="BL1383" s="18"/>
      <c r="BM1383" s="18"/>
      <c r="BN1383" s="18"/>
      <c r="BO1383" s="18"/>
      <c r="BP1383" s="18"/>
      <c r="BQ1383" s="18"/>
      <c r="BR1383" s="18"/>
      <c r="BS1383" s="18"/>
      <c r="BT1383" s="18"/>
      <c r="BU1383" s="18"/>
      <c r="BV1383" s="18"/>
      <c r="BW1383" s="18"/>
      <c r="BX1383" s="18"/>
      <c r="BY1383" s="18"/>
      <c r="BZ1383" s="18"/>
      <c r="CA1383" s="18"/>
      <c r="CB1383" s="18"/>
      <c r="CC1383" s="18"/>
      <c r="CD1383" s="18"/>
      <c r="CE1383" s="18"/>
      <c r="CF1383" s="18"/>
      <c r="CG1383" s="18"/>
      <c r="CH1383" s="18"/>
      <c r="CI1383" s="18"/>
      <c r="CJ1383" s="18"/>
      <c r="CK1383" s="18"/>
      <c r="CL1383" s="18"/>
      <c r="CM1383" s="18"/>
      <c r="CN1383" s="18"/>
      <c r="CO1383" s="18"/>
      <c r="CP1383" s="18"/>
      <c r="CQ1383" s="18"/>
      <c r="CR1383" s="18"/>
      <c r="CS1383" s="18"/>
      <c r="CT1383" s="18"/>
      <c r="CU1383" s="18"/>
      <c r="CV1383" s="18"/>
      <c r="CW1383" s="18"/>
      <c r="CX1383" s="18"/>
      <c r="CY1383" s="18"/>
      <c r="CZ1383" s="18"/>
      <c r="DA1383" s="18"/>
      <c r="DB1383" s="18"/>
      <c r="DC1383" s="18"/>
      <c r="DD1383" s="18"/>
      <c r="DE1383" s="18"/>
      <c r="DF1383" s="18"/>
      <c r="DG1383" s="18"/>
      <c r="DH1383" s="18"/>
      <c r="DI1383" s="18"/>
    </row>
    <row r="1384" s="19" customFormat="1" spans="1:113">
      <c r="A1384" s="153" t="str">
        <f>+CONCATENATE(B1384,C1384,D1384,E1384,F1384)</f>
        <v>AFNS561.5</v>
      </c>
      <c r="B1384" s="158" t="s">
        <v>121</v>
      </c>
      <c r="C1384" s="154" t="s">
        <v>148</v>
      </c>
      <c r="D1384" s="158" t="s">
        <v>6</v>
      </c>
      <c r="E1384" s="158">
        <v>56</v>
      </c>
      <c r="F1384" s="159">
        <v>1.5</v>
      </c>
      <c r="G1384" s="156">
        <v>339.72</v>
      </c>
      <c r="H1384" s="156">
        <v>407.57</v>
      </c>
      <c r="I1384" s="156">
        <v>485.05</v>
      </c>
      <c r="J1384" s="156"/>
      <c r="K1384" s="156">
        <v>0</v>
      </c>
      <c r="L1384" s="156">
        <v>0</v>
      </c>
      <c r="M1384" s="157"/>
      <c r="N1384" s="18"/>
      <c r="W1384" s="18"/>
      <c r="X1384" s="18"/>
      <c r="Y1384" s="18"/>
      <c r="Z1384" s="18"/>
      <c r="AA1384" s="18"/>
      <c r="AB1384" s="18"/>
      <c r="AC1384" s="18"/>
      <c r="AD1384" s="18"/>
      <c r="AE1384" s="18"/>
      <c r="AF1384" s="18"/>
      <c r="AG1384" s="18"/>
      <c r="AH1384" s="18"/>
      <c r="AI1384" s="18"/>
      <c r="AJ1384" s="18"/>
      <c r="AK1384" s="18"/>
      <c r="AL1384" s="18"/>
      <c r="AM1384" s="18"/>
      <c r="AN1384" s="18"/>
      <c r="AO1384" s="18"/>
      <c r="AP1384" s="18"/>
      <c r="AQ1384" s="18"/>
      <c r="AR1384" s="18"/>
      <c r="AS1384" s="18"/>
      <c r="AT1384" s="18"/>
      <c r="AU1384" s="18"/>
      <c r="AV1384" s="18"/>
      <c r="AW1384" s="18"/>
      <c r="AX1384" s="18"/>
      <c r="AY1384" s="18"/>
      <c r="AZ1384" s="18"/>
      <c r="BA1384" s="18"/>
      <c r="BB1384" s="18"/>
      <c r="BD1384" s="18"/>
      <c r="BE1384" s="18"/>
      <c r="BF1384" s="18"/>
      <c r="BG1384" s="18"/>
      <c r="BH1384" s="18"/>
      <c r="BI1384" s="18"/>
      <c r="BJ1384" s="18"/>
      <c r="BK1384" s="18"/>
      <c r="BL1384" s="18"/>
      <c r="BM1384" s="18"/>
      <c r="BN1384" s="18"/>
      <c r="BO1384" s="18"/>
      <c r="BP1384" s="18"/>
      <c r="BQ1384" s="18"/>
      <c r="BR1384" s="18"/>
      <c r="BS1384" s="18"/>
      <c r="BT1384" s="18"/>
      <c r="BU1384" s="18"/>
      <c r="BV1384" s="18"/>
      <c r="BW1384" s="18"/>
      <c r="BX1384" s="18"/>
      <c r="BY1384" s="18"/>
      <c r="BZ1384" s="18"/>
      <c r="CA1384" s="18"/>
      <c r="CB1384" s="18"/>
      <c r="CC1384" s="18"/>
      <c r="CD1384" s="18"/>
      <c r="CE1384" s="18"/>
      <c r="CF1384" s="18"/>
      <c r="CG1384" s="18"/>
      <c r="CH1384" s="18"/>
      <c r="CI1384" s="18"/>
      <c r="CJ1384" s="18"/>
      <c r="CK1384" s="18"/>
      <c r="CL1384" s="18"/>
      <c r="CM1384" s="18"/>
      <c r="CN1384" s="18"/>
      <c r="CO1384" s="18"/>
      <c r="CP1384" s="18"/>
      <c r="CQ1384" s="18"/>
      <c r="CR1384" s="18"/>
      <c r="CS1384" s="18"/>
      <c r="CT1384" s="18"/>
      <c r="CU1384" s="18"/>
      <c r="CV1384" s="18"/>
      <c r="CW1384" s="18"/>
      <c r="CX1384" s="18"/>
      <c r="CY1384" s="18"/>
      <c r="CZ1384" s="18"/>
      <c r="DA1384" s="18"/>
      <c r="DB1384" s="18"/>
      <c r="DC1384" s="18"/>
      <c r="DD1384" s="18"/>
      <c r="DE1384" s="18"/>
      <c r="DF1384" s="18"/>
      <c r="DG1384" s="18"/>
      <c r="DH1384" s="18"/>
      <c r="DI1384" s="18"/>
    </row>
    <row r="1385" s="19" customFormat="1" spans="1:113">
      <c r="A1385" s="153" t="str">
        <f>+CONCATENATE(B1385,C1385,D1385,E1385,F1385)</f>
        <v>AFNS571.5</v>
      </c>
      <c r="B1385" s="158" t="s">
        <v>121</v>
      </c>
      <c r="C1385" s="154" t="s">
        <v>148</v>
      </c>
      <c r="D1385" s="158" t="s">
        <v>6</v>
      </c>
      <c r="E1385" s="158">
        <v>57</v>
      </c>
      <c r="F1385" s="159">
        <v>1.5</v>
      </c>
      <c r="G1385" s="156">
        <v>368.75</v>
      </c>
      <c r="H1385" s="156">
        <v>440.78</v>
      </c>
      <c r="I1385" s="156">
        <v>524.67</v>
      </c>
      <c r="J1385" s="156"/>
      <c r="K1385" s="156">
        <v>0</v>
      </c>
      <c r="L1385" s="156">
        <v>0</v>
      </c>
      <c r="M1385" s="157"/>
      <c r="N1385" s="18"/>
      <c r="W1385" s="18"/>
      <c r="X1385" s="18"/>
      <c r="Y1385" s="18"/>
      <c r="Z1385" s="18"/>
      <c r="AA1385" s="18"/>
      <c r="AB1385" s="18"/>
      <c r="AC1385" s="18"/>
      <c r="AD1385" s="18"/>
      <c r="AE1385" s="18"/>
      <c r="AF1385" s="18"/>
      <c r="AG1385" s="18"/>
      <c r="AH1385" s="18"/>
      <c r="AI1385" s="18"/>
      <c r="AJ1385" s="18"/>
      <c r="AK1385" s="18"/>
      <c r="AL1385" s="18"/>
      <c r="AM1385" s="18"/>
      <c r="AN1385" s="18"/>
      <c r="AO1385" s="18"/>
      <c r="AP1385" s="18"/>
      <c r="AQ1385" s="18"/>
      <c r="AR1385" s="18"/>
      <c r="AS1385" s="18"/>
      <c r="AT1385" s="18"/>
      <c r="AU1385" s="18"/>
      <c r="AV1385" s="18"/>
      <c r="AW1385" s="18"/>
      <c r="AX1385" s="18"/>
      <c r="AY1385" s="18"/>
      <c r="AZ1385" s="18"/>
      <c r="BA1385" s="18"/>
      <c r="BB1385" s="18"/>
      <c r="BD1385" s="18"/>
      <c r="BE1385" s="18"/>
      <c r="BF1385" s="18"/>
      <c r="BG1385" s="18"/>
      <c r="BH1385" s="18"/>
      <c r="BI1385" s="18"/>
      <c r="BJ1385" s="18"/>
      <c r="BK1385" s="18"/>
      <c r="BL1385" s="18"/>
      <c r="BM1385" s="18"/>
      <c r="BN1385" s="18"/>
      <c r="BO1385" s="18"/>
      <c r="BP1385" s="18"/>
      <c r="BQ1385" s="18"/>
      <c r="BR1385" s="18"/>
      <c r="BS1385" s="18"/>
      <c r="BT1385" s="18"/>
      <c r="BU1385" s="18"/>
      <c r="BV1385" s="18"/>
      <c r="BW1385" s="18"/>
      <c r="BX1385" s="18"/>
      <c r="BY1385" s="18"/>
      <c r="BZ1385" s="18"/>
      <c r="CA1385" s="18"/>
      <c r="CB1385" s="18"/>
      <c r="CC1385" s="18"/>
      <c r="CD1385" s="18"/>
      <c r="CE1385" s="18"/>
      <c r="CF1385" s="18"/>
      <c r="CG1385" s="18"/>
      <c r="CH1385" s="18"/>
      <c r="CI1385" s="18"/>
      <c r="CJ1385" s="18"/>
      <c r="CK1385" s="18"/>
      <c r="CL1385" s="18"/>
      <c r="CM1385" s="18"/>
      <c r="CN1385" s="18"/>
      <c r="CO1385" s="18"/>
      <c r="CP1385" s="18"/>
      <c r="CQ1385" s="18"/>
      <c r="CR1385" s="18"/>
      <c r="CS1385" s="18"/>
      <c r="CT1385" s="18"/>
      <c r="CU1385" s="18"/>
      <c r="CV1385" s="18"/>
      <c r="CW1385" s="18"/>
      <c r="CX1385" s="18"/>
      <c r="CY1385" s="18"/>
      <c r="CZ1385" s="18"/>
      <c r="DA1385" s="18"/>
      <c r="DB1385" s="18"/>
      <c r="DC1385" s="18"/>
      <c r="DD1385" s="18"/>
      <c r="DE1385" s="18"/>
      <c r="DF1385" s="18"/>
      <c r="DG1385" s="18"/>
      <c r="DH1385" s="18"/>
      <c r="DI1385" s="18"/>
    </row>
    <row r="1386" s="19" customFormat="1" spans="1:113">
      <c r="A1386" s="153" t="str">
        <f>+CONCATENATE(B1386,C1386,D1386,E1386,F1386)</f>
        <v>AFNS581.5</v>
      </c>
      <c r="B1386" s="158" t="s">
        <v>121</v>
      </c>
      <c r="C1386" s="154" t="s">
        <v>148</v>
      </c>
      <c r="D1386" s="158" t="s">
        <v>6</v>
      </c>
      <c r="E1386" s="158">
        <v>58</v>
      </c>
      <c r="F1386" s="159">
        <v>1.5</v>
      </c>
      <c r="G1386" s="156">
        <v>399.1</v>
      </c>
      <c r="H1386" s="156">
        <v>476.51</v>
      </c>
      <c r="I1386" s="156">
        <v>567.3</v>
      </c>
      <c r="J1386" s="156"/>
      <c r="K1386" s="156">
        <v>0</v>
      </c>
      <c r="L1386" s="156">
        <v>0</v>
      </c>
      <c r="M1386" s="157"/>
      <c r="N1386" s="18"/>
      <c r="W1386" s="18"/>
      <c r="X1386" s="18"/>
      <c r="Y1386" s="18"/>
      <c r="Z1386" s="18"/>
      <c r="AA1386" s="18"/>
      <c r="AB1386" s="18"/>
      <c r="AC1386" s="18"/>
      <c r="AD1386" s="18"/>
      <c r="AE1386" s="18"/>
      <c r="AF1386" s="18"/>
      <c r="AG1386" s="18"/>
      <c r="AH1386" s="18"/>
      <c r="AI1386" s="18"/>
      <c r="AJ1386" s="18"/>
      <c r="AK1386" s="18"/>
      <c r="AL1386" s="18"/>
      <c r="AM1386" s="18"/>
      <c r="AN1386" s="18"/>
      <c r="AO1386" s="18"/>
      <c r="AP1386" s="18"/>
      <c r="AQ1386" s="18"/>
      <c r="AR1386" s="18"/>
      <c r="AS1386" s="18"/>
      <c r="AT1386" s="18"/>
      <c r="AU1386" s="18"/>
      <c r="AV1386" s="18"/>
      <c r="AW1386" s="18"/>
      <c r="AX1386" s="18"/>
      <c r="AY1386" s="18"/>
      <c r="AZ1386" s="18"/>
      <c r="BA1386" s="18"/>
      <c r="BB1386" s="18"/>
      <c r="BD1386" s="18"/>
      <c r="BE1386" s="18"/>
      <c r="BF1386" s="18"/>
      <c r="BG1386" s="18"/>
      <c r="BH1386" s="18"/>
      <c r="BI1386" s="18"/>
      <c r="BJ1386" s="18"/>
      <c r="BK1386" s="18"/>
      <c r="BL1386" s="18"/>
      <c r="BM1386" s="18"/>
      <c r="BN1386" s="18"/>
      <c r="BO1386" s="18"/>
      <c r="BP1386" s="18"/>
      <c r="BQ1386" s="18"/>
      <c r="BR1386" s="18"/>
      <c r="BS1386" s="18"/>
      <c r="BT1386" s="18"/>
      <c r="BU1386" s="18"/>
      <c r="BV1386" s="18"/>
      <c r="BW1386" s="18"/>
      <c r="BX1386" s="18"/>
      <c r="BY1386" s="18"/>
      <c r="BZ1386" s="18"/>
      <c r="CA1386" s="18"/>
      <c r="CB1386" s="18"/>
      <c r="CC1386" s="18"/>
      <c r="CD1386" s="18"/>
      <c r="CE1386" s="18"/>
      <c r="CF1386" s="18"/>
      <c r="CG1386" s="18"/>
      <c r="CH1386" s="18"/>
      <c r="CI1386" s="18"/>
      <c r="CJ1386" s="18"/>
      <c r="CK1386" s="18"/>
      <c r="CL1386" s="18"/>
      <c r="CM1386" s="18"/>
      <c r="CN1386" s="18"/>
      <c r="CO1386" s="18"/>
      <c r="CP1386" s="18"/>
      <c r="CQ1386" s="18"/>
      <c r="CR1386" s="18"/>
      <c r="CS1386" s="18"/>
      <c r="CT1386" s="18"/>
      <c r="CU1386" s="18"/>
      <c r="CV1386" s="18"/>
      <c r="CW1386" s="18"/>
      <c r="CX1386" s="18"/>
      <c r="CY1386" s="18"/>
      <c r="CZ1386" s="18"/>
      <c r="DA1386" s="18"/>
      <c r="DB1386" s="18"/>
      <c r="DC1386" s="18"/>
      <c r="DD1386" s="18"/>
      <c r="DE1386" s="18"/>
      <c r="DF1386" s="18"/>
      <c r="DG1386" s="18"/>
      <c r="DH1386" s="18"/>
      <c r="DI1386" s="18"/>
    </row>
    <row r="1387" s="19" customFormat="1" spans="1:113">
      <c r="A1387" s="153" t="str">
        <f>+CONCATENATE(B1387,C1387,D1387,E1387,F1387)</f>
        <v>AFNS591.5</v>
      </c>
      <c r="B1387" s="158" t="s">
        <v>121</v>
      </c>
      <c r="C1387" s="154" t="s">
        <v>148</v>
      </c>
      <c r="D1387" s="158" t="s">
        <v>6</v>
      </c>
      <c r="E1387" s="158">
        <v>59</v>
      </c>
      <c r="F1387" s="159">
        <v>1.5</v>
      </c>
      <c r="G1387" s="156">
        <v>431.11</v>
      </c>
      <c r="H1387" s="156">
        <v>514.97</v>
      </c>
      <c r="I1387" s="156">
        <v>613.38</v>
      </c>
      <c r="J1387" s="156">
        <v>0</v>
      </c>
      <c r="K1387" s="156">
        <v>0</v>
      </c>
      <c r="L1387" s="156">
        <v>0</v>
      </c>
      <c r="M1387" s="157"/>
      <c r="N1387" s="18"/>
      <c r="W1387" s="18"/>
      <c r="X1387" s="18"/>
      <c r="Y1387" s="18"/>
      <c r="Z1387" s="18"/>
      <c r="AA1387" s="18"/>
      <c r="AB1387" s="18"/>
      <c r="AC1387" s="18"/>
      <c r="AD1387" s="18"/>
      <c r="AE1387" s="18"/>
      <c r="AF1387" s="18"/>
      <c r="AG1387" s="18"/>
      <c r="AH1387" s="18"/>
      <c r="AI1387" s="18"/>
      <c r="AJ1387" s="18"/>
      <c r="AK1387" s="18"/>
      <c r="AL1387" s="18"/>
      <c r="AM1387" s="18"/>
      <c r="AN1387" s="18"/>
      <c r="AO1387" s="18"/>
      <c r="AP1387" s="18"/>
      <c r="AQ1387" s="18"/>
      <c r="AR1387" s="18"/>
      <c r="AS1387" s="18"/>
      <c r="AT1387" s="18"/>
      <c r="AU1387" s="18"/>
      <c r="AV1387" s="18"/>
      <c r="AW1387" s="18"/>
      <c r="AX1387" s="18"/>
      <c r="AY1387" s="18"/>
      <c r="AZ1387" s="18"/>
      <c r="BA1387" s="18"/>
      <c r="BB1387" s="18"/>
      <c r="BD1387" s="18"/>
      <c r="BE1387" s="18"/>
      <c r="BF1387" s="18"/>
      <c r="BG1387" s="18"/>
      <c r="BH1387" s="18"/>
      <c r="BI1387" s="18"/>
      <c r="BJ1387" s="18"/>
      <c r="BK1387" s="18"/>
      <c r="BL1387" s="18"/>
      <c r="BM1387" s="18"/>
      <c r="BN1387" s="18"/>
      <c r="BO1387" s="18"/>
      <c r="BP1387" s="18"/>
      <c r="BQ1387" s="18"/>
      <c r="BR1387" s="18"/>
      <c r="BS1387" s="18"/>
      <c r="BT1387" s="18"/>
      <c r="BU1387" s="18"/>
      <c r="BV1387" s="18"/>
      <c r="BW1387" s="18"/>
      <c r="BX1387" s="18"/>
      <c r="BY1387" s="18"/>
      <c r="BZ1387" s="18"/>
      <c r="CA1387" s="18"/>
      <c r="CB1387" s="18"/>
      <c r="CC1387" s="18"/>
      <c r="CD1387" s="18"/>
      <c r="CE1387" s="18"/>
      <c r="CF1387" s="18"/>
      <c r="CG1387" s="18"/>
      <c r="CH1387" s="18"/>
      <c r="CI1387" s="18"/>
      <c r="CJ1387" s="18"/>
      <c r="CK1387" s="18"/>
      <c r="CL1387" s="18"/>
      <c r="CM1387" s="18"/>
      <c r="CN1387" s="18"/>
      <c r="CO1387" s="18"/>
      <c r="CP1387" s="18"/>
      <c r="CQ1387" s="18"/>
      <c r="CR1387" s="18"/>
      <c r="CS1387" s="18"/>
      <c r="CT1387" s="18"/>
      <c r="CU1387" s="18"/>
      <c r="CV1387" s="18"/>
      <c r="CW1387" s="18"/>
      <c r="CX1387" s="18"/>
      <c r="CY1387" s="18"/>
      <c r="CZ1387" s="18"/>
      <c r="DA1387" s="18"/>
      <c r="DB1387" s="18"/>
      <c r="DC1387" s="18"/>
      <c r="DD1387" s="18"/>
      <c r="DE1387" s="18"/>
      <c r="DF1387" s="18"/>
      <c r="DG1387" s="18"/>
      <c r="DH1387" s="18"/>
      <c r="DI1387" s="18"/>
    </row>
    <row r="1388" s="19" customFormat="1" spans="1:113">
      <c r="A1388" s="153" t="str">
        <f>+CONCATENATE(B1388,C1388,D1388,E1388,F1388)</f>
        <v>AFNS601.5</v>
      </c>
      <c r="B1388" s="158" t="s">
        <v>121</v>
      </c>
      <c r="C1388" s="154" t="s">
        <v>148</v>
      </c>
      <c r="D1388" s="158" t="s">
        <v>6</v>
      </c>
      <c r="E1388" s="158">
        <v>60</v>
      </c>
      <c r="F1388" s="159">
        <v>1.5</v>
      </c>
      <c r="G1388" s="156">
        <v>465.2</v>
      </c>
      <c r="H1388" s="156">
        <v>556.55</v>
      </c>
      <c r="I1388" s="156">
        <v>663.35</v>
      </c>
      <c r="J1388" s="156">
        <v>0</v>
      </c>
      <c r="K1388" s="156">
        <v>0</v>
      </c>
      <c r="L1388" s="156">
        <v>0</v>
      </c>
      <c r="M1388" s="157"/>
      <c r="N1388" s="18"/>
      <c r="W1388" s="18"/>
      <c r="X1388" s="18"/>
      <c r="Y1388" s="18"/>
      <c r="Z1388" s="18"/>
      <c r="AA1388" s="18"/>
      <c r="AB1388" s="18"/>
      <c r="AC1388" s="18"/>
      <c r="AD1388" s="18"/>
      <c r="AE1388" s="18"/>
      <c r="AF1388" s="18"/>
      <c r="AG1388" s="18"/>
      <c r="AH1388" s="18"/>
      <c r="AI1388" s="18"/>
      <c r="AJ1388" s="18"/>
      <c r="AK1388" s="18"/>
      <c r="AL1388" s="18"/>
      <c r="AM1388" s="18"/>
      <c r="AN1388" s="18"/>
      <c r="AO1388" s="18"/>
      <c r="AP1388" s="18"/>
      <c r="AQ1388" s="18"/>
      <c r="AR1388" s="18"/>
      <c r="AS1388" s="18"/>
      <c r="AT1388" s="18"/>
      <c r="AU1388" s="18"/>
      <c r="AV1388" s="18"/>
      <c r="AW1388" s="18"/>
      <c r="AX1388" s="18"/>
      <c r="AY1388" s="18"/>
      <c r="AZ1388" s="18"/>
      <c r="BA1388" s="18"/>
      <c r="BB1388" s="18"/>
      <c r="BD1388" s="18"/>
      <c r="BE1388" s="18"/>
      <c r="BF1388" s="18"/>
      <c r="BG1388" s="18"/>
      <c r="BH1388" s="18"/>
      <c r="BI1388" s="18"/>
      <c r="BJ1388" s="18"/>
      <c r="BK1388" s="18"/>
      <c r="BL1388" s="18"/>
      <c r="BM1388" s="18"/>
      <c r="BN1388" s="18"/>
      <c r="BO1388" s="18"/>
      <c r="BP1388" s="18"/>
      <c r="BQ1388" s="18"/>
      <c r="BR1388" s="18"/>
      <c r="BS1388" s="18"/>
      <c r="BT1388" s="18"/>
      <c r="BU1388" s="18"/>
      <c r="BV1388" s="18"/>
      <c r="BW1388" s="18"/>
      <c r="BX1388" s="18"/>
      <c r="BY1388" s="18"/>
      <c r="BZ1388" s="18"/>
      <c r="CA1388" s="18"/>
      <c r="CB1388" s="18"/>
      <c r="CC1388" s="18"/>
      <c r="CD1388" s="18"/>
      <c r="CE1388" s="18"/>
      <c r="CF1388" s="18"/>
      <c r="CG1388" s="18"/>
      <c r="CH1388" s="18"/>
      <c r="CI1388" s="18"/>
      <c r="CJ1388" s="18"/>
      <c r="CK1388" s="18"/>
      <c r="CL1388" s="18"/>
      <c r="CM1388" s="18"/>
      <c r="CN1388" s="18"/>
      <c r="CO1388" s="18"/>
      <c r="CP1388" s="18"/>
      <c r="CQ1388" s="18"/>
      <c r="CR1388" s="18"/>
      <c r="CS1388" s="18"/>
      <c r="CT1388" s="18"/>
      <c r="CU1388" s="18"/>
      <c r="CV1388" s="18"/>
      <c r="CW1388" s="18"/>
      <c r="CX1388" s="18"/>
      <c r="CY1388" s="18"/>
      <c r="CZ1388" s="18"/>
      <c r="DA1388" s="18"/>
      <c r="DB1388" s="18"/>
      <c r="DC1388" s="18"/>
      <c r="DD1388" s="18"/>
      <c r="DE1388" s="18"/>
      <c r="DF1388" s="18"/>
      <c r="DG1388" s="18"/>
      <c r="DH1388" s="18"/>
      <c r="DI1388" s="18"/>
    </row>
    <row r="1389" s="19" customFormat="1" spans="1:113">
      <c r="A1389" s="153" t="str">
        <f>+CONCATENATE(B1389,C1389,D1389,E1389,F1389)</f>
        <v>AFNS611.5</v>
      </c>
      <c r="B1389" s="158" t="s">
        <v>121</v>
      </c>
      <c r="C1389" s="154" t="s">
        <v>148</v>
      </c>
      <c r="D1389" s="158" t="s">
        <v>6</v>
      </c>
      <c r="E1389" s="158">
        <v>61</v>
      </c>
      <c r="F1389" s="159">
        <v>1.5</v>
      </c>
      <c r="G1389" s="156">
        <v>501.84</v>
      </c>
      <c r="H1389" s="156">
        <v>601.62</v>
      </c>
      <c r="I1389" s="156"/>
      <c r="J1389" s="156">
        <v>0</v>
      </c>
      <c r="K1389" s="156">
        <v>0</v>
      </c>
      <c r="L1389" s="156">
        <v>0</v>
      </c>
      <c r="M1389" s="157"/>
      <c r="N1389" s="18"/>
      <c r="W1389" s="18"/>
      <c r="X1389" s="18"/>
      <c r="Y1389" s="18"/>
      <c r="Z1389" s="18"/>
      <c r="AA1389" s="18"/>
      <c r="AB1389" s="18"/>
      <c r="AC1389" s="18"/>
      <c r="AD1389" s="18"/>
      <c r="AE1389" s="18"/>
      <c r="AF1389" s="18"/>
      <c r="AG1389" s="18"/>
      <c r="AH1389" s="18"/>
      <c r="AI1389" s="18"/>
      <c r="AJ1389" s="18"/>
      <c r="AK1389" s="18"/>
      <c r="AL1389" s="18"/>
      <c r="AM1389" s="18"/>
      <c r="AN1389" s="18"/>
      <c r="AO1389" s="18"/>
      <c r="AP1389" s="18"/>
      <c r="AQ1389" s="18"/>
      <c r="AR1389" s="18"/>
      <c r="AS1389" s="18"/>
      <c r="AT1389" s="18"/>
      <c r="AU1389" s="18"/>
      <c r="AV1389" s="18"/>
      <c r="AW1389" s="18"/>
      <c r="AX1389" s="18"/>
      <c r="AY1389" s="18"/>
      <c r="AZ1389" s="18"/>
      <c r="BA1389" s="18"/>
      <c r="BB1389" s="18"/>
      <c r="BD1389" s="18"/>
      <c r="BE1389" s="18"/>
      <c r="BF1389" s="18"/>
      <c r="BG1389" s="18"/>
      <c r="BH1389" s="18"/>
      <c r="BI1389" s="18"/>
      <c r="BJ1389" s="18"/>
      <c r="BK1389" s="18"/>
      <c r="BL1389" s="18"/>
      <c r="BM1389" s="18"/>
      <c r="BN1389" s="18"/>
      <c r="BO1389" s="18"/>
      <c r="BP1389" s="18"/>
      <c r="BQ1389" s="18"/>
      <c r="BR1389" s="18"/>
      <c r="BS1389" s="18"/>
      <c r="BT1389" s="18"/>
      <c r="BU1389" s="18"/>
      <c r="BV1389" s="18"/>
      <c r="BW1389" s="18"/>
      <c r="BX1389" s="18"/>
      <c r="BY1389" s="18"/>
      <c r="BZ1389" s="18"/>
      <c r="CA1389" s="18"/>
      <c r="CB1389" s="18"/>
      <c r="CC1389" s="18"/>
      <c r="CD1389" s="18"/>
      <c r="CE1389" s="18"/>
      <c r="CF1389" s="18"/>
      <c r="CG1389" s="18"/>
      <c r="CH1389" s="18"/>
      <c r="CI1389" s="18"/>
      <c r="CJ1389" s="18"/>
      <c r="CK1389" s="18"/>
      <c r="CL1389" s="18"/>
      <c r="CM1389" s="18"/>
      <c r="CN1389" s="18"/>
      <c r="CO1389" s="18"/>
      <c r="CP1389" s="18"/>
      <c r="CQ1389" s="18"/>
      <c r="CR1389" s="18"/>
      <c r="CS1389" s="18"/>
      <c r="CT1389" s="18"/>
      <c r="CU1389" s="18"/>
      <c r="CV1389" s="18"/>
      <c r="CW1389" s="18"/>
      <c r="CX1389" s="18"/>
      <c r="CY1389" s="18"/>
      <c r="CZ1389" s="18"/>
      <c r="DA1389" s="18"/>
      <c r="DB1389" s="18"/>
      <c r="DC1389" s="18"/>
      <c r="DD1389" s="18"/>
      <c r="DE1389" s="18"/>
      <c r="DF1389" s="18"/>
      <c r="DG1389" s="18"/>
      <c r="DH1389" s="18"/>
      <c r="DI1389" s="18"/>
    </row>
    <row r="1390" s="19" customFormat="1" spans="1:113">
      <c r="A1390" s="153" t="str">
        <f>+CONCATENATE(B1390,C1390,D1390,E1390,F1390)</f>
        <v>AFNS621.5</v>
      </c>
      <c r="B1390" s="158" t="s">
        <v>121</v>
      </c>
      <c r="C1390" s="154" t="s">
        <v>148</v>
      </c>
      <c r="D1390" s="158" t="s">
        <v>6</v>
      </c>
      <c r="E1390" s="158">
        <v>62</v>
      </c>
      <c r="F1390" s="159">
        <v>1.5</v>
      </c>
      <c r="G1390" s="156">
        <v>541.59</v>
      </c>
      <c r="H1390" s="156">
        <v>651.17</v>
      </c>
      <c r="I1390" s="156"/>
      <c r="J1390" s="156">
        <v>0</v>
      </c>
      <c r="K1390" s="156">
        <v>0</v>
      </c>
      <c r="L1390" s="156">
        <v>0</v>
      </c>
      <c r="M1390" s="157"/>
      <c r="N1390" s="18"/>
      <c r="W1390" s="18"/>
      <c r="X1390" s="18"/>
      <c r="Y1390" s="18"/>
      <c r="Z1390" s="18"/>
      <c r="AA1390" s="18"/>
      <c r="AB1390" s="18"/>
      <c r="AC1390" s="18"/>
      <c r="AD1390" s="18"/>
      <c r="AE1390" s="18"/>
      <c r="AF1390" s="18"/>
      <c r="AG1390" s="18"/>
      <c r="AH1390" s="18"/>
      <c r="AI1390" s="18"/>
      <c r="AJ1390" s="18"/>
      <c r="AK1390" s="18"/>
      <c r="AL1390" s="18"/>
      <c r="AM1390" s="18"/>
      <c r="AN1390" s="18"/>
      <c r="AO1390" s="18"/>
      <c r="AP1390" s="18"/>
      <c r="AQ1390" s="18"/>
      <c r="AR1390" s="18"/>
      <c r="AS1390" s="18"/>
      <c r="AT1390" s="18"/>
      <c r="AU1390" s="18"/>
      <c r="AV1390" s="18"/>
      <c r="AW1390" s="18"/>
      <c r="AX1390" s="18"/>
      <c r="AY1390" s="18"/>
      <c r="AZ1390" s="18"/>
      <c r="BA1390" s="18"/>
      <c r="BB1390" s="18"/>
      <c r="BD1390" s="18"/>
      <c r="BE1390" s="18"/>
      <c r="BF1390" s="18"/>
      <c r="BG1390" s="18"/>
      <c r="BH1390" s="18"/>
      <c r="BI1390" s="18"/>
      <c r="BJ1390" s="18"/>
      <c r="BK1390" s="18"/>
      <c r="BL1390" s="18"/>
      <c r="BM1390" s="18"/>
      <c r="BN1390" s="18"/>
      <c r="BO1390" s="18"/>
      <c r="BP1390" s="18"/>
      <c r="BQ1390" s="18"/>
      <c r="BR1390" s="18"/>
      <c r="BS1390" s="18"/>
      <c r="BT1390" s="18"/>
      <c r="BU1390" s="18"/>
      <c r="BV1390" s="18"/>
      <c r="BW1390" s="18"/>
      <c r="BX1390" s="18"/>
      <c r="BY1390" s="18"/>
      <c r="BZ1390" s="18"/>
      <c r="CA1390" s="18"/>
      <c r="CB1390" s="18"/>
      <c r="CC1390" s="18"/>
      <c r="CD1390" s="18"/>
      <c r="CE1390" s="18"/>
      <c r="CF1390" s="18"/>
      <c r="CG1390" s="18"/>
      <c r="CH1390" s="18"/>
      <c r="CI1390" s="18"/>
      <c r="CJ1390" s="18"/>
      <c r="CK1390" s="18"/>
      <c r="CL1390" s="18"/>
      <c r="CM1390" s="18"/>
      <c r="CN1390" s="18"/>
      <c r="CO1390" s="18"/>
      <c r="CP1390" s="18"/>
      <c r="CQ1390" s="18"/>
      <c r="CR1390" s="18"/>
      <c r="CS1390" s="18"/>
      <c r="CT1390" s="18"/>
      <c r="CU1390" s="18"/>
      <c r="CV1390" s="18"/>
      <c r="CW1390" s="18"/>
      <c r="CX1390" s="18"/>
      <c r="CY1390" s="18"/>
      <c r="CZ1390" s="18"/>
      <c r="DA1390" s="18"/>
      <c r="DB1390" s="18"/>
      <c r="DC1390" s="18"/>
      <c r="DD1390" s="18"/>
      <c r="DE1390" s="18"/>
      <c r="DF1390" s="18"/>
      <c r="DG1390" s="18"/>
      <c r="DH1390" s="18"/>
      <c r="DI1390" s="18"/>
    </row>
    <row r="1391" s="19" customFormat="1" spans="1:113">
      <c r="A1391" s="153" t="str">
        <f>+CONCATENATE(B1391,C1391,D1391,E1391,F1391)</f>
        <v>AFNS631.5</v>
      </c>
      <c r="B1391" s="158" t="s">
        <v>121</v>
      </c>
      <c r="C1391" s="154" t="s">
        <v>148</v>
      </c>
      <c r="D1391" s="158" t="s">
        <v>6</v>
      </c>
      <c r="E1391" s="158">
        <v>63</v>
      </c>
      <c r="F1391" s="159">
        <v>1.5</v>
      </c>
      <c r="G1391" s="156">
        <v>585.02</v>
      </c>
      <c r="H1391" s="156">
        <v>705.15</v>
      </c>
      <c r="I1391" s="156"/>
      <c r="J1391" s="156">
        <v>0</v>
      </c>
      <c r="K1391" s="156">
        <v>0</v>
      </c>
      <c r="L1391" s="156">
        <v>0</v>
      </c>
      <c r="M1391" s="157"/>
      <c r="N1391" s="18"/>
      <c r="W1391" s="18"/>
      <c r="X1391" s="18"/>
      <c r="Y1391" s="18"/>
      <c r="Z1391" s="18"/>
      <c r="AA1391" s="18"/>
      <c r="AB1391" s="18"/>
      <c r="AC1391" s="18"/>
      <c r="AD1391" s="18"/>
      <c r="AE1391" s="18"/>
      <c r="AF1391" s="18"/>
      <c r="AG1391" s="18"/>
      <c r="AH1391" s="18"/>
      <c r="AI1391" s="18"/>
      <c r="AJ1391" s="18"/>
      <c r="AK1391" s="18"/>
      <c r="AL1391" s="18"/>
      <c r="AM1391" s="18"/>
      <c r="AN1391" s="18"/>
      <c r="AO1391" s="18"/>
      <c r="AP1391" s="18"/>
      <c r="AQ1391" s="18"/>
      <c r="AR1391" s="18"/>
      <c r="AS1391" s="18"/>
      <c r="AT1391" s="18"/>
      <c r="AU1391" s="18"/>
      <c r="AV1391" s="18"/>
      <c r="AW1391" s="18"/>
      <c r="AX1391" s="18"/>
      <c r="AY1391" s="18"/>
      <c r="AZ1391" s="18"/>
      <c r="BA1391" s="18"/>
      <c r="BB1391" s="18"/>
      <c r="BD1391" s="18"/>
      <c r="BE1391" s="18"/>
      <c r="BF1391" s="18"/>
      <c r="BG1391" s="18"/>
      <c r="BH1391" s="18"/>
      <c r="BI1391" s="18"/>
      <c r="BJ1391" s="18"/>
      <c r="BK1391" s="18"/>
      <c r="BL1391" s="18"/>
      <c r="BM1391" s="18"/>
      <c r="BN1391" s="18"/>
      <c r="BO1391" s="18"/>
      <c r="BP1391" s="18"/>
      <c r="BQ1391" s="18"/>
      <c r="BR1391" s="18"/>
      <c r="BS1391" s="18"/>
      <c r="BT1391" s="18"/>
      <c r="BU1391" s="18"/>
      <c r="BV1391" s="18"/>
      <c r="BW1391" s="18"/>
      <c r="BX1391" s="18"/>
      <c r="BY1391" s="18"/>
      <c r="BZ1391" s="18"/>
      <c r="CA1391" s="18"/>
      <c r="CB1391" s="18"/>
      <c r="CC1391" s="18"/>
      <c r="CD1391" s="18"/>
      <c r="CE1391" s="18"/>
      <c r="CF1391" s="18"/>
      <c r="CG1391" s="18"/>
      <c r="CH1391" s="18"/>
      <c r="CI1391" s="18"/>
      <c r="CJ1391" s="18"/>
      <c r="CK1391" s="18"/>
      <c r="CL1391" s="18"/>
      <c r="CM1391" s="18"/>
      <c r="CN1391" s="18"/>
      <c r="CO1391" s="18"/>
      <c r="CP1391" s="18"/>
      <c r="CQ1391" s="18"/>
      <c r="CR1391" s="18"/>
      <c r="CS1391" s="18"/>
      <c r="CT1391" s="18"/>
      <c r="CU1391" s="18"/>
      <c r="CV1391" s="18"/>
      <c r="CW1391" s="18"/>
      <c r="CX1391" s="18"/>
      <c r="CY1391" s="18"/>
      <c r="CZ1391" s="18"/>
      <c r="DA1391" s="18"/>
      <c r="DB1391" s="18"/>
      <c r="DC1391" s="18"/>
      <c r="DD1391" s="18"/>
      <c r="DE1391" s="18"/>
      <c r="DF1391" s="18"/>
      <c r="DG1391" s="18"/>
      <c r="DH1391" s="18"/>
      <c r="DI1391" s="18"/>
    </row>
    <row r="1392" s="19" customFormat="1" spans="1:113">
      <c r="A1392" s="153" t="str">
        <f>+CONCATENATE(B1392,C1392,D1392,E1392,F1392)</f>
        <v>AFNS641.5</v>
      </c>
      <c r="B1392" s="158" t="s">
        <v>121</v>
      </c>
      <c r="C1392" s="154" t="s">
        <v>148</v>
      </c>
      <c r="D1392" s="158" t="s">
        <v>6</v>
      </c>
      <c r="E1392" s="158">
        <v>64</v>
      </c>
      <c r="F1392" s="159">
        <v>1.5</v>
      </c>
      <c r="G1392" s="156">
        <v>632.35</v>
      </c>
      <c r="H1392" s="156">
        <v>764.34</v>
      </c>
      <c r="I1392" s="156">
        <v>0</v>
      </c>
      <c r="J1392" s="156">
        <v>0</v>
      </c>
      <c r="K1392" s="156">
        <v>0</v>
      </c>
      <c r="L1392" s="156">
        <v>0</v>
      </c>
      <c r="M1392" s="157"/>
      <c r="N1392" s="18"/>
      <c r="W1392" s="18"/>
      <c r="X1392" s="18"/>
      <c r="Y1392" s="18"/>
      <c r="Z1392" s="18"/>
      <c r="AA1392" s="18"/>
      <c r="AB1392" s="18"/>
      <c r="AC1392" s="18"/>
      <c r="AD1392" s="18"/>
      <c r="AE1392" s="18"/>
      <c r="AF1392" s="18"/>
      <c r="AG1392" s="18"/>
      <c r="AH1392" s="18"/>
      <c r="AI1392" s="18"/>
      <c r="AJ1392" s="18"/>
      <c r="AK1392" s="18"/>
      <c r="AL1392" s="18"/>
      <c r="AM1392" s="18"/>
      <c r="AN1392" s="18"/>
      <c r="AO1392" s="18"/>
      <c r="AP1392" s="18"/>
      <c r="AQ1392" s="18"/>
      <c r="AR1392" s="18"/>
      <c r="AS1392" s="18"/>
      <c r="AT1392" s="18"/>
      <c r="AU1392" s="18"/>
      <c r="AV1392" s="18"/>
      <c r="AW1392" s="18"/>
      <c r="AX1392" s="18"/>
      <c r="AY1392" s="18"/>
      <c r="AZ1392" s="18"/>
      <c r="BA1392" s="18"/>
      <c r="BB1392" s="18"/>
      <c r="BD1392" s="18"/>
      <c r="BE1392" s="18"/>
      <c r="BF1392" s="18"/>
      <c r="BG1392" s="18"/>
      <c r="BH1392" s="18"/>
      <c r="BI1392" s="18"/>
      <c r="BJ1392" s="18"/>
      <c r="BK1392" s="18"/>
      <c r="BL1392" s="18"/>
      <c r="BM1392" s="18"/>
      <c r="BN1392" s="18"/>
      <c r="BO1392" s="18"/>
      <c r="BP1392" s="18"/>
      <c r="BQ1392" s="18"/>
      <c r="BR1392" s="18"/>
      <c r="BS1392" s="18"/>
      <c r="BT1392" s="18"/>
      <c r="BU1392" s="18"/>
      <c r="BV1392" s="18"/>
      <c r="BW1392" s="18"/>
      <c r="BX1392" s="18"/>
      <c r="BY1392" s="18"/>
      <c r="BZ1392" s="18"/>
      <c r="CA1392" s="18"/>
      <c r="CB1392" s="18"/>
      <c r="CC1392" s="18"/>
      <c r="CD1392" s="18"/>
      <c r="CE1392" s="18"/>
      <c r="CF1392" s="18"/>
      <c r="CG1392" s="18"/>
      <c r="CH1392" s="18"/>
      <c r="CI1392" s="18"/>
      <c r="CJ1392" s="18"/>
      <c r="CK1392" s="18"/>
      <c r="CL1392" s="18"/>
      <c r="CM1392" s="18"/>
      <c r="CN1392" s="18"/>
      <c r="CO1392" s="18"/>
      <c r="CP1392" s="18"/>
      <c r="CQ1392" s="18"/>
      <c r="CR1392" s="18"/>
      <c r="CS1392" s="18"/>
      <c r="CT1392" s="18"/>
      <c r="CU1392" s="18"/>
      <c r="CV1392" s="18"/>
      <c r="CW1392" s="18"/>
      <c r="CX1392" s="18"/>
      <c r="CY1392" s="18"/>
      <c r="CZ1392" s="18"/>
      <c r="DA1392" s="18"/>
      <c r="DB1392" s="18"/>
      <c r="DC1392" s="18"/>
      <c r="DD1392" s="18"/>
      <c r="DE1392" s="18"/>
      <c r="DF1392" s="18"/>
      <c r="DG1392" s="18"/>
      <c r="DH1392" s="18"/>
      <c r="DI1392" s="18"/>
    </row>
    <row r="1393" s="19" customFormat="1" spans="1:113">
      <c r="A1393" s="153" t="str">
        <f>+CONCATENATE(B1393,C1393,D1393,E1393,F1393)</f>
        <v>AFNS651.5</v>
      </c>
      <c r="B1393" s="158" t="s">
        <v>121</v>
      </c>
      <c r="C1393" s="154" t="s">
        <v>148</v>
      </c>
      <c r="D1393" s="158" t="s">
        <v>6</v>
      </c>
      <c r="E1393" s="158">
        <v>65</v>
      </c>
      <c r="F1393" s="159">
        <v>1.5</v>
      </c>
      <c r="G1393" s="156">
        <v>684.18</v>
      </c>
      <c r="H1393" s="156">
        <v>829.29</v>
      </c>
      <c r="I1393" s="156">
        <v>0</v>
      </c>
      <c r="J1393" s="156">
        <v>0</v>
      </c>
      <c r="K1393" s="156">
        <v>0</v>
      </c>
      <c r="L1393" s="156">
        <v>0</v>
      </c>
      <c r="M1393" s="157"/>
      <c r="N1393" s="18"/>
      <c r="W1393" s="18"/>
      <c r="X1393" s="18"/>
      <c r="Y1393" s="18"/>
      <c r="Z1393" s="18"/>
      <c r="AA1393" s="18"/>
      <c r="AB1393" s="18"/>
      <c r="AC1393" s="18"/>
      <c r="AD1393" s="18"/>
      <c r="AE1393" s="18"/>
      <c r="AF1393" s="18"/>
      <c r="AG1393" s="18"/>
      <c r="AH1393" s="18"/>
      <c r="AI1393" s="18"/>
      <c r="AJ1393" s="18"/>
      <c r="AK1393" s="18"/>
      <c r="AL1393" s="18"/>
      <c r="AM1393" s="18"/>
      <c r="AN1393" s="18"/>
      <c r="AO1393" s="18"/>
      <c r="AP1393" s="18"/>
      <c r="AQ1393" s="18"/>
      <c r="AR1393" s="18"/>
      <c r="AS1393" s="18"/>
      <c r="AT1393" s="18"/>
      <c r="AU1393" s="18"/>
      <c r="AV1393" s="18"/>
      <c r="AW1393" s="18"/>
      <c r="AX1393" s="18"/>
      <c r="AY1393" s="18"/>
      <c r="AZ1393" s="18"/>
      <c r="BA1393" s="18"/>
      <c r="BB1393" s="18"/>
      <c r="BD1393" s="18"/>
      <c r="BE1393" s="18"/>
      <c r="BF1393" s="18"/>
      <c r="BG1393" s="18"/>
      <c r="BH1393" s="18"/>
      <c r="BI1393" s="18"/>
      <c r="BJ1393" s="18"/>
      <c r="BK1393" s="18"/>
      <c r="BL1393" s="18"/>
      <c r="BM1393" s="18"/>
      <c r="BN1393" s="18"/>
      <c r="BO1393" s="18"/>
      <c r="BP1393" s="18"/>
      <c r="BQ1393" s="18"/>
      <c r="BR1393" s="18"/>
      <c r="BS1393" s="18"/>
      <c r="BT1393" s="18"/>
      <c r="BU1393" s="18"/>
      <c r="BV1393" s="18"/>
      <c r="BW1393" s="18"/>
      <c r="BX1393" s="18"/>
      <c r="BY1393" s="18"/>
      <c r="BZ1393" s="18"/>
      <c r="CA1393" s="18"/>
      <c r="CB1393" s="18"/>
      <c r="CC1393" s="18"/>
      <c r="CD1393" s="18"/>
      <c r="CE1393" s="18"/>
      <c r="CF1393" s="18"/>
      <c r="CG1393" s="18"/>
      <c r="CH1393" s="18"/>
      <c r="CI1393" s="18"/>
      <c r="CJ1393" s="18"/>
      <c r="CK1393" s="18"/>
      <c r="CL1393" s="18"/>
      <c r="CM1393" s="18"/>
      <c r="CN1393" s="18"/>
      <c r="CO1393" s="18"/>
      <c r="CP1393" s="18"/>
      <c r="CQ1393" s="18"/>
      <c r="CR1393" s="18"/>
      <c r="CS1393" s="18"/>
      <c r="CT1393" s="18"/>
      <c r="CU1393" s="18"/>
      <c r="CV1393" s="18"/>
      <c r="CW1393" s="18"/>
      <c r="CX1393" s="18"/>
      <c r="CY1393" s="18"/>
      <c r="CZ1393" s="18"/>
      <c r="DA1393" s="18"/>
      <c r="DB1393" s="18"/>
      <c r="DC1393" s="18"/>
      <c r="DD1393" s="18"/>
      <c r="DE1393" s="18"/>
      <c r="DF1393" s="18"/>
      <c r="DG1393" s="18"/>
      <c r="DH1393" s="18"/>
      <c r="DI1393" s="18"/>
    </row>
    <row r="1394" s="19" customFormat="1" spans="1:113">
      <c r="A1394" s="153" t="str">
        <f>+CONCATENATE(B1394,C1394,D1394,E1394,F1394)</f>
        <v>AFS181.5</v>
      </c>
      <c r="B1394" s="158" t="s">
        <v>121</v>
      </c>
      <c r="C1394" s="154" t="s">
        <v>148</v>
      </c>
      <c r="D1394" s="158" t="s">
        <v>90</v>
      </c>
      <c r="E1394" s="158">
        <v>18</v>
      </c>
      <c r="F1394" s="159">
        <v>1.5</v>
      </c>
      <c r="G1394" s="156">
        <v>0</v>
      </c>
      <c r="H1394" s="156">
        <v>71.85</v>
      </c>
      <c r="I1394" s="156">
        <v>72.12</v>
      </c>
      <c r="J1394" s="156">
        <v>73.61</v>
      </c>
      <c r="K1394" s="156">
        <v>80.22</v>
      </c>
      <c r="L1394" s="156">
        <v>94.77</v>
      </c>
      <c r="M1394" s="157"/>
      <c r="N1394" s="18"/>
      <c r="W1394" s="18"/>
      <c r="X1394" s="18"/>
      <c r="Y1394" s="18"/>
      <c r="Z1394" s="18"/>
      <c r="AA1394" s="18"/>
      <c r="AB1394" s="18"/>
      <c r="AC1394" s="18"/>
      <c r="AD1394" s="18"/>
      <c r="AE1394" s="18"/>
      <c r="AF1394" s="18"/>
      <c r="AG1394" s="18"/>
      <c r="AH1394" s="18"/>
      <c r="AI1394" s="18"/>
      <c r="AJ1394" s="18"/>
      <c r="AK1394" s="18"/>
      <c r="AL1394" s="18"/>
      <c r="AM1394" s="18"/>
      <c r="AN1394" s="18"/>
      <c r="AO1394" s="18"/>
      <c r="AP1394" s="18"/>
      <c r="AQ1394" s="18"/>
      <c r="AR1394" s="18"/>
      <c r="AS1394" s="18"/>
      <c r="AT1394" s="18"/>
      <c r="AU1394" s="18"/>
      <c r="AV1394" s="18"/>
      <c r="AW1394" s="18"/>
      <c r="AX1394" s="18"/>
      <c r="AY1394" s="18"/>
      <c r="AZ1394" s="18"/>
      <c r="BA1394" s="18"/>
      <c r="BB1394" s="18"/>
      <c r="BD1394" s="18"/>
      <c r="BE1394" s="18"/>
      <c r="BF1394" s="18"/>
      <c r="BG1394" s="18"/>
      <c r="BH1394" s="18"/>
      <c r="BI1394" s="18"/>
      <c r="BJ1394" s="18"/>
      <c r="BK1394" s="18"/>
      <c r="BL1394" s="18"/>
      <c r="BM1394" s="18"/>
      <c r="BN1394" s="18"/>
      <c r="BO1394" s="18"/>
      <c r="BP1394" s="18"/>
      <c r="BQ1394" s="18"/>
      <c r="BR1394" s="18"/>
      <c r="BS1394" s="18"/>
      <c r="BT1394" s="18"/>
      <c r="BU1394" s="18"/>
      <c r="BV1394" s="18"/>
      <c r="BW1394" s="18"/>
      <c r="BX1394" s="18"/>
      <c r="BY1394" s="18"/>
      <c r="BZ1394" s="18"/>
      <c r="CA1394" s="18"/>
      <c r="CB1394" s="18"/>
      <c r="CC1394" s="18"/>
      <c r="CD1394" s="18"/>
      <c r="CE1394" s="18"/>
      <c r="CF1394" s="18"/>
      <c r="CG1394" s="18"/>
      <c r="CH1394" s="18"/>
      <c r="CI1394" s="18"/>
      <c r="CJ1394" s="18"/>
      <c r="CK1394" s="18"/>
      <c r="CL1394" s="18"/>
      <c r="CM1394" s="18"/>
      <c r="CN1394" s="18"/>
      <c r="CO1394" s="18"/>
      <c r="CP1394" s="18"/>
      <c r="CQ1394" s="18"/>
      <c r="CR1394" s="18"/>
      <c r="CS1394" s="18"/>
      <c r="CT1394" s="18"/>
      <c r="CU1394" s="18"/>
      <c r="CV1394" s="18"/>
      <c r="CW1394" s="18"/>
      <c r="CX1394" s="18"/>
      <c r="CY1394" s="18"/>
      <c r="CZ1394" s="18"/>
      <c r="DA1394" s="18"/>
      <c r="DB1394" s="18"/>
      <c r="DC1394" s="18"/>
      <c r="DD1394" s="18"/>
      <c r="DE1394" s="18"/>
      <c r="DF1394" s="18"/>
      <c r="DG1394" s="18"/>
      <c r="DH1394" s="18"/>
      <c r="DI1394" s="18"/>
    </row>
    <row r="1395" s="19" customFormat="1" spans="1:113">
      <c r="A1395" s="153" t="str">
        <f>+CONCATENATE(B1395,C1395,D1395,E1395,F1395)</f>
        <v>AFS191.5</v>
      </c>
      <c r="B1395" s="158" t="s">
        <v>121</v>
      </c>
      <c r="C1395" s="154" t="s">
        <v>148</v>
      </c>
      <c r="D1395" s="158" t="s">
        <v>90</v>
      </c>
      <c r="E1395" s="158">
        <v>19</v>
      </c>
      <c r="F1395" s="159">
        <v>1.5</v>
      </c>
      <c r="G1395" s="156">
        <v>0</v>
      </c>
      <c r="H1395" s="156">
        <v>71.85</v>
      </c>
      <c r="I1395" s="156">
        <v>72.12</v>
      </c>
      <c r="J1395" s="156">
        <v>73.61</v>
      </c>
      <c r="K1395" s="156">
        <v>80.22</v>
      </c>
      <c r="L1395" s="156">
        <v>94.77</v>
      </c>
      <c r="M1395" s="157"/>
      <c r="N1395" s="18"/>
      <c r="W1395" s="18"/>
      <c r="X1395" s="18"/>
      <c r="Y1395" s="18"/>
      <c r="Z1395" s="18"/>
      <c r="AA1395" s="18"/>
      <c r="AB1395" s="18"/>
      <c r="AC1395" s="18"/>
      <c r="AD1395" s="18"/>
      <c r="AE1395" s="18"/>
      <c r="AF1395" s="18"/>
      <c r="AG1395" s="18"/>
      <c r="AH1395" s="18"/>
      <c r="AI1395" s="18"/>
      <c r="AJ1395" s="18"/>
      <c r="AK1395" s="18"/>
      <c r="AL1395" s="18"/>
      <c r="AM1395" s="18"/>
      <c r="AN1395" s="18"/>
      <c r="AO1395" s="18"/>
      <c r="AP1395" s="18"/>
      <c r="AQ1395" s="18"/>
      <c r="AR1395" s="18"/>
      <c r="AS1395" s="18"/>
      <c r="AT1395" s="18"/>
      <c r="AU1395" s="18"/>
      <c r="AV1395" s="18"/>
      <c r="AW1395" s="18"/>
      <c r="AX1395" s="18"/>
      <c r="AY1395" s="18"/>
      <c r="AZ1395" s="18"/>
      <c r="BA1395" s="18"/>
      <c r="BB1395" s="18"/>
      <c r="BD1395" s="18"/>
      <c r="BE1395" s="18"/>
      <c r="BF1395" s="18"/>
      <c r="BG1395" s="18"/>
      <c r="BH1395" s="18"/>
      <c r="BI1395" s="18"/>
      <c r="BJ1395" s="18"/>
      <c r="BK1395" s="18"/>
      <c r="BL1395" s="18"/>
      <c r="BM1395" s="18"/>
      <c r="BN1395" s="18"/>
      <c r="BO1395" s="18"/>
      <c r="BP1395" s="18"/>
      <c r="BQ1395" s="18"/>
      <c r="BR1395" s="18"/>
      <c r="BS1395" s="18"/>
      <c r="BT1395" s="18"/>
      <c r="BU1395" s="18"/>
      <c r="BV1395" s="18"/>
      <c r="BW1395" s="18"/>
      <c r="BX1395" s="18"/>
      <c r="BY1395" s="18"/>
      <c r="BZ1395" s="18"/>
      <c r="CA1395" s="18"/>
      <c r="CB1395" s="18"/>
      <c r="CC1395" s="18"/>
      <c r="CD1395" s="18"/>
      <c r="CE1395" s="18"/>
      <c r="CF1395" s="18"/>
      <c r="CG1395" s="18"/>
      <c r="CH1395" s="18"/>
      <c r="CI1395" s="18"/>
      <c r="CJ1395" s="18"/>
      <c r="CK1395" s="18"/>
      <c r="CL1395" s="18"/>
      <c r="CM1395" s="18"/>
      <c r="CN1395" s="18"/>
      <c r="CO1395" s="18"/>
      <c r="CP1395" s="18"/>
      <c r="CQ1395" s="18"/>
      <c r="CR1395" s="18"/>
      <c r="CS1395" s="18"/>
      <c r="CT1395" s="18"/>
      <c r="CU1395" s="18"/>
      <c r="CV1395" s="18"/>
      <c r="CW1395" s="18"/>
      <c r="CX1395" s="18"/>
      <c r="CY1395" s="18"/>
      <c r="CZ1395" s="18"/>
      <c r="DA1395" s="18"/>
      <c r="DB1395" s="18"/>
      <c r="DC1395" s="18"/>
      <c r="DD1395" s="18"/>
      <c r="DE1395" s="18"/>
      <c r="DF1395" s="18"/>
      <c r="DG1395" s="18"/>
      <c r="DH1395" s="18"/>
      <c r="DI1395" s="18"/>
    </row>
    <row r="1396" s="19" customFormat="1" spans="1:113">
      <c r="A1396" s="153" t="str">
        <f>+CONCATENATE(B1396,C1396,D1396,E1396,F1396)</f>
        <v>AFS201.5</v>
      </c>
      <c r="B1396" s="158" t="s">
        <v>121</v>
      </c>
      <c r="C1396" s="154" t="s">
        <v>148</v>
      </c>
      <c r="D1396" s="158" t="s">
        <v>90</v>
      </c>
      <c r="E1396" s="158">
        <v>20</v>
      </c>
      <c r="F1396" s="159">
        <v>1.5</v>
      </c>
      <c r="G1396" s="156">
        <v>0</v>
      </c>
      <c r="H1396" s="156">
        <v>71.85</v>
      </c>
      <c r="I1396" s="156">
        <v>72.12</v>
      </c>
      <c r="J1396" s="156">
        <v>73.61</v>
      </c>
      <c r="K1396" s="156">
        <v>80.22</v>
      </c>
      <c r="L1396" s="156">
        <v>94.77</v>
      </c>
      <c r="M1396" s="157"/>
      <c r="N1396" s="18"/>
      <c r="W1396" s="18"/>
      <c r="X1396" s="18"/>
      <c r="Y1396" s="18"/>
      <c r="Z1396" s="18"/>
      <c r="AA1396" s="18"/>
      <c r="AB1396" s="18"/>
      <c r="AC1396" s="18"/>
      <c r="AD1396" s="18"/>
      <c r="AE1396" s="18"/>
      <c r="AF1396" s="18"/>
      <c r="AG1396" s="18"/>
      <c r="AH1396" s="18"/>
      <c r="AI1396" s="18"/>
      <c r="AJ1396" s="18"/>
      <c r="AK1396" s="18"/>
      <c r="AL1396" s="18"/>
      <c r="AM1396" s="18"/>
      <c r="AN1396" s="18"/>
      <c r="AO1396" s="18"/>
      <c r="AP1396" s="18"/>
      <c r="AQ1396" s="18"/>
      <c r="AR1396" s="18"/>
      <c r="AS1396" s="18"/>
      <c r="AT1396" s="18"/>
      <c r="AU1396" s="18"/>
      <c r="AV1396" s="18"/>
      <c r="AW1396" s="18"/>
      <c r="AX1396" s="18"/>
      <c r="AY1396" s="18"/>
      <c r="AZ1396" s="18"/>
      <c r="BA1396" s="18"/>
      <c r="BB1396" s="18"/>
      <c r="BD1396" s="18"/>
      <c r="BE1396" s="18"/>
      <c r="BF1396" s="18"/>
      <c r="BG1396" s="18"/>
      <c r="BH1396" s="18"/>
      <c r="BI1396" s="18"/>
      <c r="BJ1396" s="18"/>
      <c r="BK1396" s="18"/>
      <c r="BL1396" s="18"/>
      <c r="BM1396" s="18"/>
      <c r="BN1396" s="18"/>
      <c r="BO1396" s="18"/>
      <c r="BP1396" s="18"/>
      <c r="BQ1396" s="18"/>
      <c r="BR1396" s="18"/>
      <c r="BS1396" s="18"/>
      <c r="BT1396" s="18"/>
      <c r="BU1396" s="18"/>
      <c r="BV1396" s="18"/>
      <c r="BW1396" s="18"/>
      <c r="BX1396" s="18"/>
      <c r="BY1396" s="18"/>
      <c r="BZ1396" s="18"/>
      <c r="CA1396" s="18"/>
      <c r="CB1396" s="18"/>
      <c r="CC1396" s="18"/>
      <c r="CD1396" s="18"/>
      <c r="CE1396" s="18"/>
      <c r="CF1396" s="18"/>
      <c r="CG1396" s="18"/>
      <c r="CH1396" s="18"/>
      <c r="CI1396" s="18"/>
      <c r="CJ1396" s="18"/>
      <c r="CK1396" s="18"/>
      <c r="CL1396" s="18"/>
      <c r="CM1396" s="18"/>
      <c r="CN1396" s="18"/>
      <c r="CO1396" s="18"/>
      <c r="CP1396" s="18"/>
      <c r="CQ1396" s="18"/>
      <c r="CR1396" s="18"/>
      <c r="CS1396" s="18"/>
      <c r="CT1396" s="18"/>
      <c r="CU1396" s="18"/>
      <c r="CV1396" s="18"/>
      <c r="CW1396" s="18"/>
      <c r="CX1396" s="18"/>
      <c r="CY1396" s="18"/>
      <c r="CZ1396" s="18"/>
      <c r="DA1396" s="18"/>
      <c r="DB1396" s="18"/>
      <c r="DC1396" s="18"/>
      <c r="DD1396" s="18"/>
      <c r="DE1396" s="18"/>
      <c r="DF1396" s="18"/>
      <c r="DG1396" s="18"/>
      <c r="DH1396" s="18"/>
      <c r="DI1396" s="18"/>
    </row>
    <row r="1397" s="19" customFormat="1" spans="1:113">
      <c r="A1397" s="153" t="str">
        <f>+CONCATENATE(B1397,C1397,D1397,E1397,F1397)</f>
        <v>AFS211.5</v>
      </c>
      <c r="B1397" s="158" t="s">
        <v>121</v>
      </c>
      <c r="C1397" s="154" t="s">
        <v>148</v>
      </c>
      <c r="D1397" s="158" t="s">
        <v>90</v>
      </c>
      <c r="E1397" s="158">
        <v>21</v>
      </c>
      <c r="F1397" s="159">
        <v>1.5</v>
      </c>
      <c r="G1397" s="156">
        <v>0</v>
      </c>
      <c r="H1397" s="156">
        <v>71.85</v>
      </c>
      <c r="I1397" s="156">
        <v>72.12</v>
      </c>
      <c r="J1397" s="156">
        <v>73.61</v>
      </c>
      <c r="K1397" s="156">
        <v>80.22</v>
      </c>
      <c r="L1397" s="156">
        <v>94.77</v>
      </c>
      <c r="M1397" s="157"/>
      <c r="N1397" s="18"/>
      <c r="W1397" s="18"/>
      <c r="X1397" s="18"/>
      <c r="Y1397" s="18"/>
      <c r="Z1397" s="18"/>
      <c r="AA1397" s="18"/>
      <c r="AB1397" s="18"/>
      <c r="AC1397" s="18"/>
      <c r="AD1397" s="18"/>
      <c r="AE1397" s="18"/>
      <c r="AF1397" s="18"/>
      <c r="AG1397" s="18"/>
      <c r="AH1397" s="18"/>
      <c r="AI1397" s="18"/>
      <c r="AJ1397" s="18"/>
      <c r="AK1397" s="18"/>
      <c r="AL1397" s="18"/>
      <c r="AM1397" s="18"/>
      <c r="AN1397" s="18"/>
      <c r="AO1397" s="18"/>
      <c r="AP1397" s="18"/>
      <c r="AQ1397" s="18"/>
      <c r="AR1397" s="18"/>
      <c r="AS1397" s="18"/>
      <c r="AT1397" s="18"/>
      <c r="AU1397" s="18"/>
      <c r="AV1397" s="18"/>
      <c r="AW1397" s="18"/>
      <c r="AX1397" s="18"/>
      <c r="AY1397" s="18"/>
      <c r="AZ1397" s="18"/>
      <c r="BA1397" s="18"/>
      <c r="BB1397" s="18"/>
      <c r="BD1397" s="18"/>
      <c r="BE1397" s="18"/>
      <c r="BF1397" s="18"/>
      <c r="BG1397" s="18"/>
      <c r="BH1397" s="18"/>
      <c r="BI1397" s="18"/>
      <c r="BJ1397" s="18"/>
      <c r="BK1397" s="18"/>
      <c r="BL1397" s="18"/>
      <c r="BM1397" s="18"/>
      <c r="BN1397" s="18"/>
      <c r="BO1397" s="18"/>
      <c r="BP1397" s="18"/>
      <c r="BQ1397" s="18"/>
      <c r="BR1397" s="18"/>
      <c r="BS1397" s="18"/>
      <c r="BT1397" s="18"/>
      <c r="BU1397" s="18"/>
      <c r="BV1397" s="18"/>
      <c r="BW1397" s="18"/>
      <c r="BX1397" s="18"/>
      <c r="BY1397" s="18"/>
      <c r="BZ1397" s="18"/>
      <c r="CA1397" s="18"/>
      <c r="CB1397" s="18"/>
      <c r="CC1397" s="18"/>
      <c r="CD1397" s="18"/>
      <c r="CE1397" s="18"/>
      <c r="CF1397" s="18"/>
      <c r="CG1397" s="18"/>
      <c r="CH1397" s="18"/>
      <c r="CI1397" s="18"/>
      <c r="CJ1397" s="18"/>
      <c r="CK1397" s="18"/>
      <c r="CL1397" s="18"/>
      <c r="CM1397" s="18"/>
      <c r="CN1397" s="18"/>
      <c r="CO1397" s="18"/>
      <c r="CP1397" s="18"/>
      <c r="CQ1397" s="18"/>
      <c r="CR1397" s="18"/>
      <c r="CS1397" s="18"/>
      <c r="CT1397" s="18"/>
      <c r="CU1397" s="18"/>
      <c r="CV1397" s="18"/>
      <c r="CW1397" s="18"/>
      <c r="CX1397" s="18"/>
      <c r="CY1397" s="18"/>
      <c r="CZ1397" s="18"/>
      <c r="DA1397" s="18"/>
      <c r="DB1397" s="18"/>
      <c r="DC1397" s="18"/>
      <c r="DD1397" s="18"/>
      <c r="DE1397" s="18"/>
      <c r="DF1397" s="18"/>
      <c r="DG1397" s="18"/>
      <c r="DH1397" s="18"/>
      <c r="DI1397" s="18"/>
    </row>
    <row r="1398" s="19" customFormat="1" spans="1:113">
      <c r="A1398" s="153" t="str">
        <f>+CONCATENATE(B1398,C1398,D1398,E1398,F1398)</f>
        <v>AFS221.5</v>
      </c>
      <c r="B1398" s="158" t="s">
        <v>121</v>
      </c>
      <c r="C1398" s="154" t="s">
        <v>148</v>
      </c>
      <c r="D1398" s="158" t="s">
        <v>90</v>
      </c>
      <c r="E1398" s="158">
        <v>22</v>
      </c>
      <c r="F1398" s="159">
        <v>1.5</v>
      </c>
      <c r="G1398" s="156">
        <v>0</v>
      </c>
      <c r="H1398" s="156">
        <v>74.11</v>
      </c>
      <c r="I1398" s="156">
        <v>74.36</v>
      </c>
      <c r="J1398" s="156">
        <v>76.33</v>
      </c>
      <c r="K1398" s="156">
        <v>84.39</v>
      </c>
      <c r="L1398" s="156">
        <v>100.92</v>
      </c>
      <c r="M1398" s="157"/>
      <c r="N1398" s="18"/>
      <c r="W1398" s="18"/>
      <c r="X1398" s="18"/>
      <c r="Y1398" s="18"/>
      <c r="Z1398" s="18"/>
      <c r="AA1398" s="18"/>
      <c r="AB1398" s="18"/>
      <c r="AC1398" s="18"/>
      <c r="AD1398" s="18"/>
      <c r="AE1398" s="18"/>
      <c r="AF1398" s="18"/>
      <c r="AG1398" s="18"/>
      <c r="AH1398" s="18"/>
      <c r="AI1398" s="18"/>
      <c r="AJ1398" s="18"/>
      <c r="AK1398" s="18"/>
      <c r="AL1398" s="18"/>
      <c r="AM1398" s="18"/>
      <c r="AN1398" s="18"/>
      <c r="AO1398" s="18"/>
      <c r="AP1398" s="18"/>
      <c r="AQ1398" s="18"/>
      <c r="AR1398" s="18"/>
      <c r="AS1398" s="18"/>
      <c r="AT1398" s="18"/>
      <c r="AU1398" s="18"/>
      <c r="AV1398" s="18"/>
      <c r="AW1398" s="18"/>
      <c r="AX1398" s="18"/>
      <c r="AY1398" s="18"/>
      <c r="AZ1398" s="18"/>
      <c r="BA1398" s="18"/>
      <c r="BB1398" s="18"/>
      <c r="BD1398" s="18"/>
      <c r="BE1398" s="18"/>
      <c r="BF1398" s="18"/>
      <c r="BG1398" s="18"/>
      <c r="BH1398" s="18"/>
      <c r="BI1398" s="18"/>
      <c r="BJ1398" s="18"/>
      <c r="BK1398" s="18"/>
      <c r="BL1398" s="18"/>
      <c r="BM1398" s="18"/>
      <c r="BN1398" s="18"/>
      <c r="BO1398" s="18"/>
      <c r="BP1398" s="18"/>
      <c r="BQ1398" s="18"/>
      <c r="BR1398" s="18"/>
      <c r="BS1398" s="18"/>
      <c r="BT1398" s="18"/>
      <c r="BU1398" s="18"/>
      <c r="BV1398" s="18"/>
      <c r="BW1398" s="18"/>
      <c r="BX1398" s="18"/>
      <c r="BY1398" s="18"/>
      <c r="BZ1398" s="18"/>
      <c r="CA1398" s="18"/>
      <c r="CB1398" s="18"/>
      <c r="CC1398" s="18"/>
      <c r="CD1398" s="18"/>
      <c r="CE1398" s="18"/>
      <c r="CF1398" s="18"/>
      <c r="CG1398" s="18"/>
      <c r="CH1398" s="18"/>
      <c r="CI1398" s="18"/>
      <c r="CJ1398" s="18"/>
      <c r="CK1398" s="18"/>
      <c r="CL1398" s="18"/>
      <c r="CM1398" s="18"/>
      <c r="CN1398" s="18"/>
      <c r="CO1398" s="18"/>
      <c r="CP1398" s="18"/>
      <c r="CQ1398" s="18"/>
      <c r="CR1398" s="18"/>
      <c r="CS1398" s="18"/>
      <c r="CT1398" s="18"/>
      <c r="CU1398" s="18"/>
      <c r="CV1398" s="18"/>
      <c r="CW1398" s="18"/>
      <c r="CX1398" s="18"/>
      <c r="CY1398" s="18"/>
      <c r="CZ1398" s="18"/>
      <c r="DA1398" s="18"/>
      <c r="DB1398" s="18"/>
      <c r="DC1398" s="18"/>
      <c r="DD1398" s="18"/>
      <c r="DE1398" s="18"/>
      <c r="DF1398" s="18"/>
      <c r="DG1398" s="18"/>
      <c r="DH1398" s="18"/>
      <c r="DI1398" s="18"/>
    </row>
    <row r="1399" s="19" customFormat="1" spans="1:113">
      <c r="A1399" s="153" t="str">
        <f>+CONCATENATE(B1399,C1399,D1399,E1399,F1399)</f>
        <v>AFS231.5</v>
      </c>
      <c r="B1399" s="158" t="s">
        <v>121</v>
      </c>
      <c r="C1399" s="154" t="s">
        <v>148</v>
      </c>
      <c r="D1399" s="158" t="s">
        <v>90</v>
      </c>
      <c r="E1399" s="158">
        <v>23</v>
      </c>
      <c r="F1399" s="159">
        <v>1.5</v>
      </c>
      <c r="G1399" s="156">
        <v>0</v>
      </c>
      <c r="H1399" s="156">
        <v>76.04</v>
      </c>
      <c r="I1399" s="156">
        <v>76.35</v>
      </c>
      <c r="J1399" s="156">
        <v>79.02</v>
      </c>
      <c r="K1399" s="156">
        <v>88.86</v>
      </c>
      <c r="L1399" s="156">
        <v>107.67</v>
      </c>
      <c r="M1399" s="157"/>
      <c r="N1399" s="18"/>
      <c r="W1399" s="18"/>
      <c r="X1399" s="18"/>
      <c r="Y1399" s="18"/>
      <c r="Z1399" s="18"/>
      <c r="AA1399" s="18"/>
      <c r="AB1399" s="18"/>
      <c r="AC1399" s="18"/>
      <c r="AD1399" s="18"/>
      <c r="AE1399" s="18"/>
      <c r="AF1399" s="18"/>
      <c r="AG1399" s="18"/>
      <c r="AH1399" s="18"/>
      <c r="AI1399" s="18"/>
      <c r="AJ1399" s="18"/>
      <c r="AK1399" s="18"/>
      <c r="AL1399" s="18"/>
      <c r="AM1399" s="18"/>
      <c r="AN1399" s="18"/>
      <c r="AO1399" s="18"/>
      <c r="AP1399" s="18"/>
      <c r="AQ1399" s="18"/>
      <c r="AR1399" s="18"/>
      <c r="AS1399" s="18"/>
      <c r="AT1399" s="18"/>
      <c r="AU1399" s="18"/>
      <c r="AV1399" s="18"/>
      <c r="AW1399" s="18"/>
      <c r="AX1399" s="18"/>
      <c r="AY1399" s="18"/>
      <c r="AZ1399" s="18"/>
      <c r="BA1399" s="18"/>
      <c r="BB1399" s="18"/>
      <c r="BD1399" s="18"/>
      <c r="BE1399" s="18"/>
      <c r="BF1399" s="18"/>
      <c r="BG1399" s="18"/>
      <c r="BH1399" s="18"/>
      <c r="BI1399" s="18"/>
      <c r="BJ1399" s="18"/>
      <c r="BK1399" s="18"/>
      <c r="BL1399" s="18"/>
      <c r="BM1399" s="18"/>
      <c r="BN1399" s="18"/>
      <c r="BO1399" s="18"/>
      <c r="BP1399" s="18"/>
      <c r="BQ1399" s="18"/>
      <c r="BR1399" s="18"/>
      <c r="BS1399" s="18"/>
      <c r="BT1399" s="18"/>
      <c r="BU1399" s="18"/>
      <c r="BV1399" s="18"/>
      <c r="BW1399" s="18"/>
      <c r="BX1399" s="18"/>
      <c r="BY1399" s="18"/>
      <c r="BZ1399" s="18"/>
      <c r="CA1399" s="18"/>
      <c r="CB1399" s="18"/>
      <c r="CC1399" s="18"/>
      <c r="CD1399" s="18"/>
      <c r="CE1399" s="18"/>
      <c r="CF1399" s="18"/>
      <c r="CG1399" s="18"/>
      <c r="CH1399" s="18"/>
      <c r="CI1399" s="18"/>
      <c r="CJ1399" s="18"/>
      <c r="CK1399" s="18"/>
      <c r="CL1399" s="18"/>
      <c r="CM1399" s="18"/>
      <c r="CN1399" s="18"/>
      <c r="CO1399" s="18"/>
      <c r="CP1399" s="18"/>
      <c r="CQ1399" s="18"/>
      <c r="CR1399" s="18"/>
      <c r="CS1399" s="18"/>
      <c r="CT1399" s="18"/>
      <c r="CU1399" s="18"/>
      <c r="CV1399" s="18"/>
      <c r="CW1399" s="18"/>
      <c r="CX1399" s="18"/>
      <c r="CY1399" s="18"/>
      <c r="CZ1399" s="18"/>
      <c r="DA1399" s="18"/>
      <c r="DB1399" s="18"/>
      <c r="DC1399" s="18"/>
      <c r="DD1399" s="18"/>
      <c r="DE1399" s="18"/>
      <c r="DF1399" s="18"/>
      <c r="DG1399" s="18"/>
      <c r="DH1399" s="18"/>
      <c r="DI1399" s="18"/>
    </row>
    <row r="1400" s="19" customFormat="1" spans="1:113">
      <c r="A1400" s="153" t="str">
        <f>+CONCATENATE(B1400,C1400,D1400,E1400,F1400)</f>
        <v>AFS241.5</v>
      </c>
      <c r="B1400" s="158" t="s">
        <v>121</v>
      </c>
      <c r="C1400" s="154" t="s">
        <v>148</v>
      </c>
      <c r="D1400" s="158" t="s">
        <v>90</v>
      </c>
      <c r="E1400" s="158">
        <v>24</v>
      </c>
      <c r="F1400" s="159">
        <v>1.5</v>
      </c>
      <c r="G1400" s="156">
        <v>0</v>
      </c>
      <c r="H1400" s="156">
        <v>77.64</v>
      </c>
      <c r="I1400" s="156">
        <v>78.1</v>
      </c>
      <c r="J1400" s="156">
        <v>81.82</v>
      </c>
      <c r="K1400" s="156">
        <v>93.8</v>
      </c>
      <c r="L1400" s="156">
        <v>115.19</v>
      </c>
      <c r="M1400" s="157"/>
      <c r="N1400" s="18"/>
      <c r="W1400" s="18"/>
      <c r="X1400" s="18"/>
      <c r="Y1400" s="18"/>
      <c r="Z1400" s="18"/>
      <c r="AA1400" s="18"/>
      <c r="AB1400" s="18"/>
      <c r="AC1400" s="18"/>
      <c r="AD1400" s="18"/>
      <c r="AE1400" s="18"/>
      <c r="AF1400" s="18"/>
      <c r="AG1400" s="18"/>
      <c r="AH1400" s="18"/>
      <c r="AI1400" s="18"/>
      <c r="AJ1400" s="18"/>
      <c r="AK1400" s="18"/>
      <c r="AL1400" s="18"/>
      <c r="AM1400" s="18"/>
      <c r="AN1400" s="18"/>
      <c r="AO1400" s="18"/>
      <c r="AP1400" s="18"/>
      <c r="AQ1400" s="18"/>
      <c r="AR1400" s="18"/>
      <c r="AS1400" s="18"/>
      <c r="AT1400" s="18"/>
      <c r="AU1400" s="18"/>
      <c r="AV1400" s="18"/>
      <c r="AW1400" s="18"/>
      <c r="AX1400" s="18"/>
      <c r="AY1400" s="18"/>
      <c r="AZ1400" s="18"/>
      <c r="BA1400" s="18"/>
      <c r="BB1400" s="18"/>
      <c r="BD1400" s="18"/>
      <c r="BE1400" s="18"/>
      <c r="BF1400" s="18"/>
      <c r="BG1400" s="18"/>
      <c r="BH1400" s="18"/>
      <c r="BI1400" s="18"/>
      <c r="BJ1400" s="18"/>
      <c r="BK1400" s="18"/>
      <c r="BL1400" s="18"/>
      <c r="BM1400" s="18"/>
      <c r="BN1400" s="18"/>
      <c r="BO1400" s="18"/>
      <c r="BP1400" s="18"/>
      <c r="BQ1400" s="18"/>
      <c r="BR1400" s="18"/>
      <c r="BS1400" s="18"/>
      <c r="BT1400" s="18"/>
      <c r="BU1400" s="18"/>
      <c r="BV1400" s="18"/>
      <c r="BW1400" s="18"/>
      <c r="BX1400" s="18"/>
      <c r="BY1400" s="18"/>
      <c r="BZ1400" s="18"/>
      <c r="CA1400" s="18"/>
      <c r="CB1400" s="18"/>
      <c r="CC1400" s="18"/>
      <c r="CD1400" s="18"/>
      <c r="CE1400" s="18"/>
      <c r="CF1400" s="18"/>
      <c r="CG1400" s="18"/>
      <c r="CH1400" s="18"/>
      <c r="CI1400" s="18"/>
      <c r="CJ1400" s="18"/>
      <c r="CK1400" s="18"/>
      <c r="CL1400" s="18"/>
      <c r="CM1400" s="18"/>
      <c r="CN1400" s="18"/>
      <c r="CO1400" s="18"/>
      <c r="CP1400" s="18"/>
      <c r="CQ1400" s="18"/>
      <c r="CR1400" s="18"/>
      <c r="CS1400" s="18"/>
      <c r="CT1400" s="18"/>
      <c r="CU1400" s="18"/>
      <c r="CV1400" s="18"/>
      <c r="CW1400" s="18"/>
      <c r="CX1400" s="18"/>
      <c r="CY1400" s="18"/>
      <c r="CZ1400" s="18"/>
      <c r="DA1400" s="18"/>
      <c r="DB1400" s="18"/>
      <c r="DC1400" s="18"/>
      <c r="DD1400" s="18"/>
      <c r="DE1400" s="18"/>
      <c r="DF1400" s="18"/>
      <c r="DG1400" s="18"/>
      <c r="DH1400" s="18"/>
      <c r="DI1400" s="18"/>
    </row>
    <row r="1401" s="19" customFormat="1" spans="1:113">
      <c r="A1401" s="153" t="str">
        <f>+CONCATENATE(B1401,C1401,D1401,E1401,F1401)</f>
        <v>AFS251.5</v>
      </c>
      <c r="B1401" s="158" t="s">
        <v>121</v>
      </c>
      <c r="C1401" s="154" t="s">
        <v>148</v>
      </c>
      <c r="D1401" s="158" t="s">
        <v>90</v>
      </c>
      <c r="E1401" s="158">
        <v>25</v>
      </c>
      <c r="F1401" s="159">
        <v>1.5</v>
      </c>
      <c r="G1401" s="156">
        <v>0</v>
      </c>
      <c r="H1401" s="156">
        <v>78.98</v>
      </c>
      <c r="I1401" s="156">
        <v>79.76</v>
      </c>
      <c r="J1401" s="156">
        <v>84.96</v>
      </c>
      <c r="K1401" s="156">
        <v>99.42</v>
      </c>
      <c r="L1401" s="156">
        <v>123.43</v>
      </c>
      <c r="M1401" s="157"/>
      <c r="N1401" s="18"/>
      <c r="W1401" s="18"/>
      <c r="X1401" s="18"/>
      <c r="Y1401" s="18"/>
      <c r="Z1401" s="18"/>
      <c r="AA1401" s="18"/>
      <c r="AB1401" s="18"/>
      <c r="AC1401" s="18"/>
      <c r="AD1401" s="18"/>
      <c r="AE1401" s="18"/>
      <c r="AF1401" s="18"/>
      <c r="AG1401" s="18"/>
      <c r="AH1401" s="18"/>
      <c r="AI1401" s="18"/>
      <c r="AJ1401" s="18"/>
      <c r="AK1401" s="18"/>
      <c r="AL1401" s="18"/>
      <c r="AM1401" s="18"/>
      <c r="AN1401" s="18"/>
      <c r="AO1401" s="18"/>
      <c r="AP1401" s="18"/>
      <c r="AQ1401" s="18"/>
      <c r="AR1401" s="18"/>
      <c r="AS1401" s="18"/>
      <c r="AT1401" s="18"/>
      <c r="AU1401" s="18"/>
      <c r="AV1401" s="18"/>
      <c r="AW1401" s="18"/>
      <c r="AX1401" s="18"/>
      <c r="AY1401" s="18"/>
      <c r="AZ1401" s="18"/>
      <c r="BA1401" s="18"/>
      <c r="BB1401" s="18"/>
      <c r="BD1401" s="18"/>
      <c r="BE1401" s="18"/>
      <c r="BF1401" s="18"/>
      <c r="BG1401" s="18"/>
      <c r="BH1401" s="18"/>
      <c r="BI1401" s="18"/>
      <c r="BJ1401" s="18"/>
      <c r="BK1401" s="18"/>
      <c r="BL1401" s="18"/>
      <c r="BM1401" s="18"/>
      <c r="BN1401" s="18"/>
      <c r="BO1401" s="18"/>
      <c r="BP1401" s="18"/>
      <c r="BQ1401" s="18"/>
      <c r="BR1401" s="18"/>
      <c r="BS1401" s="18"/>
      <c r="BT1401" s="18"/>
      <c r="BU1401" s="18"/>
      <c r="BV1401" s="18"/>
      <c r="BW1401" s="18"/>
      <c r="BX1401" s="18"/>
      <c r="BY1401" s="18"/>
      <c r="BZ1401" s="18"/>
      <c r="CA1401" s="18"/>
      <c r="CB1401" s="18"/>
      <c r="CC1401" s="18"/>
      <c r="CD1401" s="18"/>
      <c r="CE1401" s="18"/>
      <c r="CF1401" s="18"/>
      <c r="CG1401" s="18"/>
      <c r="CH1401" s="18"/>
      <c r="CI1401" s="18"/>
      <c r="CJ1401" s="18"/>
      <c r="CK1401" s="18"/>
      <c r="CL1401" s="18"/>
      <c r="CM1401" s="18"/>
      <c r="CN1401" s="18"/>
      <c r="CO1401" s="18"/>
      <c r="CP1401" s="18"/>
      <c r="CQ1401" s="18"/>
      <c r="CR1401" s="18"/>
      <c r="CS1401" s="18"/>
      <c r="CT1401" s="18"/>
      <c r="CU1401" s="18"/>
      <c r="CV1401" s="18"/>
      <c r="CW1401" s="18"/>
      <c r="CX1401" s="18"/>
      <c r="CY1401" s="18"/>
      <c r="CZ1401" s="18"/>
      <c r="DA1401" s="18"/>
      <c r="DB1401" s="18"/>
      <c r="DC1401" s="18"/>
      <c r="DD1401" s="18"/>
      <c r="DE1401" s="18"/>
      <c r="DF1401" s="18"/>
      <c r="DG1401" s="18"/>
      <c r="DH1401" s="18"/>
      <c r="DI1401" s="18"/>
    </row>
    <row r="1402" s="19" customFormat="1" spans="1:113">
      <c r="A1402" s="153" t="str">
        <f>+CONCATENATE(B1402,C1402,D1402,E1402,F1402)</f>
        <v>AFS261.5</v>
      </c>
      <c r="B1402" s="158" t="s">
        <v>121</v>
      </c>
      <c r="C1402" s="154" t="s">
        <v>148</v>
      </c>
      <c r="D1402" s="158" t="s">
        <v>90</v>
      </c>
      <c r="E1402" s="158">
        <v>26</v>
      </c>
      <c r="F1402" s="159">
        <v>1.5</v>
      </c>
      <c r="G1402" s="156">
        <v>0</v>
      </c>
      <c r="H1402" s="156">
        <v>80.21</v>
      </c>
      <c r="I1402" s="156">
        <v>81.52</v>
      </c>
      <c r="J1402" s="156">
        <v>88.62</v>
      </c>
      <c r="K1402" s="156">
        <v>105.81</v>
      </c>
      <c r="L1402" s="156">
        <v>132.55</v>
      </c>
      <c r="M1402" s="157"/>
      <c r="N1402" s="18"/>
      <c r="W1402" s="18"/>
      <c r="X1402" s="18"/>
      <c r="Y1402" s="18"/>
      <c r="Z1402" s="18"/>
      <c r="AA1402" s="18"/>
      <c r="AB1402" s="18"/>
      <c r="AC1402" s="18"/>
      <c r="AD1402" s="18"/>
      <c r="AE1402" s="18"/>
      <c r="AF1402" s="18"/>
      <c r="AG1402" s="18"/>
      <c r="AH1402" s="18"/>
      <c r="AI1402" s="18"/>
      <c r="AJ1402" s="18"/>
      <c r="AK1402" s="18"/>
      <c r="AL1402" s="18"/>
      <c r="AM1402" s="18"/>
      <c r="AN1402" s="18"/>
      <c r="AO1402" s="18"/>
      <c r="AP1402" s="18"/>
      <c r="AQ1402" s="18"/>
      <c r="AR1402" s="18"/>
      <c r="AS1402" s="18"/>
      <c r="AT1402" s="18"/>
      <c r="AU1402" s="18"/>
      <c r="AV1402" s="18"/>
      <c r="AW1402" s="18"/>
      <c r="AX1402" s="18"/>
      <c r="AY1402" s="18"/>
      <c r="AZ1402" s="18"/>
      <c r="BA1402" s="18"/>
      <c r="BB1402" s="18"/>
      <c r="BD1402" s="18"/>
      <c r="BE1402" s="18"/>
      <c r="BF1402" s="18"/>
      <c r="BG1402" s="18"/>
      <c r="BH1402" s="18"/>
      <c r="BI1402" s="18"/>
      <c r="BJ1402" s="18"/>
      <c r="BK1402" s="18"/>
      <c r="BL1402" s="18"/>
      <c r="BM1402" s="18"/>
      <c r="BN1402" s="18"/>
      <c r="BO1402" s="18"/>
      <c r="BP1402" s="18"/>
      <c r="BQ1402" s="18"/>
      <c r="BR1402" s="18"/>
      <c r="BS1402" s="18"/>
      <c r="BT1402" s="18"/>
      <c r="BU1402" s="18"/>
      <c r="BV1402" s="18"/>
      <c r="BW1402" s="18"/>
      <c r="BX1402" s="18"/>
      <c r="BY1402" s="18"/>
      <c r="BZ1402" s="18"/>
      <c r="CA1402" s="18"/>
      <c r="CB1402" s="18"/>
      <c r="CC1402" s="18"/>
      <c r="CD1402" s="18"/>
      <c r="CE1402" s="18"/>
      <c r="CF1402" s="18"/>
      <c r="CG1402" s="18"/>
      <c r="CH1402" s="18"/>
      <c r="CI1402" s="18"/>
      <c r="CJ1402" s="18"/>
      <c r="CK1402" s="18"/>
      <c r="CL1402" s="18"/>
      <c r="CM1402" s="18"/>
      <c r="CN1402" s="18"/>
      <c r="CO1402" s="18"/>
      <c r="CP1402" s="18"/>
      <c r="CQ1402" s="18"/>
      <c r="CR1402" s="18"/>
      <c r="CS1402" s="18"/>
      <c r="CT1402" s="18"/>
      <c r="CU1402" s="18"/>
      <c r="CV1402" s="18"/>
      <c r="CW1402" s="18"/>
      <c r="CX1402" s="18"/>
      <c r="CY1402" s="18"/>
      <c r="CZ1402" s="18"/>
      <c r="DA1402" s="18"/>
      <c r="DB1402" s="18"/>
      <c r="DC1402" s="18"/>
      <c r="DD1402" s="18"/>
      <c r="DE1402" s="18"/>
      <c r="DF1402" s="18"/>
      <c r="DG1402" s="18"/>
      <c r="DH1402" s="18"/>
      <c r="DI1402" s="18"/>
    </row>
    <row r="1403" s="19" customFormat="1" spans="1:113">
      <c r="A1403" s="153" t="str">
        <f>+CONCATENATE(B1403,C1403,D1403,E1403,F1403)</f>
        <v>AFS271.5</v>
      </c>
      <c r="B1403" s="158" t="s">
        <v>121</v>
      </c>
      <c r="C1403" s="154" t="s">
        <v>148</v>
      </c>
      <c r="D1403" s="158" t="s">
        <v>90</v>
      </c>
      <c r="E1403" s="158">
        <v>27</v>
      </c>
      <c r="F1403" s="159">
        <v>1.5</v>
      </c>
      <c r="G1403" s="156">
        <v>0</v>
      </c>
      <c r="H1403" s="156">
        <v>81.47</v>
      </c>
      <c r="I1403" s="156">
        <v>83.45</v>
      </c>
      <c r="J1403" s="156">
        <v>92.96</v>
      </c>
      <c r="K1403" s="156">
        <v>113</v>
      </c>
      <c r="L1403" s="156">
        <v>142.74</v>
      </c>
      <c r="M1403" s="157"/>
      <c r="N1403" s="18"/>
      <c r="W1403" s="18"/>
      <c r="X1403" s="18"/>
      <c r="Y1403" s="18"/>
      <c r="Z1403" s="18"/>
      <c r="AA1403" s="18"/>
      <c r="AB1403" s="18"/>
      <c r="AC1403" s="18"/>
      <c r="AD1403" s="18"/>
      <c r="AE1403" s="18"/>
      <c r="AF1403" s="18"/>
      <c r="AG1403" s="18"/>
      <c r="AH1403" s="18"/>
      <c r="AI1403" s="18"/>
      <c r="AJ1403" s="18"/>
      <c r="AK1403" s="18"/>
      <c r="AL1403" s="18"/>
      <c r="AM1403" s="18"/>
      <c r="AN1403" s="18"/>
      <c r="AO1403" s="18"/>
      <c r="AP1403" s="18"/>
      <c r="AQ1403" s="18"/>
      <c r="AR1403" s="18"/>
      <c r="AS1403" s="18"/>
      <c r="AT1403" s="18"/>
      <c r="AU1403" s="18"/>
      <c r="AV1403" s="18"/>
      <c r="AW1403" s="18"/>
      <c r="AX1403" s="18"/>
      <c r="AY1403" s="18"/>
      <c r="AZ1403" s="18"/>
      <c r="BA1403" s="18"/>
      <c r="BB1403" s="18"/>
      <c r="BD1403" s="18"/>
      <c r="BE1403" s="18"/>
      <c r="BF1403" s="18"/>
      <c r="BG1403" s="18"/>
      <c r="BH1403" s="18"/>
      <c r="BI1403" s="18"/>
      <c r="BJ1403" s="18"/>
      <c r="BK1403" s="18"/>
      <c r="BL1403" s="18"/>
      <c r="BM1403" s="18"/>
      <c r="BN1403" s="18"/>
      <c r="BO1403" s="18"/>
      <c r="BP1403" s="18"/>
      <c r="BQ1403" s="18"/>
      <c r="BR1403" s="18"/>
      <c r="BS1403" s="18"/>
      <c r="BT1403" s="18"/>
      <c r="BU1403" s="18"/>
      <c r="BV1403" s="18"/>
      <c r="BW1403" s="18"/>
      <c r="BX1403" s="18"/>
      <c r="BY1403" s="18"/>
      <c r="BZ1403" s="18"/>
      <c r="CA1403" s="18"/>
      <c r="CB1403" s="18"/>
      <c r="CC1403" s="18"/>
      <c r="CD1403" s="18"/>
      <c r="CE1403" s="18"/>
      <c r="CF1403" s="18"/>
      <c r="CG1403" s="18"/>
      <c r="CH1403" s="18"/>
      <c r="CI1403" s="18"/>
      <c r="CJ1403" s="18"/>
      <c r="CK1403" s="18"/>
      <c r="CL1403" s="18"/>
      <c r="CM1403" s="18"/>
      <c r="CN1403" s="18"/>
      <c r="CO1403" s="18"/>
      <c r="CP1403" s="18"/>
      <c r="CQ1403" s="18"/>
      <c r="CR1403" s="18"/>
      <c r="CS1403" s="18"/>
      <c r="CT1403" s="18"/>
      <c r="CU1403" s="18"/>
      <c r="CV1403" s="18"/>
      <c r="CW1403" s="18"/>
      <c r="CX1403" s="18"/>
      <c r="CY1403" s="18"/>
      <c r="CZ1403" s="18"/>
      <c r="DA1403" s="18"/>
      <c r="DB1403" s="18"/>
      <c r="DC1403" s="18"/>
      <c r="DD1403" s="18"/>
      <c r="DE1403" s="18"/>
      <c r="DF1403" s="18"/>
      <c r="DG1403" s="18"/>
      <c r="DH1403" s="18"/>
      <c r="DI1403" s="18"/>
    </row>
    <row r="1404" s="19" customFormat="1" spans="1:113">
      <c r="A1404" s="153" t="str">
        <f>+CONCATENATE(B1404,C1404,D1404,E1404,F1404)</f>
        <v>AFS281.5</v>
      </c>
      <c r="B1404" s="158" t="s">
        <v>121</v>
      </c>
      <c r="C1404" s="154" t="s">
        <v>148</v>
      </c>
      <c r="D1404" s="158" t="s">
        <v>90</v>
      </c>
      <c r="E1404" s="158">
        <v>28</v>
      </c>
      <c r="F1404" s="159">
        <v>1.5</v>
      </c>
      <c r="G1404" s="156">
        <v>0</v>
      </c>
      <c r="H1404" s="156">
        <v>82.87</v>
      </c>
      <c r="I1404" s="156">
        <v>85.91</v>
      </c>
      <c r="J1404" s="156">
        <v>98.11</v>
      </c>
      <c r="K1404" s="156">
        <v>121.35</v>
      </c>
      <c r="L1404" s="156">
        <v>153.88</v>
      </c>
      <c r="M1404" s="157"/>
      <c r="N1404" s="18"/>
      <c r="W1404" s="18"/>
      <c r="X1404" s="18"/>
      <c r="Y1404" s="18"/>
      <c r="Z1404" s="18"/>
      <c r="AA1404" s="18"/>
      <c r="AB1404" s="18"/>
      <c r="AC1404" s="18"/>
      <c r="AD1404" s="18"/>
      <c r="AE1404" s="18"/>
      <c r="AF1404" s="18"/>
      <c r="AG1404" s="18"/>
      <c r="AH1404" s="18"/>
      <c r="AI1404" s="18"/>
      <c r="AJ1404" s="18"/>
      <c r="AK1404" s="18"/>
      <c r="AL1404" s="18"/>
      <c r="AM1404" s="18"/>
      <c r="AN1404" s="18"/>
      <c r="AO1404" s="18"/>
      <c r="AP1404" s="18"/>
      <c r="AQ1404" s="18"/>
      <c r="AR1404" s="18"/>
      <c r="AS1404" s="18"/>
      <c r="AT1404" s="18"/>
      <c r="AU1404" s="18"/>
      <c r="AV1404" s="18"/>
      <c r="AW1404" s="18"/>
      <c r="AX1404" s="18"/>
      <c r="AY1404" s="18"/>
      <c r="AZ1404" s="18"/>
      <c r="BA1404" s="18"/>
      <c r="BB1404" s="18"/>
      <c r="BD1404" s="18"/>
      <c r="BE1404" s="18"/>
      <c r="BF1404" s="18"/>
      <c r="BG1404" s="18"/>
      <c r="BH1404" s="18"/>
      <c r="BI1404" s="18"/>
      <c r="BJ1404" s="18"/>
      <c r="BK1404" s="18"/>
      <c r="BL1404" s="18"/>
      <c r="BM1404" s="18"/>
      <c r="BN1404" s="18"/>
      <c r="BO1404" s="18"/>
      <c r="BP1404" s="18"/>
      <c r="BQ1404" s="18"/>
      <c r="BR1404" s="18"/>
      <c r="BS1404" s="18"/>
      <c r="BT1404" s="18"/>
      <c r="BU1404" s="18"/>
      <c r="BV1404" s="18"/>
      <c r="BW1404" s="18"/>
      <c r="BX1404" s="18"/>
      <c r="BY1404" s="18"/>
      <c r="BZ1404" s="18"/>
      <c r="CA1404" s="18"/>
      <c r="CB1404" s="18"/>
      <c r="CC1404" s="18"/>
      <c r="CD1404" s="18"/>
      <c r="CE1404" s="18"/>
      <c r="CF1404" s="18"/>
      <c r="CG1404" s="18"/>
      <c r="CH1404" s="18"/>
      <c r="CI1404" s="18"/>
      <c r="CJ1404" s="18"/>
      <c r="CK1404" s="18"/>
      <c r="CL1404" s="18"/>
      <c r="CM1404" s="18"/>
      <c r="CN1404" s="18"/>
      <c r="CO1404" s="18"/>
      <c r="CP1404" s="18"/>
      <c r="CQ1404" s="18"/>
      <c r="CR1404" s="18"/>
      <c r="CS1404" s="18"/>
      <c r="CT1404" s="18"/>
      <c r="CU1404" s="18"/>
      <c r="CV1404" s="18"/>
      <c r="CW1404" s="18"/>
      <c r="CX1404" s="18"/>
      <c r="CY1404" s="18"/>
      <c r="CZ1404" s="18"/>
      <c r="DA1404" s="18"/>
      <c r="DB1404" s="18"/>
      <c r="DC1404" s="18"/>
      <c r="DD1404" s="18"/>
      <c r="DE1404" s="18"/>
      <c r="DF1404" s="18"/>
      <c r="DG1404" s="18"/>
      <c r="DH1404" s="18"/>
      <c r="DI1404" s="18"/>
    </row>
    <row r="1405" s="19" customFormat="1" spans="1:113">
      <c r="A1405" s="153" t="str">
        <f>+CONCATENATE(B1405,C1405,D1405,E1405,F1405)</f>
        <v>AFS291.5</v>
      </c>
      <c r="B1405" s="158" t="s">
        <v>121</v>
      </c>
      <c r="C1405" s="154" t="s">
        <v>148</v>
      </c>
      <c r="D1405" s="158" t="s">
        <v>90</v>
      </c>
      <c r="E1405" s="158">
        <v>29</v>
      </c>
      <c r="F1405" s="159">
        <v>1.5</v>
      </c>
      <c r="G1405" s="156">
        <v>0</v>
      </c>
      <c r="H1405" s="156">
        <v>84.59</v>
      </c>
      <c r="I1405" s="156">
        <v>89.11</v>
      </c>
      <c r="J1405" s="156">
        <v>104.23</v>
      </c>
      <c r="K1405" s="156">
        <v>130.66</v>
      </c>
      <c r="L1405" s="156">
        <v>166.1</v>
      </c>
      <c r="M1405" s="157"/>
      <c r="N1405" s="18"/>
      <c r="W1405" s="18"/>
      <c r="X1405" s="18"/>
      <c r="Y1405" s="18"/>
      <c r="Z1405" s="18"/>
      <c r="AA1405" s="18"/>
      <c r="AB1405" s="18"/>
      <c r="AC1405" s="18"/>
      <c r="AD1405" s="18"/>
      <c r="AE1405" s="18"/>
      <c r="AF1405" s="18"/>
      <c r="AG1405" s="18"/>
      <c r="AH1405" s="18"/>
      <c r="AI1405" s="18"/>
      <c r="AJ1405" s="18"/>
      <c r="AK1405" s="18"/>
      <c r="AL1405" s="18"/>
      <c r="AM1405" s="18"/>
      <c r="AN1405" s="18"/>
      <c r="AO1405" s="18"/>
      <c r="AP1405" s="18"/>
      <c r="AQ1405" s="18"/>
      <c r="AR1405" s="18"/>
      <c r="AS1405" s="18"/>
      <c r="AT1405" s="18"/>
      <c r="AU1405" s="18"/>
      <c r="AV1405" s="18"/>
      <c r="AW1405" s="18"/>
      <c r="AX1405" s="18"/>
      <c r="AY1405" s="18"/>
      <c r="AZ1405" s="18"/>
      <c r="BA1405" s="18"/>
      <c r="BB1405" s="18"/>
      <c r="BD1405" s="18"/>
      <c r="BE1405" s="18"/>
      <c r="BF1405" s="18"/>
      <c r="BG1405" s="18"/>
      <c r="BH1405" s="18"/>
      <c r="BI1405" s="18"/>
      <c r="BJ1405" s="18"/>
      <c r="BK1405" s="18"/>
      <c r="BL1405" s="18"/>
      <c r="BM1405" s="18"/>
      <c r="BN1405" s="18"/>
      <c r="BO1405" s="18"/>
      <c r="BP1405" s="18"/>
      <c r="BQ1405" s="18"/>
      <c r="BR1405" s="18"/>
      <c r="BS1405" s="18"/>
      <c r="BT1405" s="18"/>
      <c r="BU1405" s="18"/>
      <c r="BV1405" s="18"/>
      <c r="BW1405" s="18"/>
      <c r="BX1405" s="18"/>
      <c r="BY1405" s="18"/>
      <c r="BZ1405" s="18"/>
      <c r="CA1405" s="18"/>
      <c r="CB1405" s="18"/>
      <c r="CC1405" s="18"/>
      <c r="CD1405" s="18"/>
      <c r="CE1405" s="18"/>
      <c r="CF1405" s="18"/>
      <c r="CG1405" s="18"/>
      <c r="CH1405" s="18"/>
      <c r="CI1405" s="18"/>
      <c r="CJ1405" s="18"/>
      <c r="CK1405" s="18"/>
      <c r="CL1405" s="18"/>
      <c r="CM1405" s="18"/>
      <c r="CN1405" s="18"/>
      <c r="CO1405" s="18"/>
      <c r="CP1405" s="18"/>
      <c r="CQ1405" s="18"/>
      <c r="CR1405" s="18"/>
      <c r="CS1405" s="18"/>
      <c r="CT1405" s="18"/>
      <c r="CU1405" s="18"/>
      <c r="CV1405" s="18"/>
      <c r="CW1405" s="18"/>
      <c r="CX1405" s="18"/>
      <c r="CY1405" s="18"/>
      <c r="CZ1405" s="18"/>
      <c r="DA1405" s="18"/>
      <c r="DB1405" s="18"/>
      <c r="DC1405" s="18"/>
      <c r="DD1405" s="18"/>
      <c r="DE1405" s="18"/>
      <c r="DF1405" s="18"/>
      <c r="DG1405" s="18"/>
      <c r="DH1405" s="18"/>
      <c r="DI1405" s="18"/>
    </row>
    <row r="1406" s="19" customFormat="1" spans="1:113">
      <c r="A1406" s="153" t="str">
        <f>+CONCATENATE(B1406,C1406,D1406,E1406,F1406)</f>
        <v>AFS301.5</v>
      </c>
      <c r="B1406" s="158" t="s">
        <v>121</v>
      </c>
      <c r="C1406" s="154" t="s">
        <v>148</v>
      </c>
      <c r="D1406" s="158" t="s">
        <v>90</v>
      </c>
      <c r="E1406" s="158">
        <v>30</v>
      </c>
      <c r="F1406" s="159">
        <v>1.5</v>
      </c>
      <c r="G1406" s="156">
        <v>0</v>
      </c>
      <c r="H1406" s="156">
        <v>86.6</v>
      </c>
      <c r="I1406" s="156">
        <v>93.08</v>
      </c>
      <c r="J1406" s="156">
        <v>111.43</v>
      </c>
      <c r="K1406" s="156">
        <v>141.22</v>
      </c>
      <c r="L1406" s="156">
        <v>179.38</v>
      </c>
      <c r="M1406" s="157">
        <v>179.38</v>
      </c>
      <c r="N1406" s="18"/>
      <c r="W1406" s="18"/>
      <c r="X1406" s="18"/>
      <c r="Y1406" s="18"/>
      <c r="Z1406" s="18"/>
      <c r="AA1406" s="18"/>
      <c r="AB1406" s="18"/>
      <c r="AC1406" s="18"/>
      <c r="AD1406" s="18"/>
      <c r="AE1406" s="18"/>
      <c r="AF1406" s="18"/>
      <c r="AG1406" s="18"/>
      <c r="AH1406" s="18"/>
      <c r="AI1406" s="18"/>
      <c r="AJ1406" s="18"/>
      <c r="AK1406" s="18"/>
      <c r="AL1406" s="18"/>
      <c r="AM1406" s="18"/>
      <c r="AN1406" s="18"/>
      <c r="AO1406" s="18"/>
      <c r="AP1406" s="18"/>
      <c r="AQ1406" s="18"/>
      <c r="AR1406" s="18"/>
      <c r="AS1406" s="18"/>
      <c r="AT1406" s="18"/>
      <c r="AU1406" s="18"/>
      <c r="AV1406" s="18"/>
      <c r="AW1406" s="18"/>
      <c r="AX1406" s="18"/>
      <c r="AY1406" s="18"/>
      <c r="AZ1406" s="18"/>
      <c r="BA1406" s="18"/>
      <c r="BB1406" s="18"/>
      <c r="BD1406" s="18"/>
      <c r="BE1406" s="18"/>
      <c r="BF1406" s="18"/>
      <c r="BG1406" s="18"/>
      <c r="BH1406" s="18"/>
      <c r="BI1406" s="18"/>
      <c r="BJ1406" s="18"/>
      <c r="BK1406" s="18"/>
      <c r="BL1406" s="18"/>
      <c r="BM1406" s="18"/>
      <c r="BN1406" s="18"/>
      <c r="BO1406" s="18"/>
      <c r="BP1406" s="18"/>
      <c r="BQ1406" s="18"/>
      <c r="BR1406" s="18"/>
      <c r="BS1406" s="18"/>
      <c r="BT1406" s="18"/>
      <c r="BU1406" s="18"/>
      <c r="BV1406" s="18"/>
      <c r="BW1406" s="18"/>
      <c r="BX1406" s="18"/>
      <c r="BY1406" s="18"/>
      <c r="BZ1406" s="18"/>
      <c r="CA1406" s="18"/>
      <c r="CB1406" s="18"/>
      <c r="CC1406" s="18"/>
      <c r="CD1406" s="18"/>
      <c r="CE1406" s="18"/>
      <c r="CF1406" s="18"/>
      <c r="CG1406" s="18"/>
      <c r="CH1406" s="18"/>
      <c r="CI1406" s="18"/>
      <c r="CJ1406" s="18"/>
      <c r="CK1406" s="18"/>
      <c r="CL1406" s="18"/>
      <c r="CM1406" s="18"/>
      <c r="CN1406" s="18"/>
      <c r="CO1406" s="18"/>
      <c r="CP1406" s="18"/>
      <c r="CQ1406" s="18"/>
      <c r="CR1406" s="18"/>
      <c r="CS1406" s="18"/>
      <c r="CT1406" s="18"/>
      <c r="CU1406" s="18"/>
      <c r="CV1406" s="18"/>
      <c r="CW1406" s="18"/>
      <c r="CX1406" s="18"/>
      <c r="CY1406" s="18"/>
      <c r="CZ1406" s="18"/>
      <c r="DA1406" s="18"/>
      <c r="DB1406" s="18"/>
      <c r="DC1406" s="18"/>
      <c r="DD1406" s="18"/>
      <c r="DE1406" s="18"/>
      <c r="DF1406" s="18"/>
      <c r="DG1406" s="18"/>
      <c r="DH1406" s="18"/>
      <c r="DI1406" s="18"/>
    </row>
    <row r="1407" s="19" customFormat="1" spans="1:113">
      <c r="A1407" s="153" t="str">
        <f>+CONCATENATE(B1407,C1407,D1407,E1407,F1407)</f>
        <v>AFS311.5</v>
      </c>
      <c r="B1407" s="158" t="s">
        <v>121</v>
      </c>
      <c r="C1407" s="154" t="s">
        <v>148</v>
      </c>
      <c r="D1407" s="158" t="s">
        <v>90</v>
      </c>
      <c r="E1407" s="158">
        <v>31</v>
      </c>
      <c r="F1407" s="159">
        <v>1.5</v>
      </c>
      <c r="G1407" s="156">
        <v>0</v>
      </c>
      <c r="H1407" s="156">
        <v>89.13</v>
      </c>
      <c r="I1407" s="156">
        <v>97.99</v>
      </c>
      <c r="J1407" s="156">
        <v>119.7</v>
      </c>
      <c r="K1407" s="156">
        <v>153.17</v>
      </c>
      <c r="L1407" s="156">
        <v>193.88</v>
      </c>
      <c r="M1407" s="157">
        <v>185.39</v>
      </c>
      <c r="N1407" s="18"/>
      <c r="W1407" s="18"/>
      <c r="X1407" s="18"/>
      <c r="Y1407" s="18"/>
      <c r="Z1407" s="18"/>
      <c r="AA1407" s="18"/>
      <c r="AB1407" s="18"/>
      <c r="AC1407" s="18"/>
      <c r="AD1407" s="18"/>
      <c r="AE1407" s="18"/>
      <c r="AF1407" s="18"/>
      <c r="AG1407" s="18"/>
      <c r="AH1407" s="18"/>
      <c r="AI1407" s="18"/>
      <c r="AJ1407" s="18"/>
      <c r="AK1407" s="18"/>
      <c r="AL1407" s="18"/>
      <c r="AM1407" s="18"/>
      <c r="AN1407" s="18"/>
      <c r="AO1407" s="18"/>
      <c r="AP1407" s="18"/>
      <c r="AQ1407" s="18"/>
      <c r="AR1407" s="18"/>
      <c r="AS1407" s="18"/>
      <c r="AT1407" s="18"/>
      <c r="AU1407" s="18"/>
      <c r="AV1407" s="18"/>
      <c r="AW1407" s="18"/>
      <c r="AX1407" s="18"/>
      <c r="AY1407" s="18"/>
      <c r="AZ1407" s="18"/>
      <c r="BA1407" s="18"/>
      <c r="BB1407" s="18"/>
      <c r="BD1407" s="18"/>
      <c r="BE1407" s="18"/>
      <c r="BF1407" s="18"/>
      <c r="BG1407" s="18"/>
      <c r="BH1407" s="18"/>
      <c r="BI1407" s="18"/>
      <c r="BJ1407" s="18"/>
      <c r="BK1407" s="18"/>
      <c r="BL1407" s="18"/>
      <c r="BM1407" s="18"/>
      <c r="BN1407" s="18"/>
      <c r="BO1407" s="18"/>
      <c r="BP1407" s="18"/>
      <c r="BQ1407" s="18"/>
      <c r="BR1407" s="18"/>
      <c r="BS1407" s="18"/>
      <c r="BT1407" s="18"/>
      <c r="BU1407" s="18"/>
      <c r="BV1407" s="18"/>
      <c r="BW1407" s="18"/>
      <c r="BX1407" s="18"/>
      <c r="BY1407" s="18"/>
      <c r="BZ1407" s="18"/>
      <c r="CA1407" s="18"/>
      <c r="CB1407" s="18"/>
      <c r="CC1407" s="18"/>
      <c r="CD1407" s="18"/>
      <c r="CE1407" s="18"/>
      <c r="CF1407" s="18"/>
      <c r="CG1407" s="18"/>
      <c r="CH1407" s="18"/>
      <c r="CI1407" s="18"/>
      <c r="CJ1407" s="18"/>
      <c r="CK1407" s="18"/>
      <c r="CL1407" s="18"/>
      <c r="CM1407" s="18"/>
      <c r="CN1407" s="18"/>
      <c r="CO1407" s="18"/>
      <c r="CP1407" s="18"/>
      <c r="CQ1407" s="18"/>
      <c r="CR1407" s="18"/>
      <c r="CS1407" s="18"/>
      <c r="CT1407" s="18"/>
      <c r="CU1407" s="18"/>
      <c r="CV1407" s="18"/>
      <c r="CW1407" s="18"/>
      <c r="CX1407" s="18"/>
      <c r="CY1407" s="18"/>
      <c r="CZ1407" s="18"/>
      <c r="DA1407" s="18"/>
      <c r="DB1407" s="18"/>
      <c r="DC1407" s="18"/>
      <c r="DD1407" s="18"/>
      <c r="DE1407" s="18"/>
      <c r="DF1407" s="18"/>
      <c r="DG1407" s="18"/>
      <c r="DH1407" s="18"/>
      <c r="DI1407" s="18"/>
    </row>
    <row r="1408" s="19" customFormat="1" spans="1:113">
      <c r="A1408" s="153" t="str">
        <f>+CONCATENATE(B1408,C1408,D1408,E1408,F1408)</f>
        <v>AFS321.5</v>
      </c>
      <c r="B1408" s="158" t="s">
        <v>121</v>
      </c>
      <c r="C1408" s="154" t="s">
        <v>148</v>
      </c>
      <c r="D1408" s="158" t="s">
        <v>90</v>
      </c>
      <c r="E1408" s="158">
        <v>32</v>
      </c>
      <c r="F1408" s="159">
        <v>1.5</v>
      </c>
      <c r="G1408" s="156">
        <v>0</v>
      </c>
      <c r="H1408" s="156">
        <v>92.36</v>
      </c>
      <c r="I1408" s="156">
        <v>103.97</v>
      </c>
      <c r="J1408" s="156">
        <v>129.43</v>
      </c>
      <c r="K1408" s="156">
        <v>166.29</v>
      </c>
      <c r="L1408" s="156">
        <v>209.74</v>
      </c>
      <c r="M1408" s="157">
        <v>191.85</v>
      </c>
      <c r="N1408" s="18"/>
      <c r="W1408" s="18"/>
      <c r="X1408" s="18"/>
      <c r="Y1408" s="18"/>
      <c r="Z1408" s="18"/>
      <c r="AA1408" s="18"/>
      <c r="AB1408" s="18"/>
      <c r="AC1408" s="18"/>
      <c r="AD1408" s="18"/>
      <c r="AE1408" s="18"/>
      <c r="AF1408" s="18"/>
      <c r="AG1408" s="18"/>
      <c r="AH1408" s="18"/>
      <c r="AI1408" s="18"/>
      <c r="AJ1408" s="18"/>
      <c r="AK1408" s="18"/>
      <c r="AL1408" s="18"/>
      <c r="AM1408" s="18"/>
      <c r="AN1408" s="18"/>
      <c r="AO1408" s="18"/>
      <c r="AP1408" s="18"/>
      <c r="AQ1408" s="18"/>
      <c r="AR1408" s="18"/>
      <c r="AS1408" s="18"/>
      <c r="AT1408" s="18"/>
      <c r="AU1408" s="18"/>
      <c r="AV1408" s="18"/>
      <c r="AW1408" s="18"/>
      <c r="AX1408" s="18"/>
      <c r="AY1408" s="18"/>
      <c r="AZ1408" s="18"/>
      <c r="BA1408" s="18"/>
      <c r="BB1408" s="18"/>
      <c r="BD1408" s="18"/>
      <c r="BE1408" s="18"/>
      <c r="BF1408" s="18"/>
      <c r="BG1408" s="18"/>
      <c r="BH1408" s="18"/>
      <c r="BI1408" s="18"/>
      <c r="BJ1408" s="18"/>
      <c r="BK1408" s="18"/>
      <c r="BL1408" s="18"/>
      <c r="BM1408" s="18"/>
      <c r="BN1408" s="18"/>
      <c r="BO1408" s="18"/>
      <c r="BP1408" s="18"/>
      <c r="BQ1408" s="18"/>
      <c r="BR1408" s="18"/>
      <c r="BS1408" s="18"/>
      <c r="BT1408" s="18"/>
      <c r="BU1408" s="18"/>
      <c r="BV1408" s="18"/>
      <c r="BW1408" s="18"/>
      <c r="BX1408" s="18"/>
      <c r="BY1408" s="18"/>
      <c r="BZ1408" s="18"/>
      <c r="CA1408" s="18"/>
      <c r="CB1408" s="18"/>
      <c r="CC1408" s="18"/>
      <c r="CD1408" s="18"/>
      <c r="CE1408" s="18"/>
      <c r="CF1408" s="18"/>
      <c r="CG1408" s="18"/>
      <c r="CH1408" s="18"/>
      <c r="CI1408" s="18"/>
      <c r="CJ1408" s="18"/>
      <c r="CK1408" s="18"/>
      <c r="CL1408" s="18"/>
      <c r="CM1408" s="18"/>
      <c r="CN1408" s="18"/>
      <c r="CO1408" s="18"/>
      <c r="CP1408" s="18"/>
      <c r="CQ1408" s="18"/>
      <c r="CR1408" s="18"/>
      <c r="CS1408" s="18"/>
      <c r="CT1408" s="18"/>
      <c r="CU1408" s="18"/>
      <c r="CV1408" s="18"/>
      <c r="CW1408" s="18"/>
      <c r="CX1408" s="18"/>
      <c r="CY1408" s="18"/>
      <c r="CZ1408" s="18"/>
      <c r="DA1408" s="18"/>
      <c r="DB1408" s="18"/>
      <c r="DC1408" s="18"/>
      <c r="DD1408" s="18"/>
      <c r="DE1408" s="18"/>
      <c r="DF1408" s="18"/>
      <c r="DG1408" s="18"/>
      <c r="DH1408" s="18"/>
      <c r="DI1408" s="18"/>
    </row>
    <row r="1409" s="19" customFormat="1" spans="1:113">
      <c r="A1409" s="153" t="str">
        <f>+CONCATENATE(B1409,C1409,D1409,E1409,F1409)</f>
        <v>AFS331.5</v>
      </c>
      <c r="B1409" s="158" t="s">
        <v>121</v>
      </c>
      <c r="C1409" s="154" t="s">
        <v>148</v>
      </c>
      <c r="D1409" s="158" t="s">
        <v>90</v>
      </c>
      <c r="E1409" s="158">
        <v>33</v>
      </c>
      <c r="F1409" s="159">
        <v>1.5</v>
      </c>
      <c r="G1409" s="156">
        <v>0</v>
      </c>
      <c r="H1409" s="156">
        <v>96.33</v>
      </c>
      <c r="I1409" s="156">
        <v>111.17</v>
      </c>
      <c r="J1409" s="156">
        <v>140.33</v>
      </c>
      <c r="K1409" s="156">
        <v>180.89</v>
      </c>
      <c r="L1409" s="156">
        <v>226.89</v>
      </c>
      <c r="M1409" s="157">
        <v>198.8</v>
      </c>
      <c r="N1409" s="18"/>
      <c r="W1409" s="18"/>
      <c r="X1409" s="18"/>
      <c r="Y1409" s="18"/>
      <c r="Z1409" s="18"/>
      <c r="AA1409" s="18"/>
      <c r="AB1409" s="18"/>
      <c r="AC1409" s="18"/>
      <c r="AD1409" s="18"/>
      <c r="AE1409" s="18"/>
      <c r="AF1409" s="18"/>
      <c r="AG1409" s="18"/>
      <c r="AH1409" s="18"/>
      <c r="AI1409" s="18"/>
      <c r="AJ1409" s="18"/>
      <c r="AK1409" s="18"/>
      <c r="AL1409" s="18"/>
      <c r="AM1409" s="18"/>
      <c r="AN1409" s="18"/>
      <c r="AO1409" s="18"/>
      <c r="AP1409" s="18"/>
      <c r="AQ1409" s="18"/>
      <c r="AR1409" s="18"/>
      <c r="AS1409" s="18"/>
      <c r="AT1409" s="18"/>
      <c r="AU1409" s="18"/>
      <c r="AV1409" s="18"/>
      <c r="AW1409" s="18"/>
      <c r="AX1409" s="18"/>
      <c r="AY1409" s="18"/>
      <c r="AZ1409" s="18"/>
      <c r="BA1409" s="18"/>
      <c r="BB1409" s="18"/>
      <c r="BD1409" s="18"/>
      <c r="BE1409" s="18"/>
      <c r="BF1409" s="18"/>
      <c r="BG1409" s="18"/>
      <c r="BH1409" s="18"/>
      <c r="BI1409" s="18"/>
      <c r="BJ1409" s="18"/>
      <c r="BK1409" s="18"/>
      <c r="BL1409" s="18"/>
      <c r="BM1409" s="18"/>
      <c r="BN1409" s="18"/>
      <c r="BO1409" s="18"/>
      <c r="BP1409" s="18"/>
      <c r="BQ1409" s="18"/>
      <c r="BR1409" s="18"/>
      <c r="BS1409" s="18"/>
      <c r="BT1409" s="18"/>
      <c r="BU1409" s="18"/>
      <c r="BV1409" s="18"/>
      <c r="BW1409" s="18"/>
      <c r="BX1409" s="18"/>
      <c r="BY1409" s="18"/>
      <c r="BZ1409" s="18"/>
      <c r="CA1409" s="18"/>
      <c r="CB1409" s="18"/>
      <c r="CC1409" s="18"/>
      <c r="CD1409" s="18"/>
      <c r="CE1409" s="18"/>
      <c r="CF1409" s="18"/>
      <c r="CG1409" s="18"/>
      <c r="CH1409" s="18"/>
      <c r="CI1409" s="18"/>
      <c r="CJ1409" s="18"/>
      <c r="CK1409" s="18"/>
      <c r="CL1409" s="18"/>
      <c r="CM1409" s="18"/>
      <c r="CN1409" s="18"/>
      <c r="CO1409" s="18"/>
      <c r="CP1409" s="18"/>
      <c r="CQ1409" s="18"/>
      <c r="CR1409" s="18"/>
      <c r="CS1409" s="18"/>
      <c r="CT1409" s="18"/>
      <c r="CU1409" s="18"/>
      <c r="CV1409" s="18"/>
      <c r="CW1409" s="18"/>
      <c r="CX1409" s="18"/>
      <c r="CY1409" s="18"/>
      <c r="CZ1409" s="18"/>
      <c r="DA1409" s="18"/>
      <c r="DB1409" s="18"/>
      <c r="DC1409" s="18"/>
      <c r="DD1409" s="18"/>
      <c r="DE1409" s="18"/>
      <c r="DF1409" s="18"/>
      <c r="DG1409" s="18"/>
      <c r="DH1409" s="18"/>
      <c r="DI1409" s="18"/>
    </row>
    <row r="1410" s="19" customFormat="1" spans="1:113">
      <c r="A1410" s="153" t="str">
        <f t="shared" ref="A1410:A1473" si="43">+CONCATENATE(B1410,C1410,D1410,E1410,F1410)</f>
        <v>AFS341.5</v>
      </c>
      <c r="B1410" s="158" t="s">
        <v>121</v>
      </c>
      <c r="C1410" s="154" t="s">
        <v>148</v>
      </c>
      <c r="D1410" s="158" t="s">
        <v>90</v>
      </c>
      <c r="E1410" s="158">
        <v>34</v>
      </c>
      <c r="F1410" s="159">
        <v>1.5</v>
      </c>
      <c r="G1410" s="156">
        <v>0</v>
      </c>
      <c r="H1410" s="156">
        <v>101.21</v>
      </c>
      <c r="I1410" s="156">
        <v>119.67</v>
      </c>
      <c r="J1410" s="156">
        <v>152.85</v>
      </c>
      <c r="K1410" s="156">
        <v>196.78</v>
      </c>
      <c r="L1410" s="156">
        <v>245.5</v>
      </c>
      <c r="M1410" s="157">
        <v>206.27</v>
      </c>
      <c r="N1410" s="18"/>
      <c r="W1410" s="18"/>
      <c r="X1410" s="18"/>
      <c r="Y1410" s="18"/>
      <c r="Z1410" s="18"/>
      <c r="AA1410" s="18"/>
      <c r="AB1410" s="18"/>
      <c r="AC1410" s="18"/>
      <c r="AD1410" s="18"/>
      <c r="AE1410" s="18"/>
      <c r="AF1410" s="18"/>
      <c r="AG1410" s="18"/>
      <c r="AH1410" s="18"/>
      <c r="AI1410" s="18"/>
      <c r="AJ1410" s="18"/>
      <c r="AK1410" s="18"/>
      <c r="AL1410" s="18"/>
      <c r="AM1410" s="18"/>
      <c r="AN1410" s="18"/>
      <c r="AO1410" s="18"/>
      <c r="AP1410" s="18"/>
      <c r="AQ1410" s="18"/>
      <c r="AR1410" s="18"/>
      <c r="AS1410" s="18"/>
      <c r="AT1410" s="18"/>
      <c r="AU1410" s="18"/>
      <c r="AV1410" s="18"/>
      <c r="AW1410" s="18"/>
      <c r="AX1410" s="18"/>
      <c r="AY1410" s="18"/>
      <c r="AZ1410" s="18"/>
      <c r="BA1410" s="18"/>
      <c r="BB1410" s="18"/>
      <c r="BD1410" s="18"/>
      <c r="BE1410" s="18"/>
      <c r="BF1410" s="18"/>
      <c r="BG1410" s="18"/>
      <c r="BH1410" s="18"/>
      <c r="BI1410" s="18"/>
      <c r="BJ1410" s="18"/>
      <c r="BK1410" s="18"/>
      <c r="BL1410" s="18"/>
      <c r="BM1410" s="18"/>
      <c r="BN1410" s="18"/>
      <c r="BO1410" s="18"/>
      <c r="BP1410" s="18"/>
      <c r="BQ1410" s="18"/>
      <c r="BR1410" s="18"/>
      <c r="BS1410" s="18"/>
      <c r="BT1410" s="18"/>
      <c r="BU1410" s="18"/>
      <c r="BV1410" s="18"/>
      <c r="BW1410" s="18"/>
      <c r="BX1410" s="18"/>
      <c r="BY1410" s="18"/>
      <c r="BZ1410" s="18"/>
      <c r="CA1410" s="18"/>
      <c r="CB1410" s="18"/>
      <c r="CC1410" s="18"/>
      <c r="CD1410" s="18"/>
      <c r="CE1410" s="18"/>
      <c r="CF1410" s="18"/>
      <c r="CG1410" s="18"/>
      <c r="CH1410" s="18"/>
      <c r="CI1410" s="18"/>
      <c r="CJ1410" s="18"/>
      <c r="CK1410" s="18"/>
      <c r="CL1410" s="18"/>
      <c r="CM1410" s="18"/>
      <c r="CN1410" s="18"/>
      <c r="CO1410" s="18"/>
      <c r="CP1410" s="18"/>
      <c r="CQ1410" s="18"/>
      <c r="CR1410" s="18"/>
      <c r="CS1410" s="18"/>
      <c r="CT1410" s="18"/>
      <c r="CU1410" s="18"/>
      <c r="CV1410" s="18"/>
      <c r="CW1410" s="18"/>
      <c r="CX1410" s="18"/>
      <c r="CY1410" s="18"/>
      <c r="CZ1410" s="18"/>
      <c r="DA1410" s="18"/>
      <c r="DB1410" s="18"/>
      <c r="DC1410" s="18"/>
      <c r="DD1410" s="18"/>
      <c r="DE1410" s="18"/>
      <c r="DF1410" s="18"/>
      <c r="DG1410" s="18"/>
      <c r="DH1410" s="18"/>
      <c r="DI1410" s="18"/>
    </row>
    <row r="1411" s="19" customFormat="1" spans="1:113">
      <c r="A1411" s="153" t="str">
        <f>+CONCATENATE(B1411,C1411,D1411,E1411,F1411)</f>
        <v>AFS351.5</v>
      </c>
      <c r="B1411" s="158" t="s">
        <v>121</v>
      </c>
      <c r="C1411" s="154" t="s">
        <v>148</v>
      </c>
      <c r="D1411" s="158" t="s">
        <v>90</v>
      </c>
      <c r="E1411" s="158">
        <v>35</v>
      </c>
      <c r="F1411" s="159">
        <v>1.5</v>
      </c>
      <c r="G1411" s="156">
        <v>0</v>
      </c>
      <c r="H1411" s="156">
        <v>107.08</v>
      </c>
      <c r="I1411" s="156">
        <v>129.47</v>
      </c>
      <c r="J1411" s="156">
        <v>167.11</v>
      </c>
      <c r="K1411" s="156">
        <v>214.26</v>
      </c>
      <c r="L1411" s="156">
        <v>265.73</v>
      </c>
      <c r="M1411" s="157">
        <v>214.26</v>
      </c>
      <c r="N1411" s="18"/>
      <c r="W1411" s="18"/>
      <c r="X1411" s="18"/>
      <c r="Y1411" s="18"/>
      <c r="Z1411" s="18"/>
      <c r="AA1411" s="18"/>
      <c r="AB1411" s="18"/>
      <c r="AC1411" s="18"/>
      <c r="AD1411" s="18"/>
      <c r="AE1411" s="18"/>
      <c r="AF1411" s="18"/>
      <c r="AG1411" s="18"/>
      <c r="AH1411" s="18"/>
      <c r="AI1411" s="18"/>
      <c r="AJ1411" s="18"/>
      <c r="AK1411" s="18"/>
      <c r="AL1411" s="18"/>
      <c r="AM1411" s="18"/>
      <c r="AN1411" s="18"/>
      <c r="AO1411" s="18"/>
      <c r="AP1411" s="18"/>
      <c r="AQ1411" s="18"/>
      <c r="AR1411" s="18"/>
      <c r="AS1411" s="18"/>
      <c r="AT1411" s="18"/>
      <c r="AU1411" s="18"/>
      <c r="AV1411" s="18"/>
      <c r="AW1411" s="18"/>
      <c r="AX1411" s="18"/>
      <c r="AY1411" s="18"/>
      <c r="AZ1411" s="18"/>
      <c r="BA1411" s="18"/>
      <c r="BB1411" s="18"/>
      <c r="BD1411" s="18"/>
      <c r="BE1411" s="18"/>
      <c r="BF1411" s="18"/>
      <c r="BG1411" s="18"/>
      <c r="BH1411" s="18"/>
      <c r="BI1411" s="18"/>
      <c r="BJ1411" s="18"/>
      <c r="BK1411" s="18"/>
      <c r="BL1411" s="18"/>
      <c r="BM1411" s="18"/>
      <c r="BN1411" s="18"/>
      <c r="BO1411" s="18"/>
      <c r="BP1411" s="18"/>
      <c r="BQ1411" s="18"/>
      <c r="BR1411" s="18"/>
      <c r="BS1411" s="18"/>
      <c r="BT1411" s="18"/>
      <c r="BU1411" s="18"/>
      <c r="BV1411" s="18"/>
      <c r="BW1411" s="18"/>
      <c r="BX1411" s="18"/>
      <c r="BY1411" s="18"/>
      <c r="BZ1411" s="18"/>
      <c r="CA1411" s="18"/>
      <c r="CB1411" s="18"/>
      <c r="CC1411" s="18"/>
      <c r="CD1411" s="18"/>
      <c r="CE1411" s="18"/>
      <c r="CF1411" s="18"/>
      <c r="CG1411" s="18"/>
      <c r="CH1411" s="18"/>
      <c r="CI1411" s="18"/>
      <c r="CJ1411" s="18"/>
      <c r="CK1411" s="18"/>
      <c r="CL1411" s="18"/>
      <c r="CM1411" s="18"/>
      <c r="CN1411" s="18"/>
      <c r="CO1411" s="18"/>
      <c r="CP1411" s="18"/>
      <c r="CQ1411" s="18"/>
      <c r="CR1411" s="18"/>
      <c r="CS1411" s="18"/>
      <c r="CT1411" s="18"/>
      <c r="CU1411" s="18"/>
      <c r="CV1411" s="18"/>
      <c r="CW1411" s="18"/>
      <c r="CX1411" s="18"/>
      <c r="CY1411" s="18"/>
      <c r="CZ1411" s="18"/>
      <c r="DA1411" s="18"/>
      <c r="DB1411" s="18"/>
      <c r="DC1411" s="18"/>
      <c r="DD1411" s="18"/>
      <c r="DE1411" s="18"/>
      <c r="DF1411" s="18"/>
      <c r="DG1411" s="18"/>
      <c r="DH1411" s="18"/>
      <c r="DI1411" s="18"/>
    </row>
    <row r="1412" s="19" customFormat="1" spans="1:113">
      <c r="A1412" s="153" t="str">
        <f>+CONCATENATE(B1412,C1412,D1412,E1412,F1412)</f>
        <v>AFS361.5</v>
      </c>
      <c r="B1412" s="158" t="s">
        <v>121</v>
      </c>
      <c r="C1412" s="154" t="s">
        <v>148</v>
      </c>
      <c r="D1412" s="158" t="s">
        <v>90</v>
      </c>
      <c r="E1412" s="158">
        <v>36</v>
      </c>
      <c r="F1412" s="159">
        <v>1.5</v>
      </c>
      <c r="G1412" s="156">
        <v>0</v>
      </c>
      <c r="H1412" s="156">
        <v>114.27</v>
      </c>
      <c r="I1412" s="156">
        <v>141.05</v>
      </c>
      <c r="J1412" s="156">
        <v>182.89</v>
      </c>
      <c r="K1412" s="156">
        <v>233.4</v>
      </c>
      <c r="L1412" s="156">
        <v>287.73</v>
      </c>
      <c r="M1412" s="157">
        <v>222.87</v>
      </c>
      <c r="N1412" s="18"/>
      <c r="W1412" s="18"/>
      <c r="X1412" s="18"/>
      <c r="Y1412" s="18"/>
      <c r="Z1412" s="18"/>
      <c r="AA1412" s="18"/>
      <c r="AB1412" s="18"/>
      <c r="AC1412" s="18"/>
      <c r="AD1412" s="18"/>
      <c r="AE1412" s="18"/>
      <c r="AF1412" s="18"/>
      <c r="AG1412" s="18"/>
      <c r="AH1412" s="18"/>
      <c r="AI1412" s="18"/>
      <c r="AJ1412" s="18"/>
      <c r="AK1412" s="18"/>
      <c r="AL1412" s="18"/>
      <c r="AM1412" s="18"/>
      <c r="AN1412" s="18"/>
      <c r="AO1412" s="18"/>
      <c r="AP1412" s="18"/>
      <c r="AQ1412" s="18"/>
      <c r="AR1412" s="18"/>
      <c r="AS1412" s="18"/>
      <c r="AT1412" s="18"/>
      <c r="AU1412" s="18"/>
      <c r="AV1412" s="18"/>
      <c r="AW1412" s="18"/>
      <c r="AX1412" s="18"/>
      <c r="AY1412" s="18"/>
      <c r="AZ1412" s="18"/>
      <c r="BA1412" s="18"/>
      <c r="BB1412" s="18"/>
      <c r="BD1412" s="18"/>
      <c r="BE1412" s="18"/>
      <c r="BF1412" s="18"/>
      <c r="BG1412" s="18"/>
      <c r="BH1412" s="18"/>
      <c r="BI1412" s="18"/>
      <c r="BJ1412" s="18"/>
      <c r="BK1412" s="18"/>
      <c r="BL1412" s="18"/>
      <c r="BM1412" s="18"/>
      <c r="BN1412" s="18"/>
      <c r="BO1412" s="18"/>
      <c r="BP1412" s="18"/>
      <c r="BQ1412" s="18"/>
      <c r="BR1412" s="18"/>
      <c r="BS1412" s="18"/>
      <c r="BT1412" s="18"/>
      <c r="BU1412" s="18"/>
      <c r="BV1412" s="18"/>
      <c r="BW1412" s="18"/>
      <c r="BX1412" s="18"/>
      <c r="BY1412" s="18"/>
      <c r="BZ1412" s="18"/>
      <c r="CA1412" s="18"/>
      <c r="CB1412" s="18"/>
      <c r="CC1412" s="18"/>
      <c r="CD1412" s="18"/>
      <c r="CE1412" s="18"/>
      <c r="CF1412" s="18"/>
      <c r="CG1412" s="18"/>
      <c r="CH1412" s="18"/>
      <c r="CI1412" s="18"/>
      <c r="CJ1412" s="18"/>
      <c r="CK1412" s="18"/>
      <c r="CL1412" s="18"/>
      <c r="CM1412" s="18"/>
      <c r="CN1412" s="18"/>
      <c r="CO1412" s="18"/>
      <c r="CP1412" s="18"/>
      <c r="CQ1412" s="18"/>
      <c r="CR1412" s="18"/>
      <c r="CS1412" s="18"/>
      <c r="CT1412" s="18"/>
      <c r="CU1412" s="18"/>
      <c r="CV1412" s="18"/>
      <c r="CW1412" s="18"/>
      <c r="CX1412" s="18"/>
      <c r="CY1412" s="18"/>
      <c r="CZ1412" s="18"/>
      <c r="DA1412" s="18"/>
      <c r="DB1412" s="18"/>
      <c r="DC1412" s="18"/>
      <c r="DD1412" s="18"/>
      <c r="DE1412" s="18"/>
      <c r="DF1412" s="18"/>
      <c r="DG1412" s="18"/>
      <c r="DH1412" s="18"/>
      <c r="DI1412" s="18"/>
    </row>
    <row r="1413" s="19" customFormat="1" spans="1:113">
      <c r="A1413" s="153" t="str">
        <f>+CONCATENATE(B1413,C1413,D1413,E1413,F1413)</f>
        <v>AFS371.5</v>
      </c>
      <c r="B1413" s="158" t="s">
        <v>121</v>
      </c>
      <c r="C1413" s="154" t="s">
        <v>148</v>
      </c>
      <c r="D1413" s="158" t="s">
        <v>90</v>
      </c>
      <c r="E1413" s="158">
        <v>37</v>
      </c>
      <c r="F1413" s="159">
        <v>1.5</v>
      </c>
      <c r="G1413" s="156">
        <v>0</v>
      </c>
      <c r="H1413" s="156">
        <v>122.78</v>
      </c>
      <c r="I1413" s="156">
        <v>154.13</v>
      </c>
      <c r="J1413" s="156">
        <v>200.51</v>
      </c>
      <c r="K1413" s="156">
        <v>254.07</v>
      </c>
      <c r="L1413" s="156">
        <v>311.6</v>
      </c>
      <c r="M1413" s="157">
        <v>232.12</v>
      </c>
      <c r="N1413" s="18"/>
      <c r="W1413" s="18"/>
      <c r="X1413" s="18"/>
      <c r="Y1413" s="18"/>
      <c r="Z1413" s="18"/>
      <c r="AA1413" s="18"/>
      <c r="AB1413" s="18"/>
      <c r="AC1413" s="18"/>
      <c r="AD1413" s="18"/>
      <c r="AE1413" s="18"/>
      <c r="AF1413" s="18"/>
      <c r="AG1413" s="18"/>
      <c r="AH1413" s="18"/>
      <c r="AI1413" s="18"/>
      <c r="AJ1413" s="18"/>
      <c r="AK1413" s="18"/>
      <c r="AL1413" s="18"/>
      <c r="AM1413" s="18"/>
      <c r="AN1413" s="18"/>
      <c r="AO1413" s="18"/>
      <c r="AP1413" s="18"/>
      <c r="AQ1413" s="18"/>
      <c r="AR1413" s="18"/>
      <c r="AS1413" s="18"/>
      <c r="AT1413" s="18"/>
      <c r="AU1413" s="18"/>
      <c r="AV1413" s="18"/>
      <c r="AW1413" s="18"/>
      <c r="AX1413" s="18"/>
      <c r="AY1413" s="18"/>
      <c r="AZ1413" s="18"/>
      <c r="BA1413" s="18"/>
      <c r="BB1413" s="18"/>
      <c r="BD1413" s="18"/>
      <c r="BE1413" s="18"/>
      <c r="BF1413" s="18"/>
      <c r="BG1413" s="18"/>
      <c r="BH1413" s="18"/>
      <c r="BI1413" s="18"/>
      <c r="BJ1413" s="18"/>
      <c r="BK1413" s="18"/>
      <c r="BL1413" s="18"/>
      <c r="BM1413" s="18"/>
      <c r="BN1413" s="18"/>
      <c r="BO1413" s="18"/>
      <c r="BP1413" s="18"/>
      <c r="BQ1413" s="18"/>
      <c r="BR1413" s="18"/>
      <c r="BS1413" s="18"/>
      <c r="BT1413" s="18"/>
      <c r="BU1413" s="18"/>
      <c r="BV1413" s="18"/>
      <c r="BW1413" s="18"/>
      <c r="BX1413" s="18"/>
      <c r="BY1413" s="18"/>
      <c r="BZ1413" s="18"/>
      <c r="CA1413" s="18"/>
      <c r="CB1413" s="18"/>
      <c r="CC1413" s="18"/>
      <c r="CD1413" s="18"/>
      <c r="CE1413" s="18"/>
      <c r="CF1413" s="18"/>
      <c r="CG1413" s="18"/>
      <c r="CH1413" s="18"/>
      <c r="CI1413" s="18"/>
      <c r="CJ1413" s="18"/>
      <c r="CK1413" s="18"/>
      <c r="CL1413" s="18"/>
      <c r="CM1413" s="18"/>
      <c r="CN1413" s="18"/>
      <c r="CO1413" s="18"/>
      <c r="CP1413" s="18"/>
      <c r="CQ1413" s="18"/>
      <c r="CR1413" s="18"/>
      <c r="CS1413" s="18"/>
      <c r="CT1413" s="18"/>
      <c r="CU1413" s="18"/>
      <c r="CV1413" s="18"/>
      <c r="CW1413" s="18"/>
      <c r="CX1413" s="18"/>
      <c r="CY1413" s="18"/>
      <c r="CZ1413" s="18"/>
      <c r="DA1413" s="18"/>
      <c r="DB1413" s="18"/>
      <c r="DC1413" s="18"/>
      <c r="DD1413" s="18"/>
      <c r="DE1413" s="18"/>
      <c r="DF1413" s="18"/>
      <c r="DG1413" s="18"/>
      <c r="DH1413" s="18"/>
      <c r="DI1413" s="18"/>
    </row>
    <row r="1414" s="19" customFormat="1" spans="1:113">
      <c r="A1414" s="153" t="str">
        <f>+CONCATENATE(B1414,C1414,D1414,E1414,F1414)</f>
        <v>AFS381.5</v>
      </c>
      <c r="B1414" s="158" t="s">
        <v>121</v>
      </c>
      <c r="C1414" s="154" t="s">
        <v>148</v>
      </c>
      <c r="D1414" s="158" t="s">
        <v>90</v>
      </c>
      <c r="E1414" s="158">
        <v>38</v>
      </c>
      <c r="F1414" s="159">
        <v>1.5</v>
      </c>
      <c r="G1414" s="156">
        <v>0</v>
      </c>
      <c r="H1414" s="156">
        <v>132.9</v>
      </c>
      <c r="I1414" s="156">
        <v>168.97</v>
      </c>
      <c r="J1414" s="156">
        <v>219.75</v>
      </c>
      <c r="K1414" s="156">
        <v>276.51</v>
      </c>
      <c r="L1414" s="156">
        <v>337.5</v>
      </c>
      <c r="M1414" s="157">
        <v>242.03</v>
      </c>
      <c r="N1414" s="18"/>
      <c r="W1414" s="18"/>
      <c r="X1414" s="18"/>
      <c r="Y1414" s="18"/>
      <c r="Z1414" s="18"/>
      <c r="AA1414" s="18"/>
      <c r="AB1414" s="18"/>
      <c r="AC1414" s="18"/>
      <c r="AD1414" s="18"/>
      <c r="AE1414" s="18"/>
      <c r="AF1414" s="18"/>
      <c r="AG1414" s="18"/>
      <c r="AH1414" s="18"/>
      <c r="AI1414" s="18"/>
      <c r="AJ1414" s="18"/>
      <c r="AK1414" s="18"/>
      <c r="AL1414" s="18"/>
      <c r="AM1414" s="18"/>
      <c r="AN1414" s="18"/>
      <c r="AO1414" s="18"/>
      <c r="AP1414" s="18"/>
      <c r="AQ1414" s="18"/>
      <c r="AR1414" s="18"/>
      <c r="AS1414" s="18"/>
      <c r="AT1414" s="18"/>
      <c r="AU1414" s="18"/>
      <c r="AV1414" s="18"/>
      <c r="AW1414" s="18"/>
      <c r="AX1414" s="18"/>
      <c r="AY1414" s="18"/>
      <c r="AZ1414" s="18"/>
      <c r="BA1414" s="18"/>
      <c r="BB1414" s="18"/>
      <c r="BD1414" s="18"/>
      <c r="BE1414" s="18"/>
      <c r="BF1414" s="18"/>
      <c r="BG1414" s="18"/>
      <c r="BH1414" s="18"/>
      <c r="BI1414" s="18"/>
      <c r="BJ1414" s="18"/>
      <c r="BK1414" s="18"/>
      <c r="BL1414" s="18"/>
      <c r="BM1414" s="18"/>
      <c r="BN1414" s="18"/>
      <c r="BO1414" s="18"/>
      <c r="BP1414" s="18"/>
      <c r="BQ1414" s="18"/>
      <c r="BR1414" s="18"/>
      <c r="BS1414" s="18"/>
      <c r="BT1414" s="18"/>
      <c r="BU1414" s="18"/>
      <c r="BV1414" s="18"/>
      <c r="BW1414" s="18"/>
      <c r="BX1414" s="18"/>
      <c r="BY1414" s="18"/>
      <c r="BZ1414" s="18"/>
      <c r="CA1414" s="18"/>
      <c r="CB1414" s="18"/>
      <c r="CC1414" s="18"/>
      <c r="CD1414" s="18"/>
      <c r="CE1414" s="18"/>
      <c r="CF1414" s="18"/>
      <c r="CG1414" s="18"/>
      <c r="CH1414" s="18"/>
      <c r="CI1414" s="18"/>
      <c r="CJ1414" s="18"/>
      <c r="CK1414" s="18"/>
      <c r="CL1414" s="18"/>
      <c r="CM1414" s="18"/>
      <c r="CN1414" s="18"/>
      <c r="CO1414" s="18"/>
      <c r="CP1414" s="18"/>
      <c r="CQ1414" s="18"/>
      <c r="CR1414" s="18"/>
      <c r="CS1414" s="18"/>
      <c r="CT1414" s="18"/>
      <c r="CU1414" s="18"/>
      <c r="CV1414" s="18"/>
      <c r="CW1414" s="18"/>
      <c r="CX1414" s="18"/>
      <c r="CY1414" s="18"/>
      <c r="CZ1414" s="18"/>
      <c r="DA1414" s="18"/>
      <c r="DB1414" s="18"/>
      <c r="DC1414" s="18"/>
      <c r="DD1414" s="18"/>
      <c r="DE1414" s="18"/>
      <c r="DF1414" s="18"/>
      <c r="DG1414" s="18"/>
      <c r="DH1414" s="18"/>
      <c r="DI1414" s="18"/>
    </row>
    <row r="1415" s="19" customFormat="1" spans="1:113">
      <c r="A1415" s="153" t="str">
        <f>+CONCATENATE(B1415,C1415,D1415,E1415,F1415)</f>
        <v>AFS391.5</v>
      </c>
      <c r="B1415" s="158" t="s">
        <v>121</v>
      </c>
      <c r="C1415" s="154" t="s">
        <v>148</v>
      </c>
      <c r="D1415" s="158" t="s">
        <v>90</v>
      </c>
      <c r="E1415" s="158">
        <v>39</v>
      </c>
      <c r="F1415" s="159">
        <v>1.5</v>
      </c>
      <c r="G1415" s="156">
        <v>0</v>
      </c>
      <c r="H1415" s="156">
        <v>144.69</v>
      </c>
      <c r="I1415" s="156">
        <v>186.11</v>
      </c>
      <c r="J1415" s="156">
        <v>240.93</v>
      </c>
      <c r="K1415" s="156">
        <v>300.89</v>
      </c>
      <c r="L1415" s="156">
        <v>365.56</v>
      </c>
      <c r="M1415" s="157">
        <v>252.69</v>
      </c>
      <c r="N1415" s="18"/>
      <c r="W1415" s="18"/>
      <c r="X1415" s="18"/>
      <c r="Y1415" s="18"/>
      <c r="Z1415" s="18"/>
      <c r="AA1415" s="18"/>
      <c r="AB1415" s="18"/>
      <c r="AC1415" s="18"/>
      <c r="AD1415" s="18"/>
      <c r="AE1415" s="18"/>
      <c r="AF1415" s="18"/>
      <c r="AG1415" s="18"/>
      <c r="AH1415" s="18"/>
      <c r="AI1415" s="18"/>
      <c r="AJ1415" s="18"/>
      <c r="AK1415" s="18"/>
      <c r="AL1415" s="18"/>
      <c r="AM1415" s="18"/>
      <c r="AN1415" s="18"/>
      <c r="AO1415" s="18"/>
      <c r="AP1415" s="18"/>
      <c r="AQ1415" s="18"/>
      <c r="AR1415" s="18"/>
      <c r="AS1415" s="18"/>
      <c r="AT1415" s="18"/>
      <c r="AU1415" s="18"/>
      <c r="AV1415" s="18"/>
      <c r="AW1415" s="18"/>
      <c r="AX1415" s="18"/>
      <c r="AY1415" s="18"/>
      <c r="AZ1415" s="18"/>
      <c r="BA1415" s="18"/>
      <c r="BB1415" s="18"/>
      <c r="BD1415" s="18"/>
      <c r="BE1415" s="18"/>
      <c r="BF1415" s="18"/>
      <c r="BG1415" s="18"/>
      <c r="BH1415" s="18"/>
      <c r="BI1415" s="18"/>
      <c r="BJ1415" s="18"/>
      <c r="BK1415" s="18"/>
      <c r="BL1415" s="18"/>
      <c r="BM1415" s="18"/>
      <c r="BN1415" s="18"/>
      <c r="BO1415" s="18"/>
      <c r="BP1415" s="18"/>
      <c r="BQ1415" s="18"/>
      <c r="BR1415" s="18"/>
      <c r="BS1415" s="18"/>
      <c r="BT1415" s="18"/>
      <c r="BU1415" s="18"/>
      <c r="BV1415" s="18"/>
      <c r="BW1415" s="18"/>
      <c r="BX1415" s="18"/>
      <c r="BY1415" s="18"/>
      <c r="BZ1415" s="18"/>
      <c r="CA1415" s="18"/>
      <c r="CB1415" s="18"/>
      <c r="CC1415" s="18"/>
      <c r="CD1415" s="18"/>
      <c r="CE1415" s="18"/>
      <c r="CF1415" s="18"/>
      <c r="CG1415" s="18"/>
      <c r="CH1415" s="18"/>
      <c r="CI1415" s="18"/>
      <c r="CJ1415" s="18"/>
      <c r="CK1415" s="18"/>
      <c r="CL1415" s="18"/>
      <c r="CM1415" s="18"/>
      <c r="CN1415" s="18"/>
      <c r="CO1415" s="18"/>
      <c r="CP1415" s="18"/>
      <c r="CQ1415" s="18"/>
      <c r="CR1415" s="18"/>
      <c r="CS1415" s="18"/>
      <c r="CT1415" s="18"/>
      <c r="CU1415" s="18"/>
      <c r="CV1415" s="18"/>
      <c r="CW1415" s="18"/>
      <c r="CX1415" s="18"/>
      <c r="CY1415" s="18"/>
      <c r="CZ1415" s="18"/>
      <c r="DA1415" s="18"/>
      <c r="DB1415" s="18"/>
      <c r="DC1415" s="18"/>
      <c r="DD1415" s="18"/>
      <c r="DE1415" s="18"/>
      <c r="DF1415" s="18"/>
      <c r="DG1415" s="18"/>
      <c r="DH1415" s="18"/>
      <c r="DI1415" s="18"/>
    </row>
    <row r="1416" s="19" customFormat="1" spans="1:113">
      <c r="A1416" s="153" t="str">
        <f>+CONCATENATE(B1416,C1416,D1416,E1416,F1416)</f>
        <v>AFS401.5</v>
      </c>
      <c r="B1416" s="158" t="s">
        <v>121</v>
      </c>
      <c r="C1416" s="154" t="s">
        <v>148</v>
      </c>
      <c r="D1416" s="158" t="s">
        <v>90</v>
      </c>
      <c r="E1416" s="158">
        <v>40</v>
      </c>
      <c r="F1416" s="159">
        <v>1.5</v>
      </c>
      <c r="G1416" s="156">
        <v>166.47</v>
      </c>
      <c r="H1416" s="156">
        <v>158.35</v>
      </c>
      <c r="I1416" s="156">
        <v>205.25</v>
      </c>
      <c r="J1416" s="156">
        <v>264.14</v>
      </c>
      <c r="K1416" s="156">
        <v>327.34</v>
      </c>
      <c r="L1416" s="156">
        <v>395.96</v>
      </c>
      <c r="M1416" s="157">
        <v>264.14</v>
      </c>
      <c r="N1416" s="18"/>
      <c r="W1416" s="18"/>
      <c r="X1416" s="18"/>
      <c r="Y1416" s="18"/>
      <c r="Z1416" s="18"/>
      <c r="AA1416" s="18"/>
      <c r="AB1416" s="18"/>
      <c r="AC1416" s="18"/>
      <c r="AD1416" s="18"/>
      <c r="AE1416" s="18"/>
      <c r="AF1416" s="18"/>
      <c r="AG1416" s="18"/>
      <c r="AH1416" s="18"/>
      <c r="AI1416" s="18"/>
      <c r="AJ1416" s="18"/>
      <c r="AK1416" s="18"/>
      <c r="AL1416" s="18"/>
      <c r="AM1416" s="18"/>
      <c r="AN1416" s="18"/>
      <c r="AO1416" s="18"/>
      <c r="AP1416" s="18"/>
      <c r="AQ1416" s="18"/>
      <c r="AR1416" s="18"/>
      <c r="AS1416" s="18"/>
      <c r="AT1416" s="18"/>
      <c r="AU1416" s="18"/>
      <c r="AV1416" s="18"/>
      <c r="AW1416" s="18"/>
      <c r="AX1416" s="18"/>
      <c r="AY1416" s="18"/>
      <c r="AZ1416" s="18"/>
      <c r="BA1416" s="18"/>
      <c r="BB1416" s="18"/>
      <c r="BD1416" s="18"/>
      <c r="BE1416" s="18"/>
      <c r="BF1416" s="18"/>
      <c r="BG1416" s="18"/>
      <c r="BH1416" s="18"/>
      <c r="BI1416" s="18"/>
      <c r="BJ1416" s="18"/>
      <c r="BK1416" s="18"/>
      <c r="BL1416" s="18"/>
      <c r="BM1416" s="18"/>
      <c r="BN1416" s="18"/>
      <c r="BO1416" s="18"/>
      <c r="BP1416" s="18"/>
      <c r="BQ1416" s="18"/>
      <c r="BR1416" s="18"/>
      <c r="BS1416" s="18"/>
      <c r="BT1416" s="18"/>
      <c r="BU1416" s="18"/>
      <c r="BV1416" s="18"/>
      <c r="BW1416" s="18"/>
      <c r="BX1416" s="18"/>
      <c r="BY1416" s="18"/>
      <c r="BZ1416" s="18"/>
      <c r="CA1416" s="18"/>
      <c r="CB1416" s="18"/>
      <c r="CC1416" s="18"/>
      <c r="CD1416" s="18"/>
      <c r="CE1416" s="18"/>
      <c r="CF1416" s="18"/>
      <c r="CG1416" s="18"/>
      <c r="CH1416" s="18"/>
      <c r="CI1416" s="18"/>
      <c r="CJ1416" s="18"/>
      <c r="CK1416" s="18"/>
      <c r="CL1416" s="18"/>
      <c r="CM1416" s="18"/>
      <c r="CN1416" s="18"/>
      <c r="CO1416" s="18"/>
      <c r="CP1416" s="18"/>
      <c r="CQ1416" s="18"/>
      <c r="CR1416" s="18"/>
      <c r="CS1416" s="18"/>
      <c r="CT1416" s="18"/>
      <c r="CU1416" s="18"/>
      <c r="CV1416" s="18"/>
      <c r="CW1416" s="18"/>
      <c r="CX1416" s="18"/>
      <c r="CY1416" s="18"/>
      <c r="CZ1416" s="18"/>
      <c r="DA1416" s="18"/>
      <c r="DB1416" s="18"/>
      <c r="DC1416" s="18"/>
      <c r="DD1416" s="18"/>
      <c r="DE1416" s="18"/>
      <c r="DF1416" s="18"/>
      <c r="DG1416" s="18"/>
      <c r="DH1416" s="18"/>
      <c r="DI1416" s="18"/>
    </row>
    <row r="1417" s="19" customFormat="1" spans="1:113">
      <c r="A1417" s="153" t="str">
        <f>+CONCATENATE(B1417,C1417,D1417,E1417,F1417)</f>
        <v>AFS411.5</v>
      </c>
      <c r="B1417" s="158" t="s">
        <v>121</v>
      </c>
      <c r="C1417" s="154" t="s">
        <v>148</v>
      </c>
      <c r="D1417" s="158" t="s">
        <v>90</v>
      </c>
      <c r="E1417" s="158">
        <v>41</v>
      </c>
      <c r="F1417" s="159">
        <v>1.5</v>
      </c>
      <c r="G1417" s="156">
        <v>166.47</v>
      </c>
      <c r="H1417" s="156">
        <v>174.13</v>
      </c>
      <c r="I1417" s="156">
        <v>226.63</v>
      </c>
      <c r="J1417" s="156">
        <v>289.28</v>
      </c>
      <c r="K1417" s="156">
        <v>356</v>
      </c>
      <c r="L1417" s="156">
        <v>428.84</v>
      </c>
      <c r="M1417" s="157">
        <v>276.38</v>
      </c>
      <c r="N1417" s="18"/>
      <c r="W1417" s="18"/>
      <c r="X1417" s="18"/>
      <c r="Y1417" s="18"/>
      <c r="Z1417" s="18"/>
      <c r="AA1417" s="18"/>
      <c r="AB1417" s="18"/>
      <c r="AC1417" s="18"/>
      <c r="AD1417" s="18"/>
      <c r="AE1417" s="18"/>
      <c r="AF1417" s="18"/>
      <c r="AG1417" s="18"/>
      <c r="AH1417" s="18"/>
      <c r="AI1417" s="18"/>
      <c r="AJ1417" s="18"/>
      <c r="AK1417" s="18"/>
      <c r="AL1417" s="18"/>
      <c r="AM1417" s="18"/>
      <c r="AN1417" s="18"/>
      <c r="AO1417" s="18"/>
      <c r="AP1417" s="18"/>
      <c r="AQ1417" s="18"/>
      <c r="AR1417" s="18"/>
      <c r="AS1417" s="18"/>
      <c r="AT1417" s="18"/>
      <c r="AU1417" s="18"/>
      <c r="AV1417" s="18"/>
      <c r="AW1417" s="18"/>
      <c r="AX1417" s="18"/>
      <c r="AY1417" s="18"/>
      <c r="AZ1417" s="18"/>
      <c r="BA1417" s="18"/>
      <c r="BB1417" s="18"/>
      <c r="BD1417" s="18"/>
      <c r="BE1417" s="18"/>
      <c r="BF1417" s="18"/>
      <c r="BG1417" s="18"/>
      <c r="BH1417" s="18"/>
      <c r="BI1417" s="18"/>
      <c r="BJ1417" s="18"/>
      <c r="BK1417" s="18"/>
      <c r="BL1417" s="18"/>
      <c r="BM1417" s="18"/>
      <c r="BN1417" s="18"/>
      <c r="BO1417" s="18"/>
      <c r="BP1417" s="18"/>
      <c r="BQ1417" s="18"/>
      <c r="BR1417" s="18"/>
      <c r="BS1417" s="18"/>
      <c r="BT1417" s="18"/>
      <c r="BU1417" s="18"/>
      <c r="BV1417" s="18"/>
      <c r="BW1417" s="18"/>
      <c r="BX1417" s="18"/>
      <c r="BY1417" s="18"/>
      <c r="BZ1417" s="18"/>
      <c r="CA1417" s="18"/>
      <c r="CB1417" s="18"/>
      <c r="CC1417" s="18"/>
      <c r="CD1417" s="18"/>
      <c r="CE1417" s="18"/>
      <c r="CF1417" s="18"/>
      <c r="CG1417" s="18"/>
      <c r="CH1417" s="18"/>
      <c r="CI1417" s="18"/>
      <c r="CJ1417" s="18"/>
      <c r="CK1417" s="18"/>
      <c r="CL1417" s="18"/>
      <c r="CM1417" s="18"/>
      <c r="CN1417" s="18"/>
      <c r="CO1417" s="18"/>
      <c r="CP1417" s="18"/>
      <c r="CQ1417" s="18"/>
      <c r="CR1417" s="18"/>
      <c r="CS1417" s="18"/>
      <c r="CT1417" s="18"/>
      <c r="CU1417" s="18"/>
      <c r="CV1417" s="18"/>
      <c r="CW1417" s="18"/>
      <c r="CX1417" s="18"/>
      <c r="CY1417" s="18"/>
      <c r="CZ1417" s="18"/>
      <c r="DA1417" s="18"/>
      <c r="DB1417" s="18"/>
      <c r="DC1417" s="18"/>
      <c r="DD1417" s="18"/>
      <c r="DE1417" s="18"/>
      <c r="DF1417" s="18"/>
      <c r="DG1417" s="18"/>
      <c r="DH1417" s="18"/>
      <c r="DI1417" s="18"/>
    </row>
    <row r="1418" s="19" customFormat="1" spans="1:113">
      <c r="A1418" s="153" t="str">
        <f>+CONCATENATE(B1418,C1418,D1418,E1418,F1418)</f>
        <v>AFS421.5</v>
      </c>
      <c r="B1418" s="158" t="s">
        <v>121</v>
      </c>
      <c r="C1418" s="154" t="s">
        <v>148</v>
      </c>
      <c r="D1418" s="158" t="s">
        <v>90</v>
      </c>
      <c r="E1418" s="158">
        <v>42</v>
      </c>
      <c r="F1418" s="159">
        <v>1.5</v>
      </c>
      <c r="G1418" s="156">
        <v>166.47</v>
      </c>
      <c r="H1418" s="156">
        <v>192.3</v>
      </c>
      <c r="I1418" s="156">
        <v>250.22</v>
      </c>
      <c r="J1418" s="156">
        <v>316.5</v>
      </c>
      <c r="K1418" s="156">
        <v>387.04</v>
      </c>
      <c r="L1418" s="156">
        <v>464.38</v>
      </c>
      <c r="M1418" s="157">
        <v>289.56</v>
      </c>
      <c r="N1418" s="18"/>
      <c r="W1418" s="18"/>
      <c r="X1418" s="18"/>
      <c r="Y1418" s="18"/>
      <c r="Z1418" s="18"/>
      <c r="AA1418" s="18"/>
      <c r="AB1418" s="18"/>
      <c r="AC1418" s="18"/>
      <c r="AD1418" s="18"/>
      <c r="AE1418" s="18"/>
      <c r="AF1418" s="18"/>
      <c r="AG1418" s="18"/>
      <c r="AH1418" s="18"/>
      <c r="AI1418" s="18"/>
      <c r="AJ1418" s="18"/>
      <c r="AK1418" s="18"/>
      <c r="AL1418" s="18"/>
      <c r="AM1418" s="18"/>
      <c r="AN1418" s="18"/>
      <c r="AO1418" s="18"/>
      <c r="AP1418" s="18"/>
      <c r="AQ1418" s="18"/>
      <c r="AR1418" s="18"/>
      <c r="AS1418" s="18"/>
      <c r="AT1418" s="18"/>
      <c r="AU1418" s="18"/>
      <c r="AV1418" s="18"/>
      <c r="AW1418" s="18"/>
      <c r="AX1418" s="18"/>
      <c r="AY1418" s="18"/>
      <c r="AZ1418" s="18"/>
      <c r="BA1418" s="18"/>
      <c r="BB1418" s="18"/>
      <c r="BD1418" s="18"/>
      <c r="BE1418" s="18"/>
      <c r="BF1418" s="18"/>
      <c r="BG1418" s="18"/>
      <c r="BH1418" s="18"/>
      <c r="BI1418" s="18"/>
      <c r="BJ1418" s="18"/>
      <c r="BK1418" s="18"/>
      <c r="BL1418" s="18"/>
      <c r="BM1418" s="18"/>
      <c r="BN1418" s="18"/>
      <c r="BO1418" s="18"/>
      <c r="BP1418" s="18"/>
      <c r="BQ1418" s="18"/>
      <c r="BR1418" s="18"/>
      <c r="BS1418" s="18"/>
      <c r="BT1418" s="18"/>
      <c r="BU1418" s="18"/>
      <c r="BV1418" s="18"/>
      <c r="BW1418" s="18"/>
      <c r="BX1418" s="18"/>
      <c r="BY1418" s="18"/>
      <c r="BZ1418" s="18"/>
      <c r="CA1418" s="18"/>
      <c r="CB1418" s="18"/>
      <c r="CC1418" s="18"/>
      <c r="CD1418" s="18"/>
      <c r="CE1418" s="18"/>
      <c r="CF1418" s="18"/>
      <c r="CG1418" s="18"/>
      <c r="CH1418" s="18"/>
      <c r="CI1418" s="18"/>
      <c r="CJ1418" s="18"/>
      <c r="CK1418" s="18"/>
      <c r="CL1418" s="18"/>
      <c r="CM1418" s="18"/>
      <c r="CN1418" s="18"/>
      <c r="CO1418" s="18"/>
      <c r="CP1418" s="18"/>
      <c r="CQ1418" s="18"/>
      <c r="CR1418" s="18"/>
      <c r="CS1418" s="18"/>
      <c r="CT1418" s="18"/>
      <c r="CU1418" s="18"/>
      <c r="CV1418" s="18"/>
      <c r="CW1418" s="18"/>
      <c r="CX1418" s="18"/>
      <c r="CY1418" s="18"/>
      <c r="CZ1418" s="18"/>
      <c r="DA1418" s="18"/>
      <c r="DB1418" s="18"/>
      <c r="DC1418" s="18"/>
      <c r="DD1418" s="18"/>
      <c r="DE1418" s="18"/>
      <c r="DF1418" s="18"/>
      <c r="DG1418" s="18"/>
      <c r="DH1418" s="18"/>
      <c r="DI1418" s="18"/>
    </row>
    <row r="1419" s="19" customFormat="1" spans="1:113">
      <c r="A1419" s="153" t="str">
        <f>+CONCATENATE(B1419,C1419,D1419,E1419,F1419)</f>
        <v>AFS431.5</v>
      </c>
      <c r="B1419" s="158" t="s">
        <v>121</v>
      </c>
      <c r="C1419" s="154" t="s">
        <v>148</v>
      </c>
      <c r="D1419" s="158" t="s">
        <v>90</v>
      </c>
      <c r="E1419" s="158">
        <v>43</v>
      </c>
      <c r="F1419" s="159">
        <v>1.5</v>
      </c>
      <c r="G1419" s="156">
        <v>166.47</v>
      </c>
      <c r="H1419" s="156">
        <v>212.97</v>
      </c>
      <c r="I1419" s="156">
        <v>276.11</v>
      </c>
      <c r="J1419" s="156">
        <v>346.01</v>
      </c>
      <c r="K1419" s="156">
        <v>420.67</v>
      </c>
      <c r="L1419" s="156">
        <v>502.74</v>
      </c>
      <c r="M1419" s="157">
        <v>303.72</v>
      </c>
      <c r="N1419" s="18"/>
      <c r="W1419" s="18"/>
      <c r="X1419" s="18"/>
      <c r="Y1419" s="18"/>
      <c r="Z1419" s="18"/>
      <c r="AA1419" s="18"/>
      <c r="AB1419" s="18"/>
      <c r="AC1419" s="18"/>
      <c r="AD1419" s="18"/>
      <c r="AE1419" s="18"/>
      <c r="AF1419" s="18"/>
      <c r="AG1419" s="18"/>
      <c r="AH1419" s="18"/>
      <c r="AI1419" s="18"/>
      <c r="AJ1419" s="18"/>
      <c r="AK1419" s="18"/>
      <c r="AL1419" s="18"/>
      <c r="AM1419" s="18"/>
      <c r="AN1419" s="18"/>
      <c r="AO1419" s="18"/>
      <c r="AP1419" s="18"/>
      <c r="AQ1419" s="18"/>
      <c r="AR1419" s="18"/>
      <c r="AS1419" s="18"/>
      <c r="AT1419" s="18"/>
      <c r="AU1419" s="18"/>
      <c r="AV1419" s="18"/>
      <c r="AW1419" s="18"/>
      <c r="AX1419" s="18"/>
      <c r="AY1419" s="18"/>
      <c r="AZ1419" s="18"/>
      <c r="BA1419" s="18"/>
      <c r="BB1419" s="18"/>
      <c r="BD1419" s="18"/>
      <c r="BE1419" s="18"/>
      <c r="BF1419" s="18"/>
      <c r="BG1419" s="18"/>
      <c r="BH1419" s="18"/>
      <c r="BI1419" s="18"/>
      <c r="BJ1419" s="18"/>
      <c r="BK1419" s="18"/>
      <c r="BL1419" s="18"/>
      <c r="BM1419" s="18"/>
      <c r="BN1419" s="18"/>
      <c r="BO1419" s="18"/>
      <c r="BP1419" s="18"/>
      <c r="BQ1419" s="18"/>
      <c r="BR1419" s="18"/>
      <c r="BS1419" s="18"/>
      <c r="BT1419" s="18"/>
      <c r="BU1419" s="18"/>
      <c r="BV1419" s="18"/>
      <c r="BW1419" s="18"/>
      <c r="BX1419" s="18"/>
      <c r="BY1419" s="18"/>
      <c r="BZ1419" s="18"/>
      <c r="CA1419" s="18"/>
      <c r="CB1419" s="18"/>
      <c r="CC1419" s="18"/>
      <c r="CD1419" s="18"/>
      <c r="CE1419" s="18"/>
      <c r="CF1419" s="18"/>
      <c r="CG1419" s="18"/>
      <c r="CH1419" s="18"/>
      <c r="CI1419" s="18"/>
      <c r="CJ1419" s="18"/>
      <c r="CK1419" s="18"/>
      <c r="CL1419" s="18"/>
      <c r="CM1419" s="18"/>
      <c r="CN1419" s="18"/>
      <c r="CO1419" s="18"/>
      <c r="CP1419" s="18"/>
      <c r="CQ1419" s="18"/>
      <c r="CR1419" s="18"/>
      <c r="CS1419" s="18"/>
      <c r="CT1419" s="18"/>
      <c r="CU1419" s="18"/>
      <c r="CV1419" s="18"/>
      <c r="CW1419" s="18"/>
      <c r="CX1419" s="18"/>
      <c r="CY1419" s="18"/>
      <c r="CZ1419" s="18"/>
      <c r="DA1419" s="18"/>
      <c r="DB1419" s="18"/>
      <c r="DC1419" s="18"/>
      <c r="DD1419" s="18"/>
      <c r="DE1419" s="18"/>
      <c r="DF1419" s="18"/>
      <c r="DG1419" s="18"/>
      <c r="DH1419" s="18"/>
      <c r="DI1419" s="18"/>
    </row>
    <row r="1420" s="19" customFormat="1" spans="1:113">
      <c r="A1420" s="153" t="str">
        <f>+CONCATENATE(B1420,C1420,D1420,E1420,F1420)</f>
        <v>AFS441.5</v>
      </c>
      <c r="B1420" s="158" t="s">
        <v>121</v>
      </c>
      <c r="C1420" s="154" t="s">
        <v>148</v>
      </c>
      <c r="D1420" s="158" t="s">
        <v>90</v>
      </c>
      <c r="E1420" s="158">
        <v>44</v>
      </c>
      <c r="F1420" s="159">
        <v>1.5</v>
      </c>
      <c r="G1420" s="156">
        <v>182.6</v>
      </c>
      <c r="H1420" s="156">
        <v>236.25</v>
      </c>
      <c r="I1420" s="156">
        <v>304.48</v>
      </c>
      <c r="J1420" s="156">
        <v>377.96</v>
      </c>
      <c r="K1420" s="156">
        <v>457.07</v>
      </c>
      <c r="L1420" s="156">
        <v>544.09</v>
      </c>
      <c r="M1420" s="157">
        <v>318.96</v>
      </c>
      <c r="N1420" s="18"/>
      <c r="W1420" s="18"/>
      <c r="X1420" s="18"/>
      <c r="Y1420" s="18"/>
      <c r="Z1420" s="18"/>
      <c r="AA1420" s="18"/>
      <c r="AB1420" s="18"/>
      <c r="AC1420" s="18"/>
      <c r="AD1420" s="18"/>
      <c r="AE1420" s="18"/>
      <c r="AF1420" s="18"/>
      <c r="AG1420" s="18"/>
      <c r="AH1420" s="18"/>
      <c r="AI1420" s="18"/>
      <c r="AJ1420" s="18"/>
      <c r="AK1420" s="18"/>
      <c r="AL1420" s="18"/>
      <c r="AM1420" s="18"/>
      <c r="AN1420" s="18"/>
      <c r="AO1420" s="18"/>
      <c r="AP1420" s="18"/>
      <c r="AQ1420" s="18"/>
      <c r="AR1420" s="18"/>
      <c r="AS1420" s="18"/>
      <c r="AT1420" s="18"/>
      <c r="AU1420" s="18"/>
      <c r="AV1420" s="18"/>
      <c r="AW1420" s="18"/>
      <c r="AX1420" s="18"/>
      <c r="AY1420" s="18"/>
      <c r="AZ1420" s="18"/>
      <c r="BA1420" s="18"/>
      <c r="BB1420" s="18"/>
      <c r="BD1420" s="18"/>
      <c r="BE1420" s="18"/>
      <c r="BF1420" s="18"/>
      <c r="BG1420" s="18"/>
      <c r="BH1420" s="18"/>
      <c r="BI1420" s="18"/>
      <c r="BJ1420" s="18"/>
      <c r="BK1420" s="18"/>
      <c r="BL1420" s="18"/>
      <c r="BM1420" s="18"/>
      <c r="BN1420" s="18"/>
      <c r="BO1420" s="18"/>
      <c r="BP1420" s="18"/>
      <c r="BQ1420" s="18"/>
      <c r="BR1420" s="18"/>
      <c r="BS1420" s="18"/>
      <c r="BT1420" s="18"/>
      <c r="BU1420" s="18"/>
      <c r="BV1420" s="18"/>
      <c r="BW1420" s="18"/>
      <c r="BX1420" s="18"/>
      <c r="BY1420" s="18"/>
      <c r="BZ1420" s="18"/>
      <c r="CA1420" s="18"/>
      <c r="CB1420" s="18"/>
      <c r="CC1420" s="18"/>
      <c r="CD1420" s="18"/>
      <c r="CE1420" s="18"/>
      <c r="CF1420" s="18"/>
      <c r="CG1420" s="18"/>
      <c r="CH1420" s="18"/>
      <c r="CI1420" s="18"/>
      <c r="CJ1420" s="18"/>
      <c r="CK1420" s="18"/>
      <c r="CL1420" s="18"/>
      <c r="CM1420" s="18"/>
      <c r="CN1420" s="18"/>
      <c r="CO1420" s="18"/>
      <c r="CP1420" s="18"/>
      <c r="CQ1420" s="18"/>
      <c r="CR1420" s="18"/>
      <c r="CS1420" s="18"/>
      <c r="CT1420" s="18"/>
      <c r="CU1420" s="18"/>
      <c r="CV1420" s="18"/>
      <c r="CW1420" s="18"/>
      <c r="CX1420" s="18"/>
      <c r="CY1420" s="18"/>
      <c r="CZ1420" s="18"/>
      <c r="DA1420" s="18"/>
      <c r="DB1420" s="18"/>
      <c r="DC1420" s="18"/>
      <c r="DD1420" s="18"/>
      <c r="DE1420" s="18"/>
      <c r="DF1420" s="18"/>
      <c r="DG1420" s="18"/>
      <c r="DH1420" s="18"/>
      <c r="DI1420" s="18"/>
    </row>
    <row r="1421" s="19" customFormat="1" spans="1:113">
      <c r="A1421" s="153" t="str">
        <f>+CONCATENATE(B1421,C1421,D1421,E1421,F1421)</f>
        <v>AFS451.5</v>
      </c>
      <c r="B1421" s="158" t="s">
        <v>121</v>
      </c>
      <c r="C1421" s="154" t="s">
        <v>148</v>
      </c>
      <c r="D1421" s="158" t="s">
        <v>90</v>
      </c>
      <c r="E1421" s="158">
        <v>45</v>
      </c>
      <c r="F1421" s="159">
        <v>1.5</v>
      </c>
      <c r="G1421" s="156">
        <v>201.5</v>
      </c>
      <c r="H1421" s="156">
        <v>262.55</v>
      </c>
      <c r="I1421" s="156">
        <v>335.4</v>
      </c>
      <c r="J1421" s="156">
        <v>412.52</v>
      </c>
      <c r="K1421" s="156">
        <v>496.45</v>
      </c>
      <c r="L1421" s="156">
        <v>588.59</v>
      </c>
      <c r="M1421" s="157">
        <v>335.4</v>
      </c>
      <c r="N1421" s="18"/>
      <c r="W1421" s="18"/>
      <c r="X1421" s="18"/>
      <c r="Y1421" s="18"/>
      <c r="Z1421" s="18"/>
      <c r="AA1421" s="18"/>
      <c r="AB1421" s="18"/>
      <c r="AC1421" s="18"/>
      <c r="AD1421" s="18"/>
      <c r="AE1421" s="18"/>
      <c r="AF1421" s="18"/>
      <c r="AG1421" s="18"/>
      <c r="AH1421" s="18"/>
      <c r="AI1421" s="18"/>
      <c r="AJ1421" s="18"/>
      <c r="AK1421" s="18"/>
      <c r="AL1421" s="18"/>
      <c r="AM1421" s="18"/>
      <c r="AN1421" s="18"/>
      <c r="AO1421" s="18"/>
      <c r="AP1421" s="18"/>
      <c r="AQ1421" s="18"/>
      <c r="AR1421" s="18"/>
      <c r="AS1421" s="18"/>
      <c r="AT1421" s="18"/>
      <c r="AU1421" s="18"/>
      <c r="AV1421" s="18"/>
      <c r="AW1421" s="18"/>
      <c r="AX1421" s="18"/>
      <c r="AY1421" s="18"/>
      <c r="AZ1421" s="18"/>
      <c r="BA1421" s="18"/>
      <c r="BB1421" s="18"/>
      <c r="BD1421" s="18"/>
      <c r="BE1421" s="18"/>
      <c r="BF1421" s="18"/>
      <c r="BG1421" s="18"/>
      <c r="BH1421" s="18"/>
      <c r="BI1421" s="18"/>
      <c r="BJ1421" s="18"/>
      <c r="BK1421" s="18"/>
      <c r="BL1421" s="18"/>
      <c r="BM1421" s="18"/>
      <c r="BN1421" s="18"/>
      <c r="BO1421" s="18"/>
      <c r="BP1421" s="18"/>
      <c r="BQ1421" s="18"/>
      <c r="BR1421" s="18"/>
      <c r="BS1421" s="18"/>
      <c r="BT1421" s="18"/>
      <c r="BU1421" s="18"/>
      <c r="BV1421" s="18"/>
      <c r="BW1421" s="18"/>
      <c r="BX1421" s="18"/>
      <c r="BY1421" s="18"/>
      <c r="BZ1421" s="18"/>
      <c r="CA1421" s="18"/>
      <c r="CB1421" s="18"/>
      <c r="CC1421" s="18"/>
      <c r="CD1421" s="18"/>
      <c r="CE1421" s="18"/>
      <c r="CF1421" s="18"/>
      <c r="CG1421" s="18"/>
      <c r="CH1421" s="18"/>
      <c r="CI1421" s="18"/>
      <c r="CJ1421" s="18"/>
      <c r="CK1421" s="18"/>
      <c r="CL1421" s="18"/>
      <c r="CM1421" s="18"/>
      <c r="CN1421" s="18"/>
      <c r="CO1421" s="18"/>
      <c r="CP1421" s="18"/>
      <c r="CQ1421" s="18"/>
      <c r="CR1421" s="18"/>
      <c r="CS1421" s="18"/>
      <c r="CT1421" s="18"/>
      <c r="CU1421" s="18"/>
      <c r="CV1421" s="18"/>
      <c r="CW1421" s="18"/>
      <c r="CX1421" s="18"/>
      <c r="CY1421" s="18"/>
      <c r="CZ1421" s="18"/>
      <c r="DA1421" s="18"/>
      <c r="DB1421" s="18"/>
      <c r="DC1421" s="18"/>
      <c r="DD1421" s="18"/>
      <c r="DE1421" s="18"/>
      <c r="DF1421" s="18"/>
      <c r="DG1421" s="18"/>
      <c r="DH1421" s="18"/>
      <c r="DI1421" s="18"/>
    </row>
    <row r="1422" s="19" customFormat="1" spans="1:113">
      <c r="A1422" s="153" t="str">
        <f>+CONCATENATE(B1422,C1422,D1422,E1422,F1422)</f>
        <v>AFS461.5</v>
      </c>
      <c r="B1422" s="158" t="s">
        <v>121</v>
      </c>
      <c r="C1422" s="154" t="s">
        <v>148</v>
      </c>
      <c r="D1422" s="158" t="s">
        <v>90</v>
      </c>
      <c r="E1422" s="158">
        <v>46</v>
      </c>
      <c r="F1422" s="159">
        <v>1.5</v>
      </c>
      <c r="G1422" s="156">
        <v>223.34</v>
      </c>
      <c r="H1422" s="156">
        <v>291.93</v>
      </c>
      <c r="I1422" s="156">
        <v>368.86</v>
      </c>
      <c r="J1422" s="156">
        <v>449.86</v>
      </c>
      <c r="K1422" s="156">
        <v>539.01</v>
      </c>
      <c r="L1422" s="156"/>
      <c r="M1422" s="157">
        <v>353.03</v>
      </c>
      <c r="N1422" s="18"/>
      <c r="W1422" s="18"/>
      <c r="X1422" s="18"/>
      <c r="Y1422" s="18"/>
      <c r="Z1422" s="18"/>
      <c r="AA1422" s="18"/>
      <c r="AB1422" s="18"/>
      <c r="AC1422" s="18"/>
      <c r="AD1422" s="18"/>
      <c r="AE1422" s="18"/>
      <c r="AF1422" s="18"/>
      <c r="AG1422" s="18"/>
      <c r="AH1422" s="18"/>
      <c r="AI1422" s="18"/>
      <c r="AJ1422" s="18"/>
      <c r="AK1422" s="18"/>
      <c r="AL1422" s="18"/>
      <c r="AM1422" s="18"/>
      <c r="AN1422" s="18"/>
      <c r="AO1422" s="18"/>
      <c r="AP1422" s="18"/>
      <c r="AQ1422" s="18"/>
      <c r="AR1422" s="18"/>
      <c r="AS1422" s="18"/>
      <c r="AT1422" s="18"/>
      <c r="AU1422" s="18"/>
      <c r="AV1422" s="18"/>
      <c r="AW1422" s="18"/>
      <c r="AX1422" s="18"/>
      <c r="AY1422" s="18"/>
      <c r="AZ1422" s="18"/>
      <c r="BA1422" s="18"/>
      <c r="BB1422" s="18"/>
      <c r="BD1422" s="18"/>
      <c r="BE1422" s="18"/>
      <c r="BF1422" s="18"/>
      <c r="BG1422" s="18"/>
      <c r="BH1422" s="18"/>
      <c r="BI1422" s="18"/>
      <c r="BJ1422" s="18"/>
      <c r="BK1422" s="18"/>
      <c r="BL1422" s="18"/>
      <c r="BM1422" s="18"/>
      <c r="BN1422" s="18"/>
      <c r="BO1422" s="18"/>
      <c r="BP1422" s="18"/>
      <c r="BQ1422" s="18"/>
      <c r="BR1422" s="18"/>
      <c r="BS1422" s="18"/>
      <c r="BT1422" s="18"/>
      <c r="BU1422" s="18"/>
      <c r="BV1422" s="18"/>
      <c r="BW1422" s="18"/>
      <c r="BX1422" s="18"/>
      <c r="BY1422" s="18"/>
      <c r="BZ1422" s="18"/>
      <c r="CA1422" s="18"/>
      <c r="CB1422" s="18"/>
      <c r="CC1422" s="18"/>
      <c r="CD1422" s="18"/>
      <c r="CE1422" s="18"/>
      <c r="CF1422" s="18"/>
      <c r="CG1422" s="18"/>
      <c r="CH1422" s="18"/>
      <c r="CI1422" s="18"/>
      <c r="CJ1422" s="18"/>
      <c r="CK1422" s="18"/>
      <c r="CL1422" s="18"/>
      <c r="CM1422" s="18"/>
      <c r="CN1422" s="18"/>
      <c r="CO1422" s="18"/>
      <c r="CP1422" s="18"/>
      <c r="CQ1422" s="18"/>
      <c r="CR1422" s="18"/>
      <c r="CS1422" s="18"/>
      <c r="CT1422" s="18"/>
      <c r="CU1422" s="18"/>
      <c r="CV1422" s="18"/>
      <c r="CW1422" s="18"/>
      <c r="CX1422" s="18"/>
      <c r="CY1422" s="18"/>
      <c r="CZ1422" s="18"/>
      <c r="DA1422" s="18"/>
      <c r="DB1422" s="18"/>
      <c r="DC1422" s="18"/>
      <c r="DD1422" s="18"/>
      <c r="DE1422" s="18"/>
      <c r="DF1422" s="18"/>
      <c r="DG1422" s="18"/>
      <c r="DH1422" s="18"/>
      <c r="DI1422" s="18"/>
    </row>
    <row r="1423" s="19" customFormat="1" spans="1:113">
      <c r="A1423" s="153" t="str">
        <f>+CONCATENATE(B1423,C1423,D1423,E1423,F1423)</f>
        <v>AFS471.5</v>
      </c>
      <c r="B1423" s="158" t="s">
        <v>121</v>
      </c>
      <c r="C1423" s="154" t="s">
        <v>148</v>
      </c>
      <c r="D1423" s="158" t="s">
        <v>90</v>
      </c>
      <c r="E1423" s="158">
        <v>47</v>
      </c>
      <c r="F1423" s="159">
        <v>1.5</v>
      </c>
      <c r="G1423" s="156">
        <v>248.62</v>
      </c>
      <c r="H1423" s="156">
        <v>324.33</v>
      </c>
      <c r="I1423" s="156">
        <v>404.8</v>
      </c>
      <c r="J1423" s="156">
        <v>490.15</v>
      </c>
      <c r="K1423" s="156">
        <v>584.93</v>
      </c>
      <c r="L1423" s="156"/>
      <c r="M1423" s="157">
        <v>372.05</v>
      </c>
      <c r="N1423" s="18"/>
      <c r="W1423" s="18"/>
      <c r="X1423" s="18"/>
      <c r="Y1423" s="18"/>
      <c r="Z1423" s="18"/>
      <c r="AA1423" s="18"/>
      <c r="AB1423" s="18"/>
      <c r="AC1423" s="18"/>
      <c r="AD1423" s="18"/>
      <c r="AE1423" s="18"/>
      <c r="AF1423" s="18"/>
      <c r="AG1423" s="18"/>
      <c r="AH1423" s="18"/>
      <c r="AI1423" s="18"/>
      <c r="AJ1423" s="18"/>
      <c r="AK1423" s="18"/>
      <c r="AL1423" s="18"/>
      <c r="AM1423" s="18"/>
      <c r="AN1423" s="18"/>
      <c r="AO1423" s="18"/>
      <c r="AP1423" s="18"/>
      <c r="AQ1423" s="18"/>
      <c r="AR1423" s="18"/>
      <c r="AS1423" s="18"/>
      <c r="AT1423" s="18"/>
      <c r="AU1423" s="18"/>
      <c r="AV1423" s="18"/>
      <c r="AW1423" s="18"/>
      <c r="AX1423" s="18"/>
      <c r="AY1423" s="18"/>
      <c r="AZ1423" s="18"/>
      <c r="BA1423" s="18"/>
      <c r="BB1423" s="18"/>
      <c r="BD1423" s="18"/>
      <c r="BE1423" s="18"/>
      <c r="BF1423" s="18"/>
      <c r="BG1423" s="18"/>
      <c r="BH1423" s="18"/>
      <c r="BI1423" s="18"/>
      <c r="BJ1423" s="18"/>
      <c r="BK1423" s="18"/>
      <c r="BL1423" s="18"/>
      <c r="BM1423" s="18"/>
      <c r="BN1423" s="18"/>
      <c r="BO1423" s="18"/>
      <c r="BP1423" s="18"/>
      <c r="BQ1423" s="18"/>
      <c r="BR1423" s="18"/>
      <c r="BS1423" s="18"/>
      <c r="BT1423" s="18"/>
      <c r="BU1423" s="18"/>
      <c r="BV1423" s="18"/>
      <c r="BW1423" s="18"/>
      <c r="BX1423" s="18"/>
      <c r="BY1423" s="18"/>
      <c r="BZ1423" s="18"/>
      <c r="CA1423" s="18"/>
      <c r="CB1423" s="18"/>
      <c r="CC1423" s="18"/>
      <c r="CD1423" s="18"/>
      <c r="CE1423" s="18"/>
      <c r="CF1423" s="18"/>
      <c r="CG1423" s="18"/>
      <c r="CH1423" s="18"/>
      <c r="CI1423" s="18"/>
      <c r="CJ1423" s="18"/>
      <c r="CK1423" s="18"/>
      <c r="CL1423" s="18"/>
      <c r="CM1423" s="18"/>
      <c r="CN1423" s="18"/>
      <c r="CO1423" s="18"/>
      <c r="CP1423" s="18"/>
      <c r="CQ1423" s="18"/>
      <c r="CR1423" s="18"/>
      <c r="CS1423" s="18"/>
      <c r="CT1423" s="18"/>
      <c r="CU1423" s="18"/>
      <c r="CV1423" s="18"/>
      <c r="CW1423" s="18"/>
      <c r="CX1423" s="18"/>
      <c r="CY1423" s="18"/>
      <c r="CZ1423" s="18"/>
      <c r="DA1423" s="18"/>
      <c r="DB1423" s="18"/>
      <c r="DC1423" s="18"/>
      <c r="DD1423" s="18"/>
      <c r="DE1423" s="18"/>
      <c r="DF1423" s="18"/>
      <c r="DG1423" s="18"/>
      <c r="DH1423" s="18"/>
      <c r="DI1423" s="18"/>
    </row>
    <row r="1424" s="19" customFormat="1" spans="1:113">
      <c r="A1424" s="153" t="str">
        <f>+CONCATENATE(B1424,C1424,D1424,E1424,F1424)</f>
        <v>AFS481.5</v>
      </c>
      <c r="B1424" s="158" t="s">
        <v>121</v>
      </c>
      <c r="C1424" s="154" t="s">
        <v>148</v>
      </c>
      <c r="D1424" s="158" t="s">
        <v>90</v>
      </c>
      <c r="E1424" s="158">
        <v>48</v>
      </c>
      <c r="F1424" s="159">
        <v>1.5</v>
      </c>
      <c r="G1424" s="156">
        <v>277.4</v>
      </c>
      <c r="H1424" s="156">
        <v>359.56</v>
      </c>
      <c r="I1424" s="156">
        <v>443.47</v>
      </c>
      <c r="J1424" s="156">
        <v>533.59</v>
      </c>
      <c r="K1424" s="156">
        <v>634.39</v>
      </c>
      <c r="L1424" s="156"/>
      <c r="M1424" s="157">
        <v>392.52</v>
      </c>
      <c r="N1424" s="18"/>
      <c r="W1424" s="18"/>
      <c r="X1424" s="18"/>
      <c r="Y1424" s="18"/>
      <c r="Z1424" s="18"/>
      <c r="AA1424" s="18"/>
      <c r="AB1424" s="18"/>
      <c r="AC1424" s="18"/>
      <c r="AD1424" s="18"/>
      <c r="AE1424" s="18"/>
      <c r="AF1424" s="18"/>
      <c r="AG1424" s="18"/>
      <c r="AH1424" s="18"/>
      <c r="AI1424" s="18"/>
      <c r="AJ1424" s="18"/>
      <c r="AK1424" s="18"/>
      <c r="AL1424" s="18"/>
      <c r="AM1424" s="18"/>
      <c r="AN1424" s="18"/>
      <c r="AO1424" s="18"/>
      <c r="AP1424" s="18"/>
      <c r="AQ1424" s="18"/>
      <c r="AR1424" s="18"/>
      <c r="AS1424" s="18"/>
      <c r="AT1424" s="18"/>
      <c r="AU1424" s="18"/>
      <c r="AV1424" s="18"/>
      <c r="AW1424" s="18"/>
      <c r="AX1424" s="18"/>
      <c r="AY1424" s="18"/>
      <c r="AZ1424" s="18"/>
      <c r="BA1424" s="18"/>
      <c r="BB1424" s="18"/>
      <c r="BD1424" s="18"/>
      <c r="BE1424" s="18"/>
      <c r="BF1424" s="18"/>
      <c r="BG1424" s="18"/>
      <c r="BH1424" s="18"/>
      <c r="BI1424" s="18"/>
      <c r="BJ1424" s="18"/>
      <c r="BK1424" s="18"/>
      <c r="BL1424" s="18"/>
      <c r="BM1424" s="18"/>
      <c r="BN1424" s="18"/>
      <c r="BO1424" s="18"/>
      <c r="BP1424" s="18"/>
      <c r="BQ1424" s="18"/>
      <c r="BR1424" s="18"/>
      <c r="BS1424" s="18"/>
      <c r="BT1424" s="18"/>
      <c r="BU1424" s="18"/>
      <c r="BV1424" s="18"/>
      <c r="BW1424" s="18"/>
      <c r="BX1424" s="18"/>
      <c r="BY1424" s="18"/>
      <c r="BZ1424" s="18"/>
      <c r="CA1424" s="18"/>
      <c r="CB1424" s="18"/>
      <c r="CC1424" s="18"/>
      <c r="CD1424" s="18"/>
      <c r="CE1424" s="18"/>
      <c r="CF1424" s="18"/>
      <c r="CG1424" s="18"/>
      <c r="CH1424" s="18"/>
      <c r="CI1424" s="18"/>
      <c r="CJ1424" s="18"/>
      <c r="CK1424" s="18"/>
      <c r="CL1424" s="18"/>
      <c r="CM1424" s="18"/>
      <c r="CN1424" s="18"/>
      <c r="CO1424" s="18"/>
      <c r="CP1424" s="18"/>
      <c r="CQ1424" s="18"/>
      <c r="CR1424" s="18"/>
      <c r="CS1424" s="18"/>
      <c r="CT1424" s="18"/>
      <c r="CU1424" s="18"/>
      <c r="CV1424" s="18"/>
      <c r="CW1424" s="18"/>
      <c r="CX1424" s="18"/>
      <c r="CY1424" s="18"/>
      <c r="CZ1424" s="18"/>
      <c r="DA1424" s="18"/>
      <c r="DB1424" s="18"/>
      <c r="DC1424" s="18"/>
      <c r="DD1424" s="18"/>
      <c r="DE1424" s="18"/>
      <c r="DF1424" s="18"/>
      <c r="DG1424" s="18"/>
      <c r="DH1424" s="18"/>
      <c r="DI1424" s="18"/>
    </row>
    <row r="1425" s="19" customFormat="1" spans="1:113">
      <c r="A1425" s="153" t="str">
        <f>+CONCATENATE(B1425,C1425,D1425,E1425,F1425)</f>
        <v>AFS491.5</v>
      </c>
      <c r="B1425" s="158" t="s">
        <v>121</v>
      </c>
      <c r="C1425" s="154" t="s">
        <v>148</v>
      </c>
      <c r="D1425" s="158" t="s">
        <v>90</v>
      </c>
      <c r="E1425" s="158">
        <v>49</v>
      </c>
      <c r="F1425" s="159">
        <v>1.5</v>
      </c>
      <c r="G1425" s="156">
        <v>309.88</v>
      </c>
      <c r="H1425" s="156">
        <v>397.55</v>
      </c>
      <c r="I1425" s="156">
        <v>484.96</v>
      </c>
      <c r="J1425" s="156">
        <v>580.36</v>
      </c>
      <c r="K1425" s="156">
        <v>687.56</v>
      </c>
      <c r="L1425" s="156">
        <v>0</v>
      </c>
      <c r="M1425" s="157">
        <v>414.54</v>
      </c>
      <c r="N1425" s="18"/>
      <c r="W1425" s="18"/>
      <c r="X1425" s="18"/>
      <c r="Y1425" s="18"/>
      <c r="Z1425" s="18"/>
      <c r="AA1425" s="18"/>
      <c r="AB1425" s="18"/>
      <c r="AC1425" s="18"/>
      <c r="AD1425" s="18"/>
      <c r="AE1425" s="18"/>
      <c r="AF1425" s="18"/>
      <c r="AG1425" s="18"/>
      <c r="AH1425" s="18"/>
      <c r="AI1425" s="18"/>
      <c r="AJ1425" s="18"/>
      <c r="AK1425" s="18"/>
      <c r="AL1425" s="18"/>
      <c r="AM1425" s="18"/>
      <c r="AN1425" s="18"/>
      <c r="AO1425" s="18"/>
      <c r="AP1425" s="18"/>
      <c r="AQ1425" s="18"/>
      <c r="AR1425" s="18"/>
      <c r="AS1425" s="18"/>
      <c r="AT1425" s="18"/>
      <c r="AU1425" s="18"/>
      <c r="AV1425" s="18"/>
      <c r="AW1425" s="18"/>
      <c r="AX1425" s="18"/>
      <c r="AY1425" s="18"/>
      <c r="AZ1425" s="18"/>
      <c r="BA1425" s="18"/>
      <c r="BB1425" s="18"/>
      <c r="BD1425" s="18"/>
      <c r="BE1425" s="18"/>
      <c r="BF1425" s="18"/>
      <c r="BG1425" s="18"/>
      <c r="BH1425" s="18"/>
      <c r="BI1425" s="18"/>
      <c r="BJ1425" s="18"/>
      <c r="BK1425" s="18"/>
      <c r="BL1425" s="18"/>
      <c r="BM1425" s="18"/>
      <c r="BN1425" s="18"/>
      <c r="BO1425" s="18"/>
      <c r="BP1425" s="18"/>
      <c r="BQ1425" s="18"/>
      <c r="BR1425" s="18"/>
      <c r="BS1425" s="18"/>
      <c r="BT1425" s="18"/>
      <c r="BU1425" s="18"/>
      <c r="BV1425" s="18"/>
      <c r="BW1425" s="18"/>
      <c r="BX1425" s="18"/>
      <c r="BY1425" s="18"/>
      <c r="BZ1425" s="18"/>
      <c r="CA1425" s="18"/>
      <c r="CB1425" s="18"/>
      <c r="CC1425" s="18"/>
      <c r="CD1425" s="18"/>
      <c r="CE1425" s="18"/>
      <c r="CF1425" s="18"/>
      <c r="CG1425" s="18"/>
      <c r="CH1425" s="18"/>
      <c r="CI1425" s="18"/>
      <c r="CJ1425" s="18"/>
      <c r="CK1425" s="18"/>
      <c r="CL1425" s="18"/>
      <c r="CM1425" s="18"/>
      <c r="CN1425" s="18"/>
      <c r="CO1425" s="18"/>
      <c r="CP1425" s="18"/>
      <c r="CQ1425" s="18"/>
      <c r="CR1425" s="18"/>
      <c r="CS1425" s="18"/>
      <c r="CT1425" s="18"/>
      <c r="CU1425" s="18"/>
      <c r="CV1425" s="18"/>
      <c r="CW1425" s="18"/>
      <c r="CX1425" s="18"/>
      <c r="CY1425" s="18"/>
      <c r="CZ1425" s="18"/>
      <c r="DA1425" s="18"/>
      <c r="DB1425" s="18"/>
      <c r="DC1425" s="18"/>
      <c r="DD1425" s="18"/>
      <c r="DE1425" s="18"/>
      <c r="DF1425" s="18"/>
      <c r="DG1425" s="18"/>
      <c r="DH1425" s="18"/>
      <c r="DI1425" s="18"/>
    </row>
    <row r="1426" s="19" customFormat="1" spans="1:113">
      <c r="A1426" s="153" t="str">
        <f>+CONCATENATE(B1426,C1426,D1426,E1426,F1426)</f>
        <v>AFS501.5</v>
      </c>
      <c r="B1426" s="158" t="s">
        <v>121</v>
      </c>
      <c r="C1426" s="154" t="s">
        <v>148</v>
      </c>
      <c r="D1426" s="158" t="s">
        <v>90</v>
      </c>
      <c r="E1426" s="158">
        <v>50</v>
      </c>
      <c r="F1426" s="159">
        <v>1.5</v>
      </c>
      <c r="G1426" s="156">
        <v>345.48</v>
      </c>
      <c r="H1426" s="156">
        <v>438.28</v>
      </c>
      <c r="I1426" s="156">
        <v>529.33</v>
      </c>
      <c r="J1426" s="156">
        <v>630.62</v>
      </c>
      <c r="K1426" s="156">
        <v>744.55</v>
      </c>
      <c r="L1426" s="156">
        <v>0</v>
      </c>
      <c r="M1426" s="157">
        <v>438.28</v>
      </c>
      <c r="N1426" s="18"/>
      <c r="W1426" s="18"/>
      <c r="X1426" s="18"/>
      <c r="Y1426" s="18"/>
      <c r="Z1426" s="18"/>
      <c r="AA1426" s="18"/>
      <c r="AB1426" s="18"/>
      <c r="AC1426" s="18"/>
      <c r="AD1426" s="18"/>
      <c r="AE1426" s="18"/>
      <c r="AF1426" s="18"/>
      <c r="AG1426" s="18"/>
      <c r="AH1426" s="18"/>
      <c r="AI1426" s="18"/>
      <c r="AJ1426" s="18"/>
      <c r="AK1426" s="18"/>
      <c r="AL1426" s="18"/>
      <c r="AM1426" s="18"/>
      <c r="AN1426" s="18"/>
      <c r="AO1426" s="18"/>
      <c r="AP1426" s="18"/>
      <c r="AQ1426" s="18"/>
      <c r="AR1426" s="18"/>
      <c r="AS1426" s="18"/>
      <c r="AT1426" s="18"/>
      <c r="AU1426" s="18"/>
      <c r="AV1426" s="18"/>
      <c r="AW1426" s="18"/>
      <c r="AX1426" s="18"/>
      <c r="AY1426" s="18"/>
      <c r="AZ1426" s="18"/>
      <c r="BA1426" s="18"/>
      <c r="BB1426" s="18"/>
      <c r="BD1426" s="18"/>
      <c r="BE1426" s="18"/>
      <c r="BF1426" s="18"/>
      <c r="BG1426" s="18"/>
      <c r="BH1426" s="18"/>
      <c r="BI1426" s="18"/>
      <c r="BJ1426" s="18"/>
      <c r="BK1426" s="18"/>
      <c r="BL1426" s="18"/>
      <c r="BM1426" s="18"/>
      <c r="BN1426" s="18"/>
      <c r="BO1426" s="18"/>
      <c r="BP1426" s="18"/>
      <c r="BQ1426" s="18"/>
      <c r="BR1426" s="18"/>
      <c r="BS1426" s="18"/>
      <c r="BT1426" s="18"/>
      <c r="BU1426" s="18"/>
      <c r="BV1426" s="18"/>
      <c r="BW1426" s="18"/>
      <c r="BX1426" s="18"/>
      <c r="BY1426" s="18"/>
      <c r="BZ1426" s="18"/>
      <c r="CA1426" s="18"/>
      <c r="CB1426" s="18"/>
      <c r="CC1426" s="18"/>
      <c r="CD1426" s="18"/>
      <c r="CE1426" s="18"/>
      <c r="CF1426" s="18"/>
      <c r="CG1426" s="18"/>
      <c r="CH1426" s="18"/>
      <c r="CI1426" s="18"/>
      <c r="CJ1426" s="18"/>
      <c r="CK1426" s="18"/>
      <c r="CL1426" s="18"/>
      <c r="CM1426" s="18"/>
      <c r="CN1426" s="18"/>
      <c r="CO1426" s="18"/>
      <c r="CP1426" s="18"/>
      <c r="CQ1426" s="18"/>
      <c r="CR1426" s="18"/>
      <c r="CS1426" s="18"/>
      <c r="CT1426" s="18"/>
      <c r="CU1426" s="18"/>
      <c r="CV1426" s="18"/>
      <c r="CW1426" s="18"/>
      <c r="CX1426" s="18"/>
      <c r="CY1426" s="18"/>
      <c r="CZ1426" s="18"/>
      <c r="DA1426" s="18"/>
      <c r="DB1426" s="18"/>
      <c r="DC1426" s="18"/>
      <c r="DD1426" s="18"/>
      <c r="DE1426" s="18"/>
      <c r="DF1426" s="18"/>
      <c r="DG1426" s="18"/>
      <c r="DH1426" s="18"/>
      <c r="DI1426" s="18"/>
    </row>
    <row r="1427" s="19" customFormat="1" spans="1:113">
      <c r="A1427" s="153" t="str">
        <f>+CONCATENATE(B1427,C1427,D1427,E1427,F1427)</f>
        <v>AFS511.5</v>
      </c>
      <c r="B1427" s="158" t="s">
        <v>121</v>
      </c>
      <c r="C1427" s="154" t="s">
        <v>148</v>
      </c>
      <c r="D1427" s="158" t="s">
        <v>90</v>
      </c>
      <c r="E1427" s="158">
        <v>51</v>
      </c>
      <c r="F1427" s="159">
        <v>1.5</v>
      </c>
      <c r="G1427" s="156">
        <v>384.45</v>
      </c>
      <c r="H1427" s="156">
        <v>481.62</v>
      </c>
      <c r="I1427" s="156">
        <v>576.68</v>
      </c>
      <c r="J1427" s="156">
        <v>684.51</v>
      </c>
      <c r="K1427" s="156"/>
      <c r="L1427" s="156">
        <v>0</v>
      </c>
      <c r="M1427" s="157">
        <v>463.15</v>
      </c>
      <c r="N1427" s="18"/>
      <c r="W1427" s="18"/>
      <c r="X1427" s="18"/>
      <c r="Y1427" s="18"/>
      <c r="Z1427" s="18"/>
      <c r="AA1427" s="18"/>
      <c r="AB1427" s="18"/>
      <c r="AC1427" s="18"/>
      <c r="AD1427" s="18"/>
      <c r="AE1427" s="18"/>
      <c r="AF1427" s="18"/>
      <c r="AG1427" s="18"/>
      <c r="AH1427" s="18"/>
      <c r="AI1427" s="18"/>
      <c r="AJ1427" s="18"/>
      <c r="AK1427" s="18"/>
      <c r="AL1427" s="18"/>
      <c r="AM1427" s="18"/>
      <c r="AN1427" s="18"/>
      <c r="AO1427" s="18"/>
      <c r="AP1427" s="18"/>
      <c r="AQ1427" s="18"/>
      <c r="AR1427" s="18"/>
      <c r="AS1427" s="18"/>
      <c r="AT1427" s="18"/>
      <c r="AU1427" s="18"/>
      <c r="AV1427" s="18"/>
      <c r="AW1427" s="18"/>
      <c r="AX1427" s="18"/>
      <c r="AY1427" s="18"/>
      <c r="AZ1427" s="18"/>
      <c r="BA1427" s="18"/>
      <c r="BB1427" s="18"/>
      <c r="BD1427" s="18"/>
      <c r="BE1427" s="18"/>
      <c r="BF1427" s="18"/>
      <c r="BG1427" s="18"/>
      <c r="BH1427" s="18"/>
      <c r="BI1427" s="18"/>
      <c r="BJ1427" s="18"/>
      <c r="BK1427" s="18"/>
      <c r="BL1427" s="18"/>
      <c r="BM1427" s="18"/>
      <c r="BN1427" s="18"/>
      <c r="BO1427" s="18"/>
      <c r="BP1427" s="18"/>
      <c r="BQ1427" s="18"/>
      <c r="BR1427" s="18"/>
      <c r="BS1427" s="18"/>
      <c r="BT1427" s="18"/>
      <c r="BU1427" s="18"/>
      <c r="BV1427" s="18"/>
      <c r="BW1427" s="18"/>
      <c r="BX1427" s="18"/>
      <c r="BY1427" s="18"/>
      <c r="BZ1427" s="18"/>
      <c r="CA1427" s="18"/>
      <c r="CB1427" s="18"/>
      <c r="CC1427" s="18"/>
      <c r="CD1427" s="18"/>
      <c r="CE1427" s="18"/>
      <c r="CF1427" s="18"/>
      <c r="CG1427" s="18"/>
      <c r="CH1427" s="18"/>
      <c r="CI1427" s="18"/>
      <c r="CJ1427" s="18"/>
      <c r="CK1427" s="18"/>
      <c r="CL1427" s="18"/>
      <c r="CM1427" s="18"/>
      <c r="CN1427" s="18"/>
      <c r="CO1427" s="18"/>
      <c r="CP1427" s="18"/>
      <c r="CQ1427" s="18"/>
      <c r="CR1427" s="18"/>
      <c r="CS1427" s="18"/>
      <c r="CT1427" s="18"/>
      <c r="CU1427" s="18"/>
      <c r="CV1427" s="18"/>
      <c r="CW1427" s="18"/>
      <c r="CX1427" s="18"/>
      <c r="CY1427" s="18"/>
      <c r="CZ1427" s="18"/>
      <c r="DA1427" s="18"/>
      <c r="DB1427" s="18"/>
      <c r="DC1427" s="18"/>
      <c r="DD1427" s="18"/>
      <c r="DE1427" s="18"/>
      <c r="DF1427" s="18"/>
      <c r="DG1427" s="18"/>
      <c r="DH1427" s="18"/>
      <c r="DI1427" s="18"/>
    </row>
    <row r="1428" s="19" customFormat="1" spans="1:113">
      <c r="A1428" s="153" t="str">
        <f>+CONCATENATE(B1428,C1428,D1428,E1428,F1428)</f>
        <v>AFS521.5</v>
      </c>
      <c r="B1428" s="158" t="s">
        <v>121</v>
      </c>
      <c r="C1428" s="154" t="s">
        <v>148</v>
      </c>
      <c r="D1428" s="158" t="s">
        <v>90</v>
      </c>
      <c r="E1428" s="158">
        <v>52</v>
      </c>
      <c r="F1428" s="159">
        <v>1.5</v>
      </c>
      <c r="G1428" s="156">
        <v>426.27</v>
      </c>
      <c r="H1428" s="156">
        <v>527.42</v>
      </c>
      <c r="I1428" s="156">
        <v>627.12</v>
      </c>
      <c r="J1428" s="156">
        <v>742.21</v>
      </c>
      <c r="K1428" s="156"/>
      <c r="L1428" s="156">
        <v>0</v>
      </c>
      <c r="M1428" s="157">
        <v>487.25</v>
      </c>
      <c r="N1428" s="18"/>
      <c r="W1428" s="18"/>
      <c r="X1428" s="18"/>
      <c r="Y1428" s="18"/>
      <c r="Z1428" s="18"/>
      <c r="AA1428" s="18"/>
      <c r="AB1428" s="18"/>
      <c r="AC1428" s="18"/>
      <c r="AD1428" s="18"/>
      <c r="AE1428" s="18"/>
      <c r="AF1428" s="18"/>
      <c r="AG1428" s="18"/>
      <c r="AH1428" s="18"/>
      <c r="AI1428" s="18"/>
      <c r="AJ1428" s="18"/>
      <c r="AK1428" s="18"/>
      <c r="AL1428" s="18"/>
      <c r="AM1428" s="18"/>
      <c r="AN1428" s="18"/>
      <c r="AO1428" s="18"/>
      <c r="AP1428" s="18"/>
      <c r="AQ1428" s="18"/>
      <c r="AR1428" s="18"/>
      <c r="AS1428" s="18"/>
      <c r="AT1428" s="18"/>
      <c r="AU1428" s="18"/>
      <c r="AV1428" s="18"/>
      <c r="AW1428" s="18"/>
      <c r="AX1428" s="18"/>
      <c r="AY1428" s="18"/>
      <c r="AZ1428" s="18"/>
      <c r="BA1428" s="18"/>
      <c r="BB1428" s="18"/>
      <c r="BD1428" s="18"/>
      <c r="BE1428" s="18"/>
      <c r="BF1428" s="18"/>
      <c r="BG1428" s="18"/>
      <c r="BH1428" s="18"/>
      <c r="BI1428" s="18"/>
      <c r="BJ1428" s="18"/>
      <c r="BK1428" s="18"/>
      <c r="BL1428" s="18"/>
      <c r="BM1428" s="18"/>
      <c r="BN1428" s="18"/>
      <c r="BO1428" s="18"/>
      <c r="BP1428" s="18"/>
      <c r="BQ1428" s="18"/>
      <c r="BR1428" s="18"/>
      <c r="BS1428" s="18"/>
      <c r="BT1428" s="18"/>
      <c r="BU1428" s="18"/>
      <c r="BV1428" s="18"/>
      <c r="BW1428" s="18"/>
      <c r="BX1428" s="18"/>
      <c r="BY1428" s="18"/>
      <c r="BZ1428" s="18"/>
      <c r="CA1428" s="18"/>
      <c r="CB1428" s="18"/>
      <c r="CC1428" s="18"/>
      <c r="CD1428" s="18"/>
      <c r="CE1428" s="18"/>
      <c r="CF1428" s="18"/>
      <c r="CG1428" s="18"/>
      <c r="CH1428" s="18"/>
      <c r="CI1428" s="18"/>
      <c r="CJ1428" s="18"/>
      <c r="CK1428" s="18"/>
      <c r="CL1428" s="18"/>
      <c r="CM1428" s="18"/>
      <c r="CN1428" s="18"/>
      <c r="CO1428" s="18"/>
      <c r="CP1428" s="18"/>
      <c r="CQ1428" s="18"/>
      <c r="CR1428" s="18"/>
      <c r="CS1428" s="18"/>
      <c r="CT1428" s="18"/>
      <c r="CU1428" s="18"/>
      <c r="CV1428" s="18"/>
      <c r="CW1428" s="18"/>
      <c r="CX1428" s="18"/>
      <c r="CY1428" s="18"/>
      <c r="CZ1428" s="18"/>
      <c r="DA1428" s="18"/>
      <c r="DB1428" s="18"/>
      <c r="DC1428" s="18"/>
      <c r="DD1428" s="18"/>
      <c r="DE1428" s="18"/>
      <c r="DF1428" s="18"/>
      <c r="DG1428" s="18"/>
      <c r="DH1428" s="18"/>
      <c r="DI1428" s="18"/>
    </row>
    <row r="1429" s="19" customFormat="1" spans="1:113">
      <c r="A1429" s="153" t="str">
        <f>+CONCATENATE(B1429,C1429,D1429,E1429,F1429)</f>
        <v>AFS531.5</v>
      </c>
      <c r="B1429" s="158" t="s">
        <v>121</v>
      </c>
      <c r="C1429" s="154" t="s">
        <v>148</v>
      </c>
      <c r="D1429" s="158" t="s">
        <v>90</v>
      </c>
      <c r="E1429" s="158">
        <v>53</v>
      </c>
      <c r="F1429" s="159">
        <v>1.5</v>
      </c>
      <c r="G1429" s="156">
        <v>470.65</v>
      </c>
      <c r="H1429" s="156">
        <v>575.63</v>
      </c>
      <c r="I1429" s="156">
        <v>680.79</v>
      </c>
      <c r="J1429" s="156">
        <v>803.87</v>
      </c>
      <c r="K1429" s="156"/>
      <c r="L1429" s="156">
        <v>0</v>
      </c>
      <c r="M1429" s="157">
        <v>512.11</v>
      </c>
      <c r="N1429" s="18"/>
      <c r="W1429" s="18"/>
      <c r="X1429" s="18"/>
      <c r="Y1429" s="18"/>
      <c r="Z1429" s="18"/>
      <c r="AA1429" s="18"/>
      <c r="AB1429" s="18"/>
      <c r="AC1429" s="18"/>
      <c r="AD1429" s="18"/>
      <c r="AE1429" s="18"/>
      <c r="AF1429" s="18"/>
      <c r="AG1429" s="18"/>
      <c r="AH1429" s="18"/>
      <c r="AI1429" s="18"/>
      <c r="AJ1429" s="18"/>
      <c r="AK1429" s="18"/>
      <c r="AL1429" s="18"/>
      <c r="AM1429" s="18"/>
      <c r="AN1429" s="18"/>
      <c r="AO1429" s="18"/>
      <c r="AP1429" s="18"/>
      <c r="AQ1429" s="18"/>
      <c r="AR1429" s="18"/>
      <c r="AS1429" s="18"/>
      <c r="AT1429" s="18"/>
      <c r="AU1429" s="18"/>
      <c r="AV1429" s="18"/>
      <c r="AW1429" s="18"/>
      <c r="AX1429" s="18"/>
      <c r="AY1429" s="18"/>
      <c r="AZ1429" s="18"/>
      <c r="BA1429" s="18"/>
      <c r="BB1429" s="18"/>
      <c r="BD1429" s="18"/>
      <c r="BE1429" s="18"/>
      <c r="BF1429" s="18"/>
      <c r="BG1429" s="18"/>
      <c r="BH1429" s="18"/>
      <c r="BI1429" s="18"/>
      <c r="BJ1429" s="18"/>
      <c r="BK1429" s="18"/>
      <c r="BL1429" s="18"/>
      <c r="BM1429" s="18"/>
      <c r="BN1429" s="18"/>
      <c r="BO1429" s="18"/>
      <c r="BP1429" s="18"/>
      <c r="BQ1429" s="18"/>
      <c r="BR1429" s="18"/>
      <c r="BS1429" s="18"/>
      <c r="BT1429" s="18"/>
      <c r="BU1429" s="18"/>
      <c r="BV1429" s="18"/>
      <c r="BW1429" s="18"/>
      <c r="BX1429" s="18"/>
      <c r="BY1429" s="18"/>
      <c r="BZ1429" s="18"/>
      <c r="CA1429" s="18"/>
      <c r="CB1429" s="18"/>
      <c r="CC1429" s="18"/>
      <c r="CD1429" s="18"/>
      <c r="CE1429" s="18"/>
      <c r="CF1429" s="18"/>
      <c r="CG1429" s="18"/>
      <c r="CH1429" s="18"/>
      <c r="CI1429" s="18"/>
      <c r="CJ1429" s="18"/>
      <c r="CK1429" s="18"/>
      <c r="CL1429" s="18"/>
      <c r="CM1429" s="18"/>
      <c r="CN1429" s="18"/>
      <c r="CO1429" s="18"/>
      <c r="CP1429" s="18"/>
      <c r="CQ1429" s="18"/>
      <c r="CR1429" s="18"/>
      <c r="CS1429" s="18"/>
      <c r="CT1429" s="18"/>
      <c r="CU1429" s="18"/>
      <c r="CV1429" s="18"/>
      <c r="CW1429" s="18"/>
      <c r="CX1429" s="18"/>
      <c r="CY1429" s="18"/>
      <c r="CZ1429" s="18"/>
      <c r="DA1429" s="18"/>
      <c r="DB1429" s="18"/>
      <c r="DC1429" s="18"/>
      <c r="DD1429" s="18"/>
      <c r="DE1429" s="18"/>
      <c r="DF1429" s="18"/>
      <c r="DG1429" s="18"/>
      <c r="DH1429" s="18"/>
      <c r="DI1429" s="18"/>
    </row>
    <row r="1430" s="19" customFormat="1" spans="1:113">
      <c r="A1430" s="153" t="str">
        <f>+CONCATENATE(B1430,C1430,D1430,E1430,F1430)</f>
        <v>AFS541.5</v>
      </c>
      <c r="B1430" s="158" t="s">
        <v>121</v>
      </c>
      <c r="C1430" s="154" t="s">
        <v>148</v>
      </c>
      <c r="D1430" s="158" t="s">
        <v>90</v>
      </c>
      <c r="E1430" s="158">
        <v>54</v>
      </c>
      <c r="F1430" s="159">
        <v>1.5</v>
      </c>
      <c r="G1430" s="156">
        <v>516.73</v>
      </c>
      <c r="H1430" s="156">
        <v>626.32</v>
      </c>
      <c r="I1430" s="156">
        <v>737.92</v>
      </c>
      <c r="J1430" s="156">
        <v>869.71</v>
      </c>
      <c r="K1430" s="156">
        <v>0</v>
      </c>
      <c r="L1430" s="156">
        <v>0</v>
      </c>
      <c r="M1430" s="157">
        <v>538.23</v>
      </c>
      <c r="N1430" s="18"/>
      <c r="W1430" s="18"/>
      <c r="X1430" s="18"/>
      <c r="Y1430" s="18"/>
      <c r="Z1430" s="18"/>
      <c r="AA1430" s="18"/>
      <c r="AB1430" s="18"/>
      <c r="AC1430" s="18"/>
      <c r="AD1430" s="18"/>
      <c r="AE1430" s="18"/>
      <c r="AF1430" s="18"/>
      <c r="AG1430" s="18"/>
      <c r="AH1430" s="18"/>
      <c r="AI1430" s="18"/>
      <c r="AJ1430" s="18"/>
      <c r="AK1430" s="18"/>
      <c r="AL1430" s="18"/>
      <c r="AM1430" s="18"/>
      <c r="AN1430" s="18"/>
      <c r="AO1430" s="18"/>
      <c r="AP1430" s="18"/>
      <c r="AQ1430" s="18"/>
      <c r="AR1430" s="18"/>
      <c r="AS1430" s="18"/>
      <c r="AT1430" s="18"/>
      <c r="AU1430" s="18"/>
      <c r="AV1430" s="18"/>
      <c r="AW1430" s="18"/>
      <c r="AX1430" s="18"/>
      <c r="AY1430" s="18"/>
      <c r="AZ1430" s="18"/>
      <c r="BA1430" s="18"/>
      <c r="BB1430" s="18"/>
      <c r="BD1430" s="18"/>
      <c r="BE1430" s="18"/>
      <c r="BF1430" s="18"/>
      <c r="BG1430" s="18"/>
      <c r="BH1430" s="18"/>
      <c r="BI1430" s="18"/>
      <c r="BJ1430" s="18"/>
      <c r="BK1430" s="18"/>
      <c r="BL1430" s="18"/>
      <c r="BM1430" s="18"/>
      <c r="BN1430" s="18"/>
      <c r="BO1430" s="18"/>
      <c r="BP1430" s="18"/>
      <c r="BQ1430" s="18"/>
      <c r="BR1430" s="18"/>
      <c r="BS1430" s="18"/>
      <c r="BT1430" s="18"/>
      <c r="BU1430" s="18"/>
      <c r="BV1430" s="18"/>
      <c r="BW1430" s="18"/>
      <c r="BX1430" s="18"/>
      <c r="BY1430" s="18"/>
      <c r="BZ1430" s="18"/>
      <c r="CA1430" s="18"/>
      <c r="CB1430" s="18"/>
      <c r="CC1430" s="18"/>
      <c r="CD1430" s="18"/>
      <c r="CE1430" s="18"/>
      <c r="CF1430" s="18"/>
      <c r="CG1430" s="18"/>
      <c r="CH1430" s="18"/>
      <c r="CI1430" s="18"/>
      <c r="CJ1430" s="18"/>
      <c r="CK1430" s="18"/>
      <c r="CL1430" s="18"/>
      <c r="CM1430" s="18"/>
      <c r="CN1430" s="18"/>
      <c r="CO1430" s="18"/>
      <c r="CP1430" s="18"/>
      <c r="CQ1430" s="18"/>
      <c r="CR1430" s="18"/>
      <c r="CS1430" s="18"/>
      <c r="CT1430" s="18"/>
      <c r="CU1430" s="18"/>
      <c r="CV1430" s="18"/>
      <c r="CW1430" s="18"/>
      <c r="CX1430" s="18"/>
      <c r="CY1430" s="18"/>
      <c r="CZ1430" s="18"/>
      <c r="DA1430" s="18"/>
      <c r="DB1430" s="18"/>
      <c r="DC1430" s="18"/>
      <c r="DD1430" s="18"/>
      <c r="DE1430" s="18"/>
      <c r="DF1430" s="18"/>
      <c r="DG1430" s="18"/>
      <c r="DH1430" s="18"/>
      <c r="DI1430" s="18"/>
    </row>
    <row r="1431" s="19" customFormat="1" spans="1:113">
      <c r="A1431" s="153" t="str">
        <f>+CONCATENATE(B1431,C1431,D1431,E1431,F1431)</f>
        <v>AFS551.5</v>
      </c>
      <c r="B1431" s="158" t="s">
        <v>121</v>
      </c>
      <c r="C1431" s="154" t="s">
        <v>148</v>
      </c>
      <c r="D1431" s="158" t="s">
        <v>90</v>
      </c>
      <c r="E1431" s="158">
        <v>55</v>
      </c>
      <c r="F1431" s="159">
        <v>1.5</v>
      </c>
      <c r="G1431" s="156">
        <v>565.26</v>
      </c>
      <c r="H1431" s="156">
        <v>679.62</v>
      </c>
      <c r="I1431" s="156">
        <v>798.81</v>
      </c>
      <c r="J1431" s="156">
        <v>939.98</v>
      </c>
      <c r="K1431" s="156">
        <v>0</v>
      </c>
      <c r="L1431" s="156">
        <v>0</v>
      </c>
      <c r="M1431" s="157">
        <v>565.26</v>
      </c>
      <c r="N1431" s="18"/>
      <c r="W1431" s="18"/>
      <c r="X1431" s="18"/>
      <c r="Y1431" s="18"/>
      <c r="Z1431" s="18"/>
      <c r="AA1431" s="18"/>
      <c r="AB1431" s="18"/>
      <c r="AC1431" s="18"/>
      <c r="AD1431" s="18"/>
      <c r="AE1431" s="18"/>
      <c r="AF1431" s="18"/>
      <c r="AG1431" s="18"/>
      <c r="AH1431" s="18"/>
      <c r="AI1431" s="18"/>
      <c r="AJ1431" s="18"/>
      <c r="AK1431" s="18"/>
      <c r="AL1431" s="18"/>
      <c r="AM1431" s="18"/>
      <c r="AN1431" s="18"/>
      <c r="AO1431" s="18"/>
      <c r="AP1431" s="18"/>
      <c r="AQ1431" s="18"/>
      <c r="AR1431" s="18"/>
      <c r="AS1431" s="18"/>
      <c r="AT1431" s="18"/>
      <c r="AU1431" s="18"/>
      <c r="AV1431" s="18"/>
      <c r="AW1431" s="18"/>
      <c r="AX1431" s="18"/>
      <c r="AY1431" s="18"/>
      <c r="AZ1431" s="18"/>
      <c r="BA1431" s="18"/>
      <c r="BB1431" s="18"/>
      <c r="BD1431" s="18"/>
      <c r="BE1431" s="18"/>
      <c r="BF1431" s="18"/>
      <c r="BG1431" s="18"/>
      <c r="BH1431" s="18"/>
      <c r="BI1431" s="18"/>
      <c r="BJ1431" s="18"/>
      <c r="BK1431" s="18"/>
      <c r="BL1431" s="18"/>
      <c r="BM1431" s="18"/>
      <c r="BN1431" s="18"/>
      <c r="BO1431" s="18"/>
      <c r="BP1431" s="18"/>
      <c r="BQ1431" s="18"/>
      <c r="BR1431" s="18"/>
      <c r="BS1431" s="18"/>
      <c r="BT1431" s="18"/>
      <c r="BU1431" s="18"/>
      <c r="BV1431" s="18"/>
      <c r="BW1431" s="18"/>
      <c r="BX1431" s="18"/>
      <c r="BY1431" s="18"/>
      <c r="BZ1431" s="18"/>
      <c r="CA1431" s="18"/>
      <c r="CB1431" s="18"/>
      <c r="CC1431" s="18"/>
      <c r="CD1431" s="18"/>
      <c r="CE1431" s="18"/>
      <c r="CF1431" s="18"/>
      <c r="CG1431" s="18"/>
      <c r="CH1431" s="18"/>
      <c r="CI1431" s="18"/>
      <c r="CJ1431" s="18"/>
      <c r="CK1431" s="18"/>
      <c r="CL1431" s="18"/>
      <c r="CM1431" s="18"/>
      <c r="CN1431" s="18"/>
      <c r="CO1431" s="18"/>
      <c r="CP1431" s="18"/>
      <c r="CQ1431" s="18"/>
      <c r="CR1431" s="18"/>
      <c r="CS1431" s="18"/>
      <c r="CT1431" s="18"/>
      <c r="CU1431" s="18"/>
      <c r="CV1431" s="18"/>
      <c r="CW1431" s="18"/>
      <c r="CX1431" s="18"/>
      <c r="CY1431" s="18"/>
      <c r="CZ1431" s="18"/>
      <c r="DA1431" s="18"/>
      <c r="DB1431" s="18"/>
      <c r="DC1431" s="18"/>
      <c r="DD1431" s="18"/>
      <c r="DE1431" s="18"/>
      <c r="DF1431" s="18"/>
      <c r="DG1431" s="18"/>
      <c r="DH1431" s="18"/>
      <c r="DI1431" s="18"/>
    </row>
    <row r="1432" s="19" customFormat="1" spans="1:113">
      <c r="A1432" s="153" t="str">
        <f>+CONCATENATE(B1432,C1432,D1432,E1432,F1432)</f>
        <v>AFS561.5</v>
      </c>
      <c r="B1432" s="158" t="s">
        <v>121</v>
      </c>
      <c r="C1432" s="154" t="s">
        <v>148</v>
      </c>
      <c r="D1432" s="158" t="s">
        <v>90</v>
      </c>
      <c r="E1432" s="158">
        <v>56</v>
      </c>
      <c r="F1432" s="159">
        <v>1.5</v>
      </c>
      <c r="G1432" s="156">
        <v>615.6</v>
      </c>
      <c r="H1432" s="156">
        <v>735.86</v>
      </c>
      <c r="I1432" s="156">
        <v>863.83</v>
      </c>
      <c r="J1432" s="156"/>
      <c r="K1432" s="156">
        <v>0</v>
      </c>
      <c r="L1432" s="156">
        <v>0</v>
      </c>
      <c r="M1432" s="157"/>
      <c r="N1432" s="18"/>
      <c r="W1432" s="18"/>
      <c r="X1432" s="18"/>
      <c r="Y1432" s="18"/>
      <c r="Z1432" s="18"/>
      <c r="AA1432" s="18"/>
      <c r="AB1432" s="18"/>
      <c r="AC1432" s="18"/>
      <c r="AD1432" s="18"/>
      <c r="AE1432" s="18"/>
      <c r="AF1432" s="18"/>
      <c r="AG1432" s="18"/>
      <c r="AH1432" s="18"/>
      <c r="AI1432" s="18"/>
      <c r="AJ1432" s="18"/>
      <c r="AK1432" s="18"/>
      <c r="AL1432" s="18"/>
      <c r="AM1432" s="18"/>
      <c r="AN1432" s="18"/>
      <c r="AO1432" s="18"/>
      <c r="AP1432" s="18"/>
      <c r="AQ1432" s="18"/>
      <c r="AR1432" s="18"/>
      <c r="AS1432" s="18"/>
      <c r="AT1432" s="18"/>
      <c r="AU1432" s="18"/>
      <c r="AV1432" s="18"/>
      <c r="AW1432" s="18"/>
      <c r="AX1432" s="18"/>
      <c r="AY1432" s="18"/>
      <c r="AZ1432" s="18"/>
      <c r="BA1432" s="18"/>
      <c r="BB1432" s="18"/>
      <c r="BD1432" s="18"/>
      <c r="BE1432" s="18"/>
      <c r="BF1432" s="18"/>
      <c r="BG1432" s="18"/>
      <c r="BH1432" s="18"/>
      <c r="BI1432" s="18"/>
      <c r="BJ1432" s="18"/>
      <c r="BK1432" s="18"/>
      <c r="BL1432" s="18"/>
      <c r="BM1432" s="18"/>
      <c r="BN1432" s="18"/>
      <c r="BO1432" s="18"/>
      <c r="BP1432" s="18"/>
      <c r="BQ1432" s="18"/>
      <c r="BR1432" s="18"/>
      <c r="BS1432" s="18"/>
      <c r="BT1432" s="18"/>
      <c r="BU1432" s="18"/>
      <c r="BV1432" s="18"/>
      <c r="BW1432" s="18"/>
      <c r="BX1432" s="18"/>
      <c r="BY1432" s="18"/>
      <c r="BZ1432" s="18"/>
      <c r="CA1432" s="18"/>
      <c r="CB1432" s="18"/>
      <c r="CC1432" s="18"/>
      <c r="CD1432" s="18"/>
      <c r="CE1432" s="18"/>
      <c r="CF1432" s="18"/>
      <c r="CG1432" s="18"/>
      <c r="CH1432" s="18"/>
      <c r="CI1432" s="18"/>
      <c r="CJ1432" s="18"/>
      <c r="CK1432" s="18"/>
      <c r="CL1432" s="18"/>
      <c r="CM1432" s="18"/>
      <c r="CN1432" s="18"/>
      <c r="CO1432" s="18"/>
      <c r="CP1432" s="18"/>
      <c r="CQ1432" s="18"/>
      <c r="CR1432" s="18"/>
      <c r="CS1432" s="18"/>
      <c r="CT1432" s="18"/>
      <c r="CU1432" s="18"/>
      <c r="CV1432" s="18"/>
      <c r="CW1432" s="18"/>
      <c r="CX1432" s="18"/>
      <c r="CY1432" s="18"/>
      <c r="CZ1432" s="18"/>
      <c r="DA1432" s="18"/>
      <c r="DB1432" s="18"/>
      <c r="DC1432" s="18"/>
      <c r="DD1432" s="18"/>
      <c r="DE1432" s="18"/>
      <c r="DF1432" s="18"/>
      <c r="DG1432" s="18"/>
      <c r="DH1432" s="18"/>
      <c r="DI1432" s="18"/>
    </row>
    <row r="1433" s="19" customFormat="1" spans="1:113">
      <c r="A1433" s="153" t="str">
        <f>+CONCATENATE(B1433,C1433,D1433,E1433,F1433)</f>
        <v>AFS571.5</v>
      </c>
      <c r="B1433" s="158" t="s">
        <v>121</v>
      </c>
      <c r="C1433" s="154" t="s">
        <v>148</v>
      </c>
      <c r="D1433" s="158" t="s">
        <v>90</v>
      </c>
      <c r="E1433" s="158">
        <v>57</v>
      </c>
      <c r="F1433" s="159">
        <v>1.5</v>
      </c>
      <c r="G1433" s="156">
        <v>667.93</v>
      </c>
      <c r="H1433" s="156">
        <v>795.52</v>
      </c>
      <c r="I1433" s="156">
        <v>933.45</v>
      </c>
      <c r="J1433" s="156"/>
      <c r="K1433" s="156">
        <v>0</v>
      </c>
      <c r="L1433" s="156">
        <v>0</v>
      </c>
      <c r="M1433" s="157"/>
      <c r="N1433" s="18"/>
      <c r="W1433" s="18"/>
      <c r="X1433" s="18"/>
      <c r="Y1433" s="18"/>
      <c r="Z1433" s="18"/>
      <c r="AA1433" s="18"/>
      <c r="AB1433" s="18"/>
      <c r="AC1433" s="18"/>
      <c r="AD1433" s="18"/>
      <c r="AE1433" s="18"/>
      <c r="AF1433" s="18"/>
      <c r="AG1433" s="18"/>
      <c r="AH1433" s="18"/>
      <c r="AI1433" s="18"/>
      <c r="AJ1433" s="18"/>
      <c r="AK1433" s="18"/>
      <c r="AL1433" s="18"/>
      <c r="AM1433" s="18"/>
      <c r="AN1433" s="18"/>
      <c r="AO1433" s="18"/>
      <c r="AP1433" s="18"/>
      <c r="AQ1433" s="18"/>
      <c r="AR1433" s="18"/>
      <c r="AS1433" s="18"/>
      <c r="AT1433" s="18"/>
      <c r="AU1433" s="18"/>
      <c r="AV1433" s="18"/>
      <c r="AW1433" s="18"/>
      <c r="AX1433" s="18"/>
      <c r="AY1433" s="18"/>
      <c r="AZ1433" s="18"/>
      <c r="BA1433" s="18"/>
      <c r="BB1433" s="18"/>
      <c r="BD1433" s="18"/>
      <c r="BE1433" s="18"/>
      <c r="BF1433" s="18"/>
      <c r="BG1433" s="18"/>
      <c r="BH1433" s="18"/>
      <c r="BI1433" s="18"/>
      <c r="BJ1433" s="18"/>
      <c r="BK1433" s="18"/>
      <c r="BL1433" s="18"/>
      <c r="BM1433" s="18"/>
      <c r="BN1433" s="18"/>
      <c r="BO1433" s="18"/>
      <c r="BP1433" s="18"/>
      <c r="BQ1433" s="18"/>
      <c r="BR1433" s="18"/>
      <c r="BS1433" s="18"/>
      <c r="BT1433" s="18"/>
      <c r="BU1433" s="18"/>
      <c r="BV1433" s="18"/>
      <c r="BW1433" s="18"/>
      <c r="BX1433" s="18"/>
      <c r="BY1433" s="18"/>
      <c r="BZ1433" s="18"/>
      <c r="CA1433" s="18"/>
      <c r="CB1433" s="18"/>
      <c r="CC1433" s="18"/>
      <c r="CD1433" s="18"/>
      <c r="CE1433" s="18"/>
      <c r="CF1433" s="18"/>
      <c r="CG1433" s="18"/>
      <c r="CH1433" s="18"/>
      <c r="CI1433" s="18"/>
      <c r="CJ1433" s="18"/>
      <c r="CK1433" s="18"/>
      <c r="CL1433" s="18"/>
      <c r="CM1433" s="18"/>
      <c r="CN1433" s="18"/>
      <c r="CO1433" s="18"/>
      <c r="CP1433" s="18"/>
      <c r="CQ1433" s="18"/>
      <c r="CR1433" s="18"/>
      <c r="CS1433" s="18"/>
      <c r="CT1433" s="18"/>
      <c r="CU1433" s="18"/>
      <c r="CV1433" s="18"/>
      <c r="CW1433" s="18"/>
      <c r="CX1433" s="18"/>
      <c r="CY1433" s="18"/>
      <c r="CZ1433" s="18"/>
      <c r="DA1433" s="18"/>
      <c r="DB1433" s="18"/>
      <c r="DC1433" s="18"/>
      <c r="DD1433" s="18"/>
      <c r="DE1433" s="18"/>
      <c r="DF1433" s="18"/>
      <c r="DG1433" s="18"/>
      <c r="DH1433" s="18"/>
      <c r="DI1433" s="18"/>
    </row>
    <row r="1434" s="19" customFormat="1" spans="1:113">
      <c r="A1434" s="153" t="str">
        <f>+CONCATENATE(B1434,C1434,D1434,E1434,F1434)</f>
        <v>AFS581.5</v>
      </c>
      <c r="B1434" s="158" t="s">
        <v>121</v>
      </c>
      <c r="C1434" s="154" t="s">
        <v>148</v>
      </c>
      <c r="D1434" s="158" t="s">
        <v>90</v>
      </c>
      <c r="E1434" s="158">
        <v>58</v>
      </c>
      <c r="F1434" s="159">
        <v>1.5</v>
      </c>
      <c r="G1434" s="156">
        <v>722.6</v>
      </c>
      <c r="H1434" s="156">
        <v>858.79</v>
      </c>
      <c r="I1434" s="156">
        <v>1008.24</v>
      </c>
      <c r="J1434" s="156"/>
      <c r="K1434" s="156">
        <v>0</v>
      </c>
      <c r="L1434" s="156">
        <v>0</v>
      </c>
      <c r="M1434" s="157"/>
      <c r="N1434" s="18"/>
      <c r="W1434" s="18"/>
      <c r="X1434" s="18"/>
      <c r="Y1434" s="18"/>
      <c r="Z1434" s="18"/>
      <c r="AA1434" s="18"/>
      <c r="AB1434" s="18"/>
      <c r="AC1434" s="18"/>
      <c r="AD1434" s="18"/>
      <c r="AE1434" s="18"/>
      <c r="AF1434" s="18"/>
      <c r="AG1434" s="18"/>
      <c r="AH1434" s="18"/>
      <c r="AI1434" s="18"/>
      <c r="AJ1434" s="18"/>
      <c r="AK1434" s="18"/>
      <c r="AL1434" s="18"/>
      <c r="AM1434" s="18"/>
      <c r="AN1434" s="18"/>
      <c r="AO1434" s="18"/>
      <c r="AP1434" s="18"/>
      <c r="AQ1434" s="18"/>
      <c r="AR1434" s="18"/>
      <c r="AS1434" s="18"/>
      <c r="AT1434" s="18"/>
      <c r="AU1434" s="18"/>
      <c r="AV1434" s="18"/>
      <c r="AW1434" s="18"/>
      <c r="AX1434" s="18"/>
      <c r="AY1434" s="18"/>
      <c r="AZ1434" s="18"/>
      <c r="BA1434" s="18"/>
      <c r="BB1434" s="18"/>
      <c r="BD1434" s="18"/>
      <c r="BE1434" s="18"/>
      <c r="BF1434" s="18"/>
      <c r="BG1434" s="18"/>
      <c r="BH1434" s="18"/>
      <c r="BI1434" s="18"/>
      <c r="BJ1434" s="18"/>
      <c r="BK1434" s="18"/>
      <c r="BL1434" s="18"/>
      <c r="BM1434" s="18"/>
      <c r="BN1434" s="18"/>
      <c r="BO1434" s="18"/>
      <c r="BP1434" s="18"/>
      <c r="BQ1434" s="18"/>
      <c r="BR1434" s="18"/>
      <c r="BS1434" s="18"/>
      <c r="BT1434" s="18"/>
      <c r="BU1434" s="18"/>
      <c r="BV1434" s="18"/>
      <c r="BW1434" s="18"/>
      <c r="BX1434" s="18"/>
      <c r="BY1434" s="18"/>
      <c r="BZ1434" s="18"/>
      <c r="CA1434" s="18"/>
      <c r="CB1434" s="18"/>
      <c r="CC1434" s="18"/>
      <c r="CD1434" s="18"/>
      <c r="CE1434" s="18"/>
      <c r="CF1434" s="18"/>
      <c r="CG1434" s="18"/>
      <c r="CH1434" s="18"/>
      <c r="CI1434" s="18"/>
      <c r="CJ1434" s="18"/>
      <c r="CK1434" s="18"/>
      <c r="CL1434" s="18"/>
      <c r="CM1434" s="18"/>
      <c r="CN1434" s="18"/>
      <c r="CO1434" s="18"/>
      <c r="CP1434" s="18"/>
      <c r="CQ1434" s="18"/>
      <c r="CR1434" s="18"/>
      <c r="CS1434" s="18"/>
      <c r="CT1434" s="18"/>
      <c r="CU1434" s="18"/>
      <c r="CV1434" s="18"/>
      <c r="CW1434" s="18"/>
      <c r="CX1434" s="18"/>
      <c r="CY1434" s="18"/>
      <c r="CZ1434" s="18"/>
      <c r="DA1434" s="18"/>
      <c r="DB1434" s="18"/>
      <c r="DC1434" s="18"/>
      <c r="DD1434" s="18"/>
      <c r="DE1434" s="18"/>
      <c r="DF1434" s="18"/>
      <c r="DG1434" s="18"/>
      <c r="DH1434" s="18"/>
      <c r="DI1434" s="18"/>
    </row>
    <row r="1435" s="19" customFormat="1" spans="1:113">
      <c r="A1435" s="153" t="str">
        <f>+CONCATENATE(B1435,C1435,D1435,E1435,F1435)</f>
        <v>AFS591.5</v>
      </c>
      <c r="B1435" s="158" t="s">
        <v>121</v>
      </c>
      <c r="C1435" s="154" t="s">
        <v>148</v>
      </c>
      <c r="D1435" s="158" t="s">
        <v>90</v>
      </c>
      <c r="E1435" s="158">
        <v>59</v>
      </c>
      <c r="F1435" s="159">
        <v>1.5</v>
      </c>
      <c r="G1435" s="156">
        <v>780.24</v>
      </c>
      <c r="H1435" s="156">
        <v>927.31</v>
      </c>
      <c r="I1435" s="156">
        <v>1088.86</v>
      </c>
      <c r="J1435" s="156">
        <v>0</v>
      </c>
      <c r="K1435" s="156">
        <v>0</v>
      </c>
      <c r="L1435" s="156">
        <v>0</v>
      </c>
      <c r="M1435" s="157"/>
      <c r="N1435" s="18"/>
      <c r="W1435" s="18"/>
      <c r="X1435" s="18"/>
      <c r="Y1435" s="18"/>
      <c r="Z1435" s="18"/>
      <c r="AA1435" s="18"/>
      <c r="AB1435" s="18"/>
      <c r="AC1435" s="18"/>
      <c r="AD1435" s="18"/>
      <c r="AE1435" s="18"/>
      <c r="AF1435" s="18"/>
      <c r="AG1435" s="18"/>
      <c r="AH1435" s="18"/>
      <c r="AI1435" s="18"/>
      <c r="AJ1435" s="18"/>
      <c r="AK1435" s="18"/>
      <c r="AL1435" s="18"/>
      <c r="AM1435" s="18"/>
      <c r="AN1435" s="18"/>
      <c r="AO1435" s="18"/>
      <c r="AP1435" s="18"/>
      <c r="AQ1435" s="18"/>
      <c r="AR1435" s="18"/>
      <c r="AS1435" s="18"/>
      <c r="AT1435" s="18"/>
      <c r="AU1435" s="18"/>
      <c r="AV1435" s="18"/>
      <c r="AW1435" s="18"/>
      <c r="AX1435" s="18"/>
      <c r="AY1435" s="18"/>
      <c r="AZ1435" s="18"/>
      <c r="BA1435" s="18"/>
      <c r="BB1435" s="18"/>
      <c r="BD1435" s="18"/>
      <c r="BE1435" s="18"/>
      <c r="BF1435" s="18"/>
      <c r="BG1435" s="18"/>
      <c r="BH1435" s="18"/>
      <c r="BI1435" s="18"/>
      <c r="BJ1435" s="18"/>
      <c r="BK1435" s="18"/>
      <c r="BL1435" s="18"/>
      <c r="BM1435" s="18"/>
      <c r="BN1435" s="18"/>
      <c r="BO1435" s="18"/>
      <c r="BP1435" s="18"/>
      <c r="BQ1435" s="18"/>
      <c r="BR1435" s="18"/>
      <c r="BS1435" s="18"/>
      <c r="BT1435" s="18"/>
      <c r="BU1435" s="18"/>
      <c r="BV1435" s="18"/>
      <c r="BW1435" s="18"/>
      <c r="BX1435" s="18"/>
      <c r="BY1435" s="18"/>
      <c r="BZ1435" s="18"/>
      <c r="CA1435" s="18"/>
      <c r="CB1435" s="18"/>
      <c r="CC1435" s="18"/>
      <c r="CD1435" s="18"/>
      <c r="CE1435" s="18"/>
      <c r="CF1435" s="18"/>
      <c r="CG1435" s="18"/>
      <c r="CH1435" s="18"/>
      <c r="CI1435" s="18"/>
      <c r="CJ1435" s="18"/>
      <c r="CK1435" s="18"/>
      <c r="CL1435" s="18"/>
      <c r="CM1435" s="18"/>
      <c r="CN1435" s="18"/>
      <c r="CO1435" s="18"/>
      <c r="CP1435" s="18"/>
      <c r="CQ1435" s="18"/>
      <c r="CR1435" s="18"/>
      <c r="CS1435" s="18"/>
      <c r="CT1435" s="18"/>
      <c r="CU1435" s="18"/>
      <c r="CV1435" s="18"/>
      <c r="CW1435" s="18"/>
      <c r="CX1435" s="18"/>
      <c r="CY1435" s="18"/>
      <c r="CZ1435" s="18"/>
      <c r="DA1435" s="18"/>
      <c r="DB1435" s="18"/>
      <c r="DC1435" s="18"/>
      <c r="DD1435" s="18"/>
      <c r="DE1435" s="18"/>
      <c r="DF1435" s="18"/>
      <c r="DG1435" s="18"/>
      <c r="DH1435" s="18"/>
      <c r="DI1435" s="18"/>
    </row>
    <row r="1436" s="19" customFormat="1" spans="1:113">
      <c r="A1436" s="153" t="str">
        <f>+CONCATENATE(B1436,C1436,D1436,E1436,F1436)</f>
        <v>AFS601.5</v>
      </c>
      <c r="B1436" s="158" t="s">
        <v>121</v>
      </c>
      <c r="C1436" s="154" t="s">
        <v>148</v>
      </c>
      <c r="D1436" s="158" t="s">
        <v>90</v>
      </c>
      <c r="E1436" s="158">
        <v>60</v>
      </c>
      <c r="F1436" s="159">
        <v>1.5</v>
      </c>
      <c r="G1436" s="156">
        <v>841.59</v>
      </c>
      <c r="H1436" s="156">
        <v>1001</v>
      </c>
      <c r="I1436" s="156">
        <v>1175.99</v>
      </c>
      <c r="J1436" s="156">
        <v>0</v>
      </c>
      <c r="K1436" s="156">
        <v>0</v>
      </c>
      <c r="L1436" s="156">
        <v>0</v>
      </c>
      <c r="M1436" s="157"/>
      <c r="N1436" s="18"/>
      <c r="W1436" s="18"/>
      <c r="X1436" s="18"/>
      <c r="Y1436" s="18"/>
      <c r="Z1436" s="18"/>
      <c r="AA1436" s="18"/>
      <c r="AB1436" s="18"/>
      <c r="AC1436" s="18"/>
      <c r="AD1436" s="18"/>
      <c r="AE1436" s="18"/>
      <c r="AF1436" s="18"/>
      <c r="AG1436" s="18"/>
      <c r="AH1436" s="18"/>
      <c r="AI1436" s="18"/>
      <c r="AJ1436" s="18"/>
      <c r="AK1436" s="18"/>
      <c r="AL1436" s="18"/>
      <c r="AM1436" s="18"/>
      <c r="AN1436" s="18"/>
      <c r="AO1436" s="18"/>
      <c r="AP1436" s="18"/>
      <c r="AQ1436" s="18"/>
      <c r="AR1436" s="18"/>
      <c r="AS1436" s="18"/>
      <c r="AT1436" s="18"/>
      <c r="AU1436" s="18"/>
      <c r="AV1436" s="18"/>
      <c r="AW1436" s="18"/>
      <c r="AX1436" s="18"/>
      <c r="AY1436" s="18"/>
      <c r="AZ1436" s="18"/>
      <c r="BA1436" s="18"/>
      <c r="BB1436" s="18"/>
      <c r="BD1436" s="18"/>
      <c r="BE1436" s="18"/>
      <c r="BF1436" s="18"/>
      <c r="BG1436" s="18"/>
      <c r="BH1436" s="18"/>
      <c r="BI1436" s="18"/>
      <c r="BJ1436" s="18"/>
      <c r="BK1436" s="18"/>
      <c r="BL1436" s="18"/>
      <c r="BM1436" s="18"/>
      <c r="BN1436" s="18"/>
      <c r="BO1436" s="18"/>
      <c r="BP1436" s="18"/>
      <c r="BQ1436" s="18"/>
      <c r="BR1436" s="18"/>
      <c r="BS1436" s="18"/>
      <c r="BT1436" s="18"/>
      <c r="BU1436" s="18"/>
      <c r="BV1436" s="18"/>
      <c r="BW1436" s="18"/>
      <c r="BX1436" s="18"/>
      <c r="BY1436" s="18"/>
      <c r="BZ1436" s="18"/>
      <c r="CA1436" s="18"/>
      <c r="CB1436" s="18"/>
      <c r="CC1436" s="18"/>
      <c r="CD1436" s="18"/>
      <c r="CE1436" s="18"/>
      <c r="CF1436" s="18"/>
      <c r="CG1436" s="18"/>
      <c r="CH1436" s="18"/>
      <c r="CI1436" s="18"/>
      <c r="CJ1436" s="18"/>
      <c r="CK1436" s="18"/>
      <c r="CL1436" s="18"/>
      <c r="CM1436" s="18"/>
      <c r="CN1436" s="18"/>
      <c r="CO1436" s="18"/>
      <c r="CP1436" s="18"/>
      <c r="CQ1436" s="18"/>
      <c r="CR1436" s="18"/>
      <c r="CS1436" s="18"/>
      <c r="CT1436" s="18"/>
      <c r="CU1436" s="18"/>
      <c r="CV1436" s="18"/>
      <c r="CW1436" s="18"/>
      <c r="CX1436" s="18"/>
      <c r="CY1436" s="18"/>
      <c r="CZ1436" s="18"/>
      <c r="DA1436" s="18"/>
      <c r="DB1436" s="18"/>
      <c r="DC1436" s="18"/>
      <c r="DD1436" s="18"/>
      <c r="DE1436" s="18"/>
      <c r="DF1436" s="18"/>
      <c r="DG1436" s="18"/>
      <c r="DH1436" s="18"/>
      <c r="DI1436" s="18"/>
    </row>
    <row r="1437" s="19" customFormat="1" spans="1:113">
      <c r="A1437" s="153" t="str">
        <f>+CONCATENATE(B1437,C1437,D1437,E1437,F1437)</f>
        <v>AFS611.5</v>
      </c>
      <c r="B1437" s="158" t="s">
        <v>121</v>
      </c>
      <c r="C1437" s="154" t="s">
        <v>148</v>
      </c>
      <c r="D1437" s="158" t="s">
        <v>90</v>
      </c>
      <c r="E1437" s="158">
        <v>61</v>
      </c>
      <c r="F1437" s="159">
        <v>1.5</v>
      </c>
      <c r="G1437" s="156">
        <v>907.6</v>
      </c>
      <c r="H1437" s="156">
        <v>1081.59</v>
      </c>
      <c r="I1437" s="156"/>
      <c r="J1437" s="156">
        <v>0</v>
      </c>
      <c r="K1437" s="156">
        <v>0</v>
      </c>
      <c r="L1437" s="156">
        <v>0</v>
      </c>
      <c r="M1437" s="157"/>
      <c r="N1437" s="18"/>
      <c r="W1437" s="18"/>
      <c r="X1437" s="18"/>
      <c r="Y1437" s="18"/>
      <c r="Z1437" s="18"/>
      <c r="AA1437" s="18"/>
      <c r="AB1437" s="18"/>
      <c r="AC1437" s="18"/>
      <c r="AD1437" s="18"/>
      <c r="AE1437" s="18"/>
      <c r="AF1437" s="18"/>
      <c r="AG1437" s="18"/>
      <c r="AH1437" s="18"/>
      <c r="AI1437" s="18"/>
      <c r="AJ1437" s="18"/>
      <c r="AK1437" s="18"/>
      <c r="AL1437" s="18"/>
      <c r="AM1437" s="18"/>
      <c r="AN1437" s="18"/>
      <c r="AO1437" s="18"/>
      <c r="AP1437" s="18"/>
      <c r="AQ1437" s="18"/>
      <c r="AR1437" s="18"/>
      <c r="AS1437" s="18"/>
      <c r="AT1437" s="18"/>
      <c r="AU1437" s="18"/>
      <c r="AV1437" s="18"/>
      <c r="AW1437" s="18"/>
      <c r="AX1437" s="18"/>
      <c r="AY1437" s="18"/>
      <c r="AZ1437" s="18"/>
      <c r="BA1437" s="18"/>
      <c r="BB1437" s="18"/>
      <c r="BD1437" s="18"/>
      <c r="BE1437" s="18"/>
      <c r="BF1437" s="18"/>
      <c r="BG1437" s="18"/>
      <c r="BH1437" s="18"/>
      <c r="BI1437" s="18"/>
      <c r="BJ1437" s="18"/>
      <c r="BK1437" s="18"/>
      <c r="BL1437" s="18"/>
      <c r="BM1437" s="18"/>
      <c r="BN1437" s="18"/>
      <c r="BO1437" s="18"/>
      <c r="BP1437" s="18"/>
      <c r="BQ1437" s="18"/>
      <c r="BR1437" s="18"/>
      <c r="BS1437" s="18"/>
      <c r="BT1437" s="18"/>
      <c r="BU1437" s="18"/>
      <c r="BV1437" s="18"/>
      <c r="BW1437" s="18"/>
      <c r="BX1437" s="18"/>
      <c r="BY1437" s="18"/>
      <c r="BZ1437" s="18"/>
      <c r="CA1437" s="18"/>
      <c r="CB1437" s="18"/>
      <c r="CC1437" s="18"/>
      <c r="CD1437" s="18"/>
      <c r="CE1437" s="18"/>
      <c r="CF1437" s="18"/>
      <c r="CG1437" s="18"/>
      <c r="CH1437" s="18"/>
      <c r="CI1437" s="18"/>
      <c r="CJ1437" s="18"/>
      <c r="CK1437" s="18"/>
      <c r="CL1437" s="18"/>
      <c r="CM1437" s="18"/>
      <c r="CN1437" s="18"/>
      <c r="CO1437" s="18"/>
      <c r="CP1437" s="18"/>
      <c r="CQ1437" s="18"/>
      <c r="CR1437" s="18"/>
      <c r="CS1437" s="18"/>
      <c r="CT1437" s="18"/>
      <c r="CU1437" s="18"/>
      <c r="CV1437" s="18"/>
      <c r="CW1437" s="18"/>
      <c r="CX1437" s="18"/>
      <c r="CY1437" s="18"/>
      <c r="CZ1437" s="18"/>
      <c r="DA1437" s="18"/>
      <c r="DB1437" s="18"/>
      <c r="DC1437" s="18"/>
      <c r="DD1437" s="18"/>
      <c r="DE1437" s="18"/>
      <c r="DF1437" s="18"/>
      <c r="DG1437" s="18"/>
      <c r="DH1437" s="18"/>
      <c r="DI1437" s="18"/>
    </row>
    <row r="1438" s="19" customFormat="1" spans="1:113">
      <c r="A1438" s="153" t="str">
        <f>+CONCATENATE(B1438,C1438,D1438,E1438,F1438)</f>
        <v>AFS621.5</v>
      </c>
      <c r="B1438" s="158" t="s">
        <v>121</v>
      </c>
      <c r="C1438" s="154" t="s">
        <v>148</v>
      </c>
      <c r="D1438" s="158" t="s">
        <v>90</v>
      </c>
      <c r="E1438" s="158">
        <v>62</v>
      </c>
      <c r="F1438" s="159">
        <v>1.5</v>
      </c>
      <c r="G1438" s="156">
        <v>978.95</v>
      </c>
      <c r="H1438" s="156">
        <v>1168.76</v>
      </c>
      <c r="I1438" s="156"/>
      <c r="J1438" s="156">
        <v>0</v>
      </c>
      <c r="K1438" s="156">
        <v>0</v>
      </c>
      <c r="L1438" s="156">
        <v>0</v>
      </c>
      <c r="M1438" s="157"/>
      <c r="N1438" s="18"/>
      <c r="W1438" s="18"/>
      <c r="X1438" s="18"/>
      <c r="Y1438" s="18"/>
      <c r="Z1438" s="18"/>
      <c r="AA1438" s="18"/>
      <c r="AB1438" s="18"/>
      <c r="AC1438" s="18"/>
      <c r="AD1438" s="18"/>
      <c r="AE1438" s="18"/>
      <c r="AF1438" s="18"/>
      <c r="AG1438" s="18"/>
      <c r="AH1438" s="18"/>
      <c r="AI1438" s="18"/>
      <c r="AJ1438" s="18"/>
      <c r="AK1438" s="18"/>
      <c r="AL1438" s="18"/>
      <c r="AM1438" s="18"/>
      <c r="AN1438" s="18"/>
      <c r="AO1438" s="18"/>
      <c r="AP1438" s="18"/>
      <c r="AQ1438" s="18"/>
      <c r="AR1438" s="18"/>
      <c r="AS1438" s="18"/>
      <c r="AT1438" s="18"/>
      <c r="AU1438" s="18"/>
      <c r="AV1438" s="18"/>
      <c r="AW1438" s="18"/>
      <c r="AX1438" s="18"/>
      <c r="AY1438" s="18"/>
      <c r="AZ1438" s="18"/>
      <c r="BA1438" s="18"/>
      <c r="BB1438" s="18"/>
      <c r="BD1438" s="18"/>
      <c r="BE1438" s="18"/>
      <c r="BF1438" s="18"/>
      <c r="BG1438" s="18"/>
      <c r="BH1438" s="18"/>
      <c r="BI1438" s="18"/>
      <c r="BJ1438" s="18"/>
      <c r="BK1438" s="18"/>
      <c r="BL1438" s="18"/>
      <c r="BM1438" s="18"/>
      <c r="BN1438" s="18"/>
      <c r="BO1438" s="18"/>
      <c r="BP1438" s="18"/>
      <c r="BQ1438" s="18"/>
      <c r="BR1438" s="18"/>
      <c r="BS1438" s="18"/>
      <c r="BT1438" s="18"/>
      <c r="BU1438" s="18"/>
      <c r="BV1438" s="18"/>
      <c r="BW1438" s="18"/>
      <c r="BX1438" s="18"/>
      <c r="BY1438" s="18"/>
      <c r="BZ1438" s="18"/>
      <c r="CA1438" s="18"/>
      <c r="CB1438" s="18"/>
      <c r="CC1438" s="18"/>
      <c r="CD1438" s="18"/>
      <c r="CE1438" s="18"/>
      <c r="CF1438" s="18"/>
      <c r="CG1438" s="18"/>
      <c r="CH1438" s="18"/>
      <c r="CI1438" s="18"/>
      <c r="CJ1438" s="18"/>
      <c r="CK1438" s="18"/>
      <c r="CL1438" s="18"/>
      <c r="CM1438" s="18"/>
      <c r="CN1438" s="18"/>
      <c r="CO1438" s="18"/>
      <c r="CP1438" s="18"/>
      <c r="CQ1438" s="18"/>
      <c r="CR1438" s="18"/>
      <c r="CS1438" s="18"/>
      <c r="CT1438" s="18"/>
      <c r="CU1438" s="18"/>
      <c r="CV1438" s="18"/>
      <c r="CW1438" s="18"/>
      <c r="CX1438" s="18"/>
      <c r="CY1438" s="18"/>
      <c r="CZ1438" s="18"/>
      <c r="DA1438" s="18"/>
      <c r="DB1438" s="18"/>
      <c r="DC1438" s="18"/>
      <c r="DD1438" s="18"/>
      <c r="DE1438" s="18"/>
      <c r="DF1438" s="18"/>
      <c r="DG1438" s="18"/>
      <c r="DH1438" s="18"/>
      <c r="DI1438" s="18"/>
    </row>
    <row r="1439" s="19" customFormat="1" spans="1:113">
      <c r="A1439" s="153" t="str">
        <f>+CONCATENATE(B1439,C1439,D1439,E1439,F1439)</f>
        <v>AFS631.5</v>
      </c>
      <c r="B1439" s="158" t="s">
        <v>121</v>
      </c>
      <c r="C1439" s="154" t="s">
        <v>148</v>
      </c>
      <c r="D1439" s="158" t="s">
        <v>90</v>
      </c>
      <c r="E1439" s="158">
        <v>63</v>
      </c>
      <c r="F1439" s="159">
        <v>1.5</v>
      </c>
      <c r="G1439" s="156">
        <v>1056.92</v>
      </c>
      <c r="H1439" s="156">
        <v>1264.35</v>
      </c>
      <c r="I1439" s="156"/>
      <c r="J1439" s="156">
        <v>0</v>
      </c>
      <c r="K1439" s="156">
        <v>0</v>
      </c>
      <c r="L1439" s="156">
        <v>0</v>
      </c>
      <c r="M1439" s="157"/>
      <c r="N1439" s="18"/>
      <c r="W1439" s="18"/>
      <c r="X1439" s="18"/>
      <c r="Y1439" s="18"/>
      <c r="Z1439" s="18"/>
      <c r="AA1439" s="18"/>
      <c r="AB1439" s="18"/>
      <c r="AC1439" s="18"/>
      <c r="AD1439" s="18"/>
      <c r="AE1439" s="18"/>
      <c r="AF1439" s="18"/>
      <c r="AG1439" s="18"/>
      <c r="AH1439" s="18"/>
      <c r="AI1439" s="18"/>
      <c r="AJ1439" s="18"/>
      <c r="AK1439" s="18"/>
      <c r="AL1439" s="18"/>
      <c r="AM1439" s="18"/>
      <c r="AN1439" s="18"/>
      <c r="AO1439" s="18"/>
      <c r="AP1439" s="18"/>
      <c r="AQ1439" s="18"/>
      <c r="AR1439" s="18"/>
      <c r="AS1439" s="18"/>
      <c r="AT1439" s="18"/>
      <c r="AU1439" s="18"/>
      <c r="AV1439" s="18"/>
      <c r="AW1439" s="18"/>
      <c r="AX1439" s="18"/>
      <c r="AY1439" s="18"/>
      <c r="AZ1439" s="18"/>
      <c r="BA1439" s="18"/>
      <c r="BB1439" s="18"/>
      <c r="BD1439" s="18"/>
      <c r="BE1439" s="18"/>
      <c r="BF1439" s="18"/>
      <c r="BG1439" s="18"/>
      <c r="BH1439" s="18"/>
      <c r="BI1439" s="18"/>
      <c r="BJ1439" s="18"/>
      <c r="BK1439" s="18"/>
      <c r="BL1439" s="18"/>
      <c r="BM1439" s="18"/>
      <c r="BN1439" s="18"/>
      <c r="BO1439" s="18"/>
      <c r="BP1439" s="18"/>
      <c r="BQ1439" s="18"/>
      <c r="BR1439" s="18"/>
      <c r="BS1439" s="18"/>
      <c r="BT1439" s="18"/>
      <c r="BU1439" s="18"/>
      <c r="BV1439" s="18"/>
      <c r="BW1439" s="18"/>
      <c r="BX1439" s="18"/>
      <c r="BY1439" s="18"/>
      <c r="BZ1439" s="18"/>
      <c r="CA1439" s="18"/>
      <c r="CB1439" s="18"/>
      <c r="CC1439" s="18"/>
      <c r="CD1439" s="18"/>
      <c r="CE1439" s="18"/>
      <c r="CF1439" s="18"/>
      <c r="CG1439" s="18"/>
      <c r="CH1439" s="18"/>
      <c r="CI1439" s="18"/>
      <c r="CJ1439" s="18"/>
      <c r="CK1439" s="18"/>
      <c r="CL1439" s="18"/>
      <c r="CM1439" s="18"/>
      <c r="CN1439" s="18"/>
      <c r="CO1439" s="18"/>
      <c r="CP1439" s="18"/>
      <c r="CQ1439" s="18"/>
      <c r="CR1439" s="18"/>
      <c r="CS1439" s="18"/>
      <c r="CT1439" s="18"/>
      <c r="CU1439" s="18"/>
      <c r="CV1439" s="18"/>
      <c r="CW1439" s="18"/>
      <c r="CX1439" s="18"/>
      <c r="CY1439" s="18"/>
      <c r="CZ1439" s="18"/>
      <c r="DA1439" s="18"/>
      <c r="DB1439" s="18"/>
      <c r="DC1439" s="18"/>
      <c r="DD1439" s="18"/>
      <c r="DE1439" s="18"/>
      <c r="DF1439" s="18"/>
      <c r="DG1439" s="18"/>
      <c r="DH1439" s="18"/>
      <c r="DI1439" s="18"/>
    </row>
    <row r="1440" s="19" customFormat="1" spans="1:113">
      <c r="A1440" s="153" t="str">
        <f>+CONCATENATE(B1440,C1440,D1440,E1440,F1440)</f>
        <v>AFS641.5</v>
      </c>
      <c r="B1440" s="158" t="s">
        <v>121</v>
      </c>
      <c r="C1440" s="154" t="s">
        <v>148</v>
      </c>
      <c r="D1440" s="158" t="s">
        <v>90</v>
      </c>
      <c r="E1440" s="158">
        <v>64</v>
      </c>
      <c r="F1440" s="159">
        <v>1.5</v>
      </c>
      <c r="G1440" s="156">
        <v>1142.5</v>
      </c>
      <c r="H1440" s="156">
        <v>1369.09</v>
      </c>
      <c r="I1440" s="156">
        <v>0</v>
      </c>
      <c r="J1440" s="156">
        <v>0</v>
      </c>
      <c r="K1440" s="156">
        <v>0</v>
      </c>
      <c r="L1440" s="156">
        <v>0</v>
      </c>
      <c r="M1440" s="157"/>
      <c r="N1440" s="18"/>
      <c r="W1440" s="18"/>
      <c r="X1440" s="18"/>
      <c r="Y1440" s="18"/>
      <c r="Z1440" s="18"/>
      <c r="AA1440" s="18"/>
      <c r="AB1440" s="18"/>
      <c r="AC1440" s="18"/>
      <c r="AD1440" s="18"/>
      <c r="AE1440" s="18"/>
      <c r="AF1440" s="18"/>
      <c r="AG1440" s="18"/>
      <c r="AH1440" s="18"/>
      <c r="AI1440" s="18"/>
      <c r="AJ1440" s="18"/>
      <c r="AK1440" s="18"/>
      <c r="AL1440" s="18"/>
      <c r="AM1440" s="18"/>
      <c r="AN1440" s="18"/>
      <c r="AO1440" s="18"/>
      <c r="AP1440" s="18"/>
      <c r="AQ1440" s="18"/>
      <c r="AR1440" s="18"/>
      <c r="AS1440" s="18"/>
      <c r="AT1440" s="18"/>
      <c r="AU1440" s="18"/>
      <c r="AV1440" s="18"/>
      <c r="AW1440" s="18"/>
      <c r="AX1440" s="18"/>
      <c r="AY1440" s="18"/>
      <c r="AZ1440" s="18"/>
      <c r="BA1440" s="18"/>
      <c r="BB1440" s="18"/>
      <c r="BD1440" s="18"/>
      <c r="BE1440" s="18"/>
      <c r="BF1440" s="18"/>
      <c r="BG1440" s="18"/>
      <c r="BH1440" s="18"/>
      <c r="BI1440" s="18"/>
      <c r="BJ1440" s="18"/>
      <c r="BK1440" s="18"/>
      <c r="BL1440" s="18"/>
      <c r="BM1440" s="18"/>
      <c r="BN1440" s="18"/>
      <c r="BO1440" s="18"/>
      <c r="BP1440" s="18"/>
      <c r="BQ1440" s="18"/>
      <c r="BR1440" s="18"/>
      <c r="BS1440" s="18"/>
      <c r="BT1440" s="18"/>
      <c r="BU1440" s="18"/>
      <c r="BV1440" s="18"/>
      <c r="BW1440" s="18"/>
      <c r="BX1440" s="18"/>
      <c r="BY1440" s="18"/>
      <c r="BZ1440" s="18"/>
      <c r="CA1440" s="18"/>
      <c r="CB1440" s="18"/>
      <c r="CC1440" s="18"/>
      <c r="CD1440" s="18"/>
      <c r="CE1440" s="18"/>
      <c r="CF1440" s="18"/>
      <c r="CG1440" s="18"/>
      <c r="CH1440" s="18"/>
      <c r="CI1440" s="18"/>
      <c r="CJ1440" s="18"/>
      <c r="CK1440" s="18"/>
      <c r="CL1440" s="18"/>
      <c r="CM1440" s="18"/>
      <c r="CN1440" s="18"/>
      <c r="CO1440" s="18"/>
      <c r="CP1440" s="18"/>
      <c r="CQ1440" s="18"/>
      <c r="CR1440" s="18"/>
      <c r="CS1440" s="18"/>
      <c r="CT1440" s="18"/>
      <c r="CU1440" s="18"/>
      <c r="CV1440" s="18"/>
      <c r="CW1440" s="18"/>
      <c r="CX1440" s="18"/>
      <c r="CY1440" s="18"/>
      <c r="CZ1440" s="18"/>
      <c r="DA1440" s="18"/>
      <c r="DB1440" s="18"/>
      <c r="DC1440" s="18"/>
      <c r="DD1440" s="18"/>
      <c r="DE1440" s="18"/>
      <c r="DF1440" s="18"/>
      <c r="DG1440" s="18"/>
      <c r="DH1440" s="18"/>
      <c r="DI1440" s="18"/>
    </row>
    <row r="1441" s="19" customFormat="1" spans="1:113">
      <c r="A1441" s="153" t="str">
        <f>+CONCATENATE(B1441,C1441,D1441,E1441,F1441)</f>
        <v>AFS651.5</v>
      </c>
      <c r="B1441" s="158" t="s">
        <v>121</v>
      </c>
      <c r="C1441" s="154" t="s">
        <v>148</v>
      </c>
      <c r="D1441" s="158" t="s">
        <v>90</v>
      </c>
      <c r="E1441" s="158">
        <v>65</v>
      </c>
      <c r="F1441" s="159">
        <v>1.5</v>
      </c>
      <c r="G1441" s="156">
        <v>1236.72</v>
      </c>
      <c r="H1441" s="156">
        <v>1483.87</v>
      </c>
      <c r="I1441" s="156">
        <v>0</v>
      </c>
      <c r="J1441" s="156">
        <v>0</v>
      </c>
      <c r="K1441" s="156">
        <v>0</v>
      </c>
      <c r="L1441" s="156">
        <v>0</v>
      </c>
      <c r="M1441" s="157"/>
      <c r="N1441" s="18"/>
      <c r="W1441" s="18"/>
      <c r="X1441" s="18"/>
      <c r="Y1441" s="18"/>
      <c r="Z1441" s="18"/>
      <c r="AA1441" s="18"/>
      <c r="AB1441" s="18"/>
      <c r="AC1441" s="18"/>
      <c r="AD1441" s="18"/>
      <c r="AE1441" s="18"/>
      <c r="AF1441" s="18"/>
      <c r="AG1441" s="18"/>
      <c r="AH1441" s="18"/>
      <c r="AI1441" s="18"/>
      <c r="AJ1441" s="18"/>
      <c r="AK1441" s="18"/>
      <c r="AL1441" s="18"/>
      <c r="AM1441" s="18"/>
      <c r="AN1441" s="18"/>
      <c r="AO1441" s="18"/>
      <c r="AP1441" s="18"/>
      <c r="AQ1441" s="18"/>
      <c r="AR1441" s="18"/>
      <c r="AS1441" s="18"/>
      <c r="AT1441" s="18"/>
      <c r="AU1441" s="18"/>
      <c r="AV1441" s="18"/>
      <c r="AW1441" s="18"/>
      <c r="AX1441" s="18"/>
      <c r="AY1441" s="18"/>
      <c r="AZ1441" s="18"/>
      <c r="BA1441" s="18"/>
      <c r="BB1441" s="18"/>
      <c r="BD1441" s="18"/>
      <c r="BE1441" s="18"/>
      <c r="BF1441" s="18"/>
      <c r="BG1441" s="18"/>
      <c r="BH1441" s="18"/>
      <c r="BI1441" s="18"/>
      <c r="BJ1441" s="18"/>
      <c r="BK1441" s="18"/>
      <c r="BL1441" s="18"/>
      <c r="BM1441" s="18"/>
      <c r="BN1441" s="18"/>
      <c r="BO1441" s="18"/>
      <c r="BP1441" s="18"/>
      <c r="BQ1441" s="18"/>
      <c r="BR1441" s="18"/>
      <c r="BS1441" s="18"/>
      <c r="BT1441" s="18"/>
      <c r="BU1441" s="18"/>
      <c r="BV1441" s="18"/>
      <c r="BW1441" s="18"/>
      <c r="BX1441" s="18"/>
      <c r="BY1441" s="18"/>
      <c r="BZ1441" s="18"/>
      <c r="CA1441" s="18"/>
      <c r="CB1441" s="18"/>
      <c r="CC1441" s="18"/>
      <c r="CD1441" s="18"/>
      <c r="CE1441" s="18"/>
      <c r="CF1441" s="18"/>
      <c r="CG1441" s="18"/>
      <c r="CH1441" s="18"/>
      <c r="CI1441" s="18"/>
      <c r="CJ1441" s="18"/>
      <c r="CK1441" s="18"/>
      <c r="CL1441" s="18"/>
      <c r="CM1441" s="18"/>
      <c r="CN1441" s="18"/>
      <c r="CO1441" s="18"/>
      <c r="CP1441" s="18"/>
      <c r="CQ1441" s="18"/>
      <c r="CR1441" s="18"/>
      <c r="CS1441" s="18"/>
      <c r="CT1441" s="18"/>
      <c r="CU1441" s="18"/>
      <c r="CV1441" s="18"/>
      <c r="CW1441" s="18"/>
      <c r="CX1441" s="18"/>
      <c r="CY1441" s="18"/>
      <c r="CZ1441" s="18"/>
      <c r="DA1441" s="18"/>
      <c r="DB1441" s="18"/>
      <c r="DC1441" s="18"/>
      <c r="DD1441" s="18"/>
      <c r="DE1441" s="18"/>
      <c r="DF1441" s="18"/>
      <c r="DG1441" s="18"/>
      <c r="DH1441" s="18"/>
      <c r="DI1441" s="18"/>
    </row>
    <row r="1442" s="19" customFormat="1" spans="1:113">
      <c r="A1442" s="153" t="str">
        <f>+CONCATENATE(B1442,C1442,D1442,E1442,F1442)</f>
        <v>AFNS181.75</v>
      </c>
      <c r="B1442" s="158" t="s">
        <v>121</v>
      </c>
      <c r="C1442" s="154" t="s">
        <v>148</v>
      </c>
      <c r="D1442" s="158" t="s">
        <v>6</v>
      </c>
      <c r="E1442" s="158">
        <v>18</v>
      </c>
      <c r="F1442" s="159">
        <v>1.75</v>
      </c>
      <c r="G1442" s="156">
        <v>0</v>
      </c>
      <c r="H1442" s="156">
        <v>46.54</v>
      </c>
      <c r="I1442" s="156">
        <v>46.71</v>
      </c>
      <c r="J1442" s="156">
        <v>47.31</v>
      </c>
      <c r="K1442" s="156">
        <v>49.54</v>
      </c>
      <c r="L1442" s="156">
        <v>57.29</v>
      </c>
      <c r="M1442" s="157"/>
      <c r="N1442" s="18"/>
      <c r="W1442" s="18"/>
      <c r="X1442" s="18"/>
      <c r="Y1442" s="18"/>
      <c r="Z1442" s="18"/>
      <c r="AA1442" s="18"/>
      <c r="AB1442" s="18"/>
      <c r="AC1442" s="18"/>
      <c r="AD1442" s="18"/>
      <c r="AE1442" s="18"/>
      <c r="AF1442" s="18"/>
      <c r="AG1442" s="18"/>
      <c r="AH1442" s="18"/>
      <c r="AI1442" s="18"/>
      <c r="AJ1442" s="18"/>
      <c r="AK1442" s="18"/>
      <c r="AL1442" s="18"/>
      <c r="AM1442" s="18"/>
      <c r="AN1442" s="18"/>
      <c r="AO1442" s="18"/>
      <c r="AP1442" s="18"/>
      <c r="AQ1442" s="18"/>
      <c r="AR1442" s="18"/>
      <c r="AS1442" s="18"/>
      <c r="AT1442" s="18"/>
      <c r="AU1442" s="18"/>
      <c r="AV1442" s="18"/>
      <c r="AW1442" s="18"/>
      <c r="AX1442" s="18"/>
      <c r="AY1442" s="18"/>
      <c r="AZ1442" s="18"/>
      <c r="BA1442" s="18"/>
      <c r="BB1442" s="18"/>
      <c r="BD1442" s="18"/>
      <c r="BE1442" s="18"/>
      <c r="BF1442" s="18"/>
      <c r="BG1442" s="18"/>
      <c r="BH1442" s="18"/>
      <c r="BI1442" s="18"/>
      <c r="BJ1442" s="18"/>
      <c r="BK1442" s="18"/>
      <c r="BL1442" s="18"/>
      <c r="BM1442" s="18"/>
      <c r="BN1442" s="18"/>
      <c r="BO1442" s="18"/>
      <c r="BP1442" s="18"/>
      <c r="BQ1442" s="18"/>
      <c r="BR1442" s="18"/>
      <c r="BS1442" s="18"/>
      <c r="BT1442" s="18"/>
      <c r="BU1442" s="18"/>
      <c r="BV1442" s="18"/>
      <c r="BW1442" s="18"/>
      <c r="BX1442" s="18"/>
      <c r="BY1442" s="18"/>
      <c r="BZ1442" s="18"/>
      <c r="CA1442" s="18"/>
      <c r="CB1442" s="18"/>
      <c r="CC1442" s="18"/>
      <c r="CD1442" s="18"/>
      <c r="CE1442" s="18"/>
      <c r="CF1442" s="18"/>
      <c r="CG1442" s="18"/>
      <c r="CH1442" s="18"/>
      <c r="CI1442" s="18"/>
      <c r="CJ1442" s="18"/>
      <c r="CK1442" s="18"/>
      <c r="CL1442" s="18"/>
      <c r="CM1442" s="18"/>
      <c r="CN1442" s="18"/>
      <c r="CO1442" s="18"/>
      <c r="CP1442" s="18"/>
      <c r="CQ1442" s="18"/>
      <c r="CR1442" s="18"/>
      <c r="CS1442" s="18"/>
      <c r="CT1442" s="18"/>
      <c r="CU1442" s="18"/>
      <c r="CV1442" s="18"/>
      <c r="CW1442" s="18"/>
      <c r="CX1442" s="18"/>
      <c r="CY1442" s="18"/>
      <c r="CZ1442" s="18"/>
      <c r="DA1442" s="18"/>
      <c r="DB1442" s="18"/>
      <c r="DC1442" s="18"/>
      <c r="DD1442" s="18"/>
      <c r="DE1442" s="18"/>
      <c r="DF1442" s="18"/>
      <c r="DG1442" s="18"/>
      <c r="DH1442" s="18"/>
      <c r="DI1442" s="18"/>
    </row>
    <row r="1443" s="19" customFormat="1" spans="1:113">
      <c r="A1443" s="153" t="str">
        <f>+CONCATENATE(B1443,C1443,D1443,E1443,F1443)</f>
        <v>AFNS191.75</v>
      </c>
      <c r="B1443" s="158" t="s">
        <v>121</v>
      </c>
      <c r="C1443" s="154" t="s">
        <v>148</v>
      </c>
      <c r="D1443" s="158" t="s">
        <v>6</v>
      </c>
      <c r="E1443" s="158">
        <v>19</v>
      </c>
      <c r="F1443" s="159">
        <v>1.75</v>
      </c>
      <c r="G1443" s="156">
        <v>0</v>
      </c>
      <c r="H1443" s="156">
        <v>46.54</v>
      </c>
      <c r="I1443" s="156">
        <v>46.71</v>
      </c>
      <c r="J1443" s="156">
        <v>47.31</v>
      </c>
      <c r="K1443" s="156">
        <v>49.54</v>
      </c>
      <c r="L1443" s="156">
        <v>57.29</v>
      </c>
      <c r="M1443" s="157"/>
      <c r="N1443" s="18"/>
      <c r="W1443" s="18"/>
      <c r="X1443" s="18"/>
      <c r="Y1443" s="18"/>
      <c r="Z1443" s="18"/>
      <c r="AA1443" s="18"/>
      <c r="AB1443" s="18"/>
      <c r="AC1443" s="18"/>
      <c r="AD1443" s="18"/>
      <c r="AE1443" s="18"/>
      <c r="AF1443" s="18"/>
      <c r="AG1443" s="18"/>
      <c r="AH1443" s="18"/>
      <c r="AI1443" s="18"/>
      <c r="AJ1443" s="18"/>
      <c r="AK1443" s="18"/>
      <c r="AL1443" s="18"/>
      <c r="AM1443" s="18"/>
      <c r="AN1443" s="18"/>
      <c r="AO1443" s="18"/>
      <c r="AP1443" s="18"/>
      <c r="AQ1443" s="18"/>
      <c r="AR1443" s="18"/>
      <c r="AS1443" s="18"/>
      <c r="AT1443" s="18"/>
      <c r="AU1443" s="18"/>
      <c r="AV1443" s="18"/>
      <c r="AW1443" s="18"/>
      <c r="AX1443" s="18"/>
      <c r="AY1443" s="18"/>
      <c r="AZ1443" s="18"/>
      <c r="BA1443" s="18"/>
      <c r="BB1443" s="18"/>
      <c r="BD1443" s="18"/>
      <c r="BE1443" s="18"/>
      <c r="BF1443" s="18"/>
      <c r="BG1443" s="18"/>
      <c r="BH1443" s="18"/>
      <c r="BI1443" s="18"/>
      <c r="BJ1443" s="18"/>
      <c r="BK1443" s="18"/>
      <c r="BL1443" s="18"/>
      <c r="BM1443" s="18"/>
      <c r="BN1443" s="18"/>
      <c r="BO1443" s="18"/>
      <c r="BP1443" s="18"/>
      <c r="BQ1443" s="18"/>
      <c r="BR1443" s="18"/>
      <c r="BS1443" s="18"/>
      <c r="BT1443" s="18"/>
      <c r="BU1443" s="18"/>
      <c r="BV1443" s="18"/>
      <c r="BW1443" s="18"/>
      <c r="BX1443" s="18"/>
      <c r="BY1443" s="18"/>
      <c r="BZ1443" s="18"/>
      <c r="CA1443" s="18"/>
      <c r="CB1443" s="18"/>
      <c r="CC1443" s="18"/>
      <c r="CD1443" s="18"/>
      <c r="CE1443" s="18"/>
      <c r="CF1443" s="18"/>
      <c r="CG1443" s="18"/>
      <c r="CH1443" s="18"/>
      <c r="CI1443" s="18"/>
      <c r="CJ1443" s="18"/>
      <c r="CK1443" s="18"/>
      <c r="CL1443" s="18"/>
      <c r="CM1443" s="18"/>
      <c r="CN1443" s="18"/>
      <c r="CO1443" s="18"/>
      <c r="CP1443" s="18"/>
      <c r="CQ1443" s="18"/>
      <c r="CR1443" s="18"/>
      <c r="CS1443" s="18"/>
      <c r="CT1443" s="18"/>
      <c r="CU1443" s="18"/>
      <c r="CV1443" s="18"/>
      <c r="CW1443" s="18"/>
      <c r="CX1443" s="18"/>
      <c r="CY1443" s="18"/>
      <c r="CZ1443" s="18"/>
      <c r="DA1443" s="18"/>
      <c r="DB1443" s="18"/>
      <c r="DC1443" s="18"/>
      <c r="DD1443" s="18"/>
      <c r="DE1443" s="18"/>
      <c r="DF1443" s="18"/>
      <c r="DG1443" s="18"/>
      <c r="DH1443" s="18"/>
      <c r="DI1443" s="18"/>
    </row>
    <row r="1444" s="19" customFormat="1" spans="1:113">
      <c r="A1444" s="153" t="str">
        <f>+CONCATENATE(B1444,C1444,D1444,E1444,F1444)</f>
        <v>AFNS201.75</v>
      </c>
      <c r="B1444" s="158" t="s">
        <v>121</v>
      </c>
      <c r="C1444" s="154" t="s">
        <v>148</v>
      </c>
      <c r="D1444" s="158" t="s">
        <v>6</v>
      </c>
      <c r="E1444" s="158">
        <v>20</v>
      </c>
      <c r="F1444" s="159">
        <v>1.75</v>
      </c>
      <c r="G1444" s="156">
        <v>0</v>
      </c>
      <c r="H1444" s="156">
        <v>46.54</v>
      </c>
      <c r="I1444" s="156">
        <v>46.71</v>
      </c>
      <c r="J1444" s="156">
        <v>47.31</v>
      </c>
      <c r="K1444" s="156">
        <v>49.54</v>
      </c>
      <c r="L1444" s="156">
        <v>57.29</v>
      </c>
      <c r="M1444" s="157"/>
      <c r="N1444" s="18"/>
      <c r="W1444" s="18"/>
      <c r="X1444" s="18"/>
      <c r="Y1444" s="18"/>
      <c r="Z1444" s="18"/>
      <c r="AA1444" s="18"/>
      <c r="AB1444" s="18"/>
      <c r="AC1444" s="18"/>
      <c r="AD1444" s="18"/>
      <c r="AE1444" s="18"/>
      <c r="AF1444" s="18"/>
      <c r="AG1444" s="18"/>
      <c r="AH1444" s="18"/>
      <c r="AI1444" s="18"/>
      <c r="AJ1444" s="18"/>
      <c r="AK1444" s="18"/>
      <c r="AL1444" s="18"/>
      <c r="AM1444" s="18"/>
      <c r="AN1444" s="18"/>
      <c r="AO1444" s="18"/>
      <c r="AP1444" s="18"/>
      <c r="AQ1444" s="18"/>
      <c r="AR1444" s="18"/>
      <c r="AS1444" s="18"/>
      <c r="AT1444" s="18"/>
      <c r="AU1444" s="18"/>
      <c r="AV1444" s="18"/>
      <c r="AW1444" s="18"/>
      <c r="AX1444" s="18"/>
      <c r="AY1444" s="18"/>
      <c r="AZ1444" s="18"/>
      <c r="BA1444" s="18"/>
      <c r="BB1444" s="18"/>
      <c r="BD1444" s="18"/>
      <c r="BE1444" s="18"/>
      <c r="BF1444" s="18"/>
      <c r="BG1444" s="18"/>
      <c r="BH1444" s="18"/>
      <c r="BI1444" s="18"/>
      <c r="BJ1444" s="18"/>
      <c r="BK1444" s="18"/>
      <c r="BL1444" s="18"/>
      <c r="BM1444" s="18"/>
      <c r="BN1444" s="18"/>
      <c r="BO1444" s="18"/>
      <c r="BP1444" s="18"/>
      <c r="BQ1444" s="18"/>
      <c r="BR1444" s="18"/>
      <c r="BS1444" s="18"/>
      <c r="BT1444" s="18"/>
      <c r="BU1444" s="18"/>
      <c r="BV1444" s="18"/>
      <c r="BW1444" s="18"/>
      <c r="BX1444" s="18"/>
      <c r="BY1444" s="18"/>
      <c r="BZ1444" s="18"/>
      <c r="CA1444" s="18"/>
      <c r="CB1444" s="18"/>
      <c r="CC1444" s="18"/>
      <c r="CD1444" s="18"/>
      <c r="CE1444" s="18"/>
      <c r="CF1444" s="18"/>
      <c r="CG1444" s="18"/>
      <c r="CH1444" s="18"/>
      <c r="CI1444" s="18"/>
      <c r="CJ1444" s="18"/>
      <c r="CK1444" s="18"/>
      <c r="CL1444" s="18"/>
      <c r="CM1444" s="18"/>
      <c r="CN1444" s="18"/>
      <c r="CO1444" s="18"/>
      <c r="CP1444" s="18"/>
      <c r="CQ1444" s="18"/>
      <c r="CR1444" s="18"/>
      <c r="CS1444" s="18"/>
      <c r="CT1444" s="18"/>
      <c r="CU1444" s="18"/>
      <c r="CV1444" s="18"/>
      <c r="CW1444" s="18"/>
      <c r="CX1444" s="18"/>
      <c r="CY1444" s="18"/>
      <c r="CZ1444" s="18"/>
      <c r="DA1444" s="18"/>
      <c r="DB1444" s="18"/>
      <c r="DC1444" s="18"/>
      <c r="DD1444" s="18"/>
      <c r="DE1444" s="18"/>
      <c r="DF1444" s="18"/>
      <c r="DG1444" s="18"/>
      <c r="DH1444" s="18"/>
      <c r="DI1444" s="18"/>
    </row>
    <row r="1445" s="19" customFormat="1" spans="1:113">
      <c r="A1445" s="153" t="str">
        <f>+CONCATENATE(B1445,C1445,D1445,E1445,F1445)</f>
        <v>AFNS211.75</v>
      </c>
      <c r="B1445" s="158" t="s">
        <v>121</v>
      </c>
      <c r="C1445" s="154" t="s">
        <v>148</v>
      </c>
      <c r="D1445" s="158" t="s">
        <v>6</v>
      </c>
      <c r="E1445" s="158">
        <v>21</v>
      </c>
      <c r="F1445" s="159">
        <v>1.75</v>
      </c>
      <c r="G1445" s="156">
        <v>0</v>
      </c>
      <c r="H1445" s="156">
        <v>46.54</v>
      </c>
      <c r="I1445" s="156">
        <v>46.71</v>
      </c>
      <c r="J1445" s="156">
        <v>47.31</v>
      </c>
      <c r="K1445" s="156">
        <v>49.54</v>
      </c>
      <c r="L1445" s="156">
        <v>57.29</v>
      </c>
      <c r="M1445" s="157"/>
      <c r="N1445" s="18"/>
      <c r="W1445" s="18"/>
      <c r="X1445" s="18"/>
      <c r="Y1445" s="18"/>
      <c r="Z1445" s="18"/>
      <c r="AA1445" s="18"/>
      <c r="AB1445" s="18"/>
      <c r="AC1445" s="18"/>
      <c r="AD1445" s="18"/>
      <c r="AE1445" s="18"/>
      <c r="AF1445" s="18"/>
      <c r="AG1445" s="18"/>
      <c r="AH1445" s="18"/>
      <c r="AI1445" s="18"/>
      <c r="AJ1445" s="18"/>
      <c r="AK1445" s="18"/>
      <c r="AL1445" s="18"/>
      <c r="AM1445" s="18"/>
      <c r="AN1445" s="18"/>
      <c r="AO1445" s="18"/>
      <c r="AP1445" s="18"/>
      <c r="AQ1445" s="18"/>
      <c r="AR1445" s="18"/>
      <c r="AS1445" s="18"/>
      <c r="AT1445" s="18"/>
      <c r="AU1445" s="18"/>
      <c r="AV1445" s="18"/>
      <c r="AW1445" s="18"/>
      <c r="AX1445" s="18"/>
      <c r="AY1445" s="18"/>
      <c r="AZ1445" s="18"/>
      <c r="BA1445" s="18"/>
      <c r="BB1445" s="18"/>
      <c r="BD1445" s="18"/>
      <c r="BE1445" s="18"/>
      <c r="BF1445" s="18"/>
      <c r="BG1445" s="18"/>
      <c r="BH1445" s="18"/>
      <c r="BI1445" s="18"/>
      <c r="BJ1445" s="18"/>
      <c r="BK1445" s="18"/>
      <c r="BL1445" s="18"/>
      <c r="BM1445" s="18"/>
      <c r="BN1445" s="18"/>
      <c r="BO1445" s="18"/>
      <c r="BP1445" s="18"/>
      <c r="BQ1445" s="18"/>
      <c r="BR1445" s="18"/>
      <c r="BS1445" s="18"/>
      <c r="BT1445" s="18"/>
      <c r="BU1445" s="18"/>
      <c r="BV1445" s="18"/>
      <c r="BW1445" s="18"/>
      <c r="BX1445" s="18"/>
      <c r="BY1445" s="18"/>
      <c r="BZ1445" s="18"/>
      <c r="CA1445" s="18"/>
      <c r="CB1445" s="18"/>
      <c r="CC1445" s="18"/>
      <c r="CD1445" s="18"/>
      <c r="CE1445" s="18"/>
      <c r="CF1445" s="18"/>
      <c r="CG1445" s="18"/>
      <c r="CH1445" s="18"/>
      <c r="CI1445" s="18"/>
      <c r="CJ1445" s="18"/>
      <c r="CK1445" s="18"/>
      <c r="CL1445" s="18"/>
      <c r="CM1445" s="18"/>
      <c r="CN1445" s="18"/>
      <c r="CO1445" s="18"/>
      <c r="CP1445" s="18"/>
      <c r="CQ1445" s="18"/>
      <c r="CR1445" s="18"/>
      <c r="CS1445" s="18"/>
      <c r="CT1445" s="18"/>
      <c r="CU1445" s="18"/>
      <c r="CV1445" s="18"/>
      <c r="CW1445" s="18"/>
      <c r="CX1445" s="18"/>
      <c r="CY1445" s="18"/>
      <c r="CZ1445" s="18"/>
      <c r="DA1445" s="18"/>
      <c r="DB1445" s="18"/>
      <c r="DC1445" s="18"/>
      <c r="DD1445" s="18"/>
      <c r="DE1445" s="18"/>
      <c r="DF1445" s="18"/>
      <c r="DG1445" s="18"/>
      <c r="DH1445" s="18"/>
      <c r="DI1445" s="18"/>
    </row>
    <row r="1446" s="19" customFormat="1" spans="1:113">
      <c r="A1446" s="153" t="str">
        <f>+CONCATENATE(B1446,C1446,D1446,E1446,F1446)</f>
        <v>AFNS221.75</v>
      </c>
      <c r="B1446" s="158" t="s">
        <v>121</v>
      </c>
      <c r="C1446" s="154" t="s">
        <v>148</v>
      </c>
      <c r="D1446" s="158" t="s">
        <v>6</v>
      </c>
      <c r="E1446" s="158">
        <v>22</v>
      </c>
      <c r="F1446" s="159">
        <v>1.75</v>
      </c>
      <c r="G1446" s="156">
        <v>0</v>
      </c>
      <c r="H1446" s="156">
        <v>48.06</v>
      </c>
      <c r="I1446" s="156">
        <v>48.23</v>
      </c>
      <c r="J1446" s="156">
        <v>48.9</v>
      </c>
      <c r="K1446" s="156">
        <v>51.91</v>
      </c>
      <c r="L1446" s="156">
        <v>61.33</v>
      </c>
      <c r="M1446" s="157"/>
      <c r="N1446" s="18"/>
      <c r="W1446" s="18"/>
      <c r="X1446" s="18"/>
      <c r="Y1446" s="18"/>
      <c r="Z1446" s="18"/>
      <c r="AA1446" s="18"/>
      <c r="AB1446" s="18"/>
      <c r="AC1446" s="18"/>
      <c r="AD1446" s="18"/>
      <c r="AE1446" s="18"/>
      <c r="AF1446" s="18"/>
      <c r="AG1446" s="18"/>
      <c r="AH1446" s="18"/>
      <c r="AI1446" s="18"/>
      <c r="AJ1446" s="18"/>
      <c r="AK1446" s="18"/>
      <c r="AL1446" s="18"/>
      <c r="AM1446" s="18"/>
      <c r="AN1446" s="18"/>
      <c r="AO1446" s="18"/>
      <c r="AP1446" s="18"/>
      <c r="AQ1446" s="18"/>
      <c r="AR1446" s="18"/>
      <c r="AS1446" s="18"/>
      <c r="AT1446" s="18"/>
      <c r="AU1446" s="18"/>
      <c r="AV1446" s="18"/>
      <c r="AW1446" s="18"/>
      <c r="AX1446" s="18"/>
      <c r="AY1446" s="18"/>
      <c r="AZ1446" s="18"/>
      <c r="BA1446" s="18"/>
      <c r="BB1446" s="18"/>
      <c r="BD1446" s="18"/>
      <c r="BE1446" s="18"/>
      <c r="BF1446" s="18"/>
      <c r="BG1446" s="18"/>
      <c r="BH1446" s="18"/>
      <c r="BI1446" s="18"/>
      <c r="BJ1446" s="18"/>
      <c r="BK1446" s="18"/>
      <c r="BL1446" s="18"/>
      <c r="BM1446" s="18"/>
      <c r="BN1446" s="18"/>
      <c r="BO1446" s="18"/>
      <c r="BP1446" s="18"/>
      <c r="BQ1446" s="18"/>
      <c r="BR1446" s="18"/>
      <c r="BS1446" s="18"/>
      <c r="BT1446" s="18"/>
      <c r="BU1446" s="18"/>
      <c r="BV1446" s="18"/>
      <c r="BW1446" s="18"/>
      <c r="BX1446" s="18"/>
      <c r="BY1446" s="18"/>
      <c r="BZ1446" s="18"/>
      <c r="CA1446" s="18"/>
      <c r="CB1446" s="18"/>
      <c r="CC1446" s="18"/>
      <c r="CD1446" s="18"/>
      <c r="CE1446" s="18"/>
      <c r="CF1446" s="18"/>
      <c r="CG1446" s="18"/>
      <c r="CH1446" s="18"/>
      <c r="CI1446" s="18"/>
      <c r="CJ1446" s="18"/>
      <c r="CK1446" s="18"/>
      <c r="CL1446" s="18"/>
      <c r="CM1446" s="18"/>
      <c r="CN1446" s="18"/>
      <c r="CO1446" s="18"/>
      <c r="CP1446" s="18"/>
      <c r="CQ1446" s="18"/>
      <c r="CR1446" s="18"/>
      <c r="CS1446" s="18"/>
      <c r="CT1446" s="18"/>
      <c r="CU1446" s="18"/>
      <c r="CV1446" s="18"/>
      <c r="CW1446" s="18"/>
      <c r="CX1446" s="18"/>
      <c r="CY1446" s="18"/>
      <c r="CZ1446" s="18"/>
      <c r="DA1446" s="18"/>
      <c r="DB1446" s="18"/>
      <c r="DC1446" s="18"/>
      <c r="DD1446" s="18"/>
      <c r="DE1446" s="18"/>
      <c r="DF1446" s="18"/>
      <c r="DG1446" s="18"/>
      <c r="DH1446" s="18"/>
      <c r="DI1446" s="18"/>
    </row>
    <row r="1447" s="19" customFormat="1" spans="1:113">
      <c r="A1447" s="153" t="str">
        <f>+CONCATENATE(B1447,C1447,D1447,E1447,F1447)</f>
        <v>AFNS231.75</v>
      </c>
      <c r="B1447" s="158" t="s">
        <v>121</v>
      </c>
      <c r="C1447" s="154" t="s">
        <v>148</v>
      </c>
      <c r="D1447" s="158" t="s">
        <v>6</v>
      </c>
      <c r="E1447" s="158">
        <v>23</v>
      </c>
      <c r="F1447" s="159">
        <v>1.75</v>
      </c>
      <c r="G1447" s="156">
        <v>0</v>
      </c>
      <c r="H1447" s="156">
        <v>49.3</v>
      </c>
      <c r="I1447" s="156">
        <v>49.49</v>
      </c>
      <c r="J1447" s="156">
        <v>50.42</v>
      </c>
      <c r="K1447" s="156">
        <v>54.47</v>
      </c>
      <c r="L1447" s="156">
        <v>65.91</v>
      </c>
      <c r="M1447" s="157"/>
      <c r="N1447" s="18"/>
      <c r="W1447" s="18"/>
      <c r="X1447" s="18"/>
      <c r="Y1447" s="18"/>
      <c r="Z1447" s="18"/>
      <c r="AA1447" s="18"/>
      <c r="AB1447" s="18"/>
      <c r="AC1447" s="18"/>
      <c r="AD1447" s="18"/>
      <c r="AE1447" s="18"/>
      <c r="AF1447" s="18"/>
      <c r="AG1447" s="18"/>
      <c r="AH1447" s="18"/>
      <c r="AI1447" s="18"/>
      <c r="AJ1447" s="18"/>
      <c r="AK1447" s="18"/>
      <c r="AL1447" s="18"/>
      <c r="AM1447" s="18"/>
      <c r="AN1447" s="18"/>
      <c r="AO1447" s="18"/>
      <c r="AP1447" s="18"/>
      <c r="AQ1447" s="18"/>
      <c r="AR1447" s="18"/>
      <c r="AS1447" s="18"/>
      <c r="AT1447" s="18"/>
      <c r="AU1447" s="18"/>
      <c r="AV1447" s="18"/>
      <c r="AW1447" s="18"/>
      <c r="AX1447" s="18"/>
      <c r="AY1447" s="18"/>
      <c r="AZ1447" s="18"/>
      <c r="BA1447" s="18"/>
      <c r="BB1447" s="18"/>
      <c r="BD1447" s="18"/>
      <c r="BE1447" s="18"/>
      <c r="BF1447" s="18"/>
      <c r="BG1447" s="18"/>
      <c r="BH1447" s="18"/>
      <c r="BI1447" s="18"/>
      <c r="BJ1447" s="18"/>
      <c r="BK1447" s="18"/>
      <c r="BL1447" s="18"/>
      <c r="BM1447" s="18"/>
      <c r="BN1447" s="18"/>
      <c r="BO1447" s="18"/>
      <c r="BP1447" s="18"/>
      <c r="BQ1447" s="18"/>
      <c r="BR1447" s="18"/>
      <c r="BS1447" s="18"/>
      <c r="BT1447" s="18"/>
      <c r="BU1447" s="18"/>
      <c r="BV1447" s="18"/>
      <c r="BW1447" s="18"/>
      <c r="BX1447" s="18"/>
      <c r="BY1447" s="18"/>
      <c r="BZ1447" s="18"/>
      <c r="CA1447" s="18"/>
      <c r="CB1447" s="18"/>
      <c r="CC1447" s="18"/>
      <c r="CD1447" s="18"/>
      <c r="CE1447" s="18"/>
      <c r="CF1447" s="18"/>
      <c r="CG1447" s="18"/>
      <c r="CH1447" s="18"/>
      <c r="CI1447" s="18"/>
      <c r="CJ1447" s="18"/>
      <c r="CK1447" s="18"/>
      <c r="CL1447" s="18"/>
      <c r="CM1447" s="18"/>
      <c r="CN1447" s="18"/>
      <c r="CO1447" s="18"/>
      <c r="CP1447" s="18"/>
      <c r="CQ1447" s="18"/>
      <c r="CR1447" s="18"/>
      <c r="CS1447" s="18"/>
      <c r="CT1447" s="18"/>
      <c r="CU1447" s="18"/>
      <c r="CV1447" s="18"/>
      <c r="CW1447" s="18"/>
      <c r="CX1447" s="18"/>
      <c r="CY1447" s="18"/>
      <c r="CZ1447" s="18"/>
      <c r="DA1447" s="18"/>
      <c r="DB1447" s="18"/>
      <c r="DC1447" s="18"/>
      <c r="DD1447" s="18"/>
      <c r="DE1447" s="18"/>
      <c r="DF1447" s="18"/>
      <c r="DG1447" s="18"/>
      <c r="DH1447" s="18"/>
      <c r="DI1447" s="18"/>
    </row>
    <row r="1448" s="19" customFormat="1" spans="1:113">
      <c r="A1448" s="153" t="str">
        <f>+CONCATENATE(B1448,C1448,D1448,E1448,F1448)</f>
        <v>AFNS241.75</v>
      </c>
      <c r="B1448" s="158" t="s">
        <v>121</v>
      </c>
      <c r="C1448" s="154" t="s">
        <v>148</v>
      </c>
      <c r="D1448" s="158" t="s">
        <v>6</v>
      </c>
      <c r="E1448" s="158">
        <v>24</v>
      </c>
      <c r="F1448" s="159">
        <v>1.75</v>
      </c>
      <c r="G1448" s="156">
        <v>0</v>
      </c>
      <c r="H1448" s="156">
        <v>50.31</v>
      </c>
      <c r="I1448" s="156">
        <v>50.62</v>
      </c>
      <c r="J1448" s="156">
        <v>51.87</v>
      </c>
      <c r="K1448" s="156">
        <v>57.36</v>
      </c>
      <c r="L1448" s="156">
        <v>71</v>
      </c>
      <c r="M1448" s="157"/>
      <c r="N1448" s="18"/>
      <c r="W1448" s="18"/>
      <c r="X1448" s="18"/>
      <c r="Y1448" s="18"/>
      <c r="Z1448" s="18"/>
      <c r="AA1448" s="18"/>
      <c r="AB1448" s="18"/>
      <c r="AC1448" s="18"/>
      <c r="AD1448" s="18"/>
      <c r="AE1448" s="18"/>
      <c r="AF1448" s="18"/>
      <c r="AG1448" s="18"/>
      <c r="AH1448" s="18"/>
      <c r="AI1448" s="18"/>
      <c r="AJ1448" s="18"/>
      <c r="AK1448" s="18"/>
      <c r="AL1448" s="18"/>
      <c r="AM1448" s="18"/>
      <c r="AN1448" s="18"/>
      <c r="AO1448" s="18"/>
      <c r="AP1448" s="18"/>
      <c r="AQ1448" s="18"/>
      <c r="AR1448" s="18"/>
      <c r="AS1448" s="18"/>
      <c r="AT1448" s="18"/>
      <c r="AU1448" s="18"/>
      <c r="AV1448" s="18"/>
      <c r="AW1448" s="18"/>
      <c r="AX1448" s="18"/>
      <c r="AY1448" s="18"/>
      <c r="AZ1448" s="18"/>
      <c r="BA1448" s="18"/>
      <c r="BB1448" s="18"/>
      <c r="BD1448" s="18"/>
      <c r="BE1448" s="18"/>
      <c r="BF1448" s="18"/>
      <c r="BG1448" s="18"/>
      <c r="BH1448" s="18"/>
      <c r="BI1448" s="18"/>
      <c r="BJ1448" s="18"/>
      <c r="BK1448" s="18"/>
      <c r="BL1448" s="18"/>
      <c r="BM1448" s="18"/>
      <c r="BN1448" s="18"/>
      <c r="BO1448" s="18"/>
      <c r="BP1448" s="18"/>
      <c r="BQ1448" s="18"/>
      <c r="BR1448" s="18"/>
      <c r="BS1448" s="18"/>
      <c r="BT1448" s="18"/>
      <c r="BU1448" s="18"/>
      <c r="BV1448" s="18"/>
      <c r="BW1448" s="18"/>
      <c r="BX1448" s="18"/>
      <c r="BY1448" s="18"/>
      <c r="BZ1448" s="18"/>
      <c r="CA1448" s="18"/>
      <c r="CB1448" s="18"/>
      <c r="CC1448" s="18"/>
      <c r="CD1448" s="18"/>
      <c r="CE1448" s="18"/>
      <c r="CF1448" s="18"/>
      <c r="CG1448" s="18"/>
      <c r="CH1448" s="18"/>
      <c r="CI1448" s="18"/>
      <c r="CJ1448" s="18"/>
      <c r="CK1448" s="18"/>
      <c r="CL1448" s="18"/>
      <c r="CM1448" s="18"/>
      <c r="CN1448" s="18"/>
      <c r="CO1448" s="18"/>
      <c r="CP1448" s="18"/>
      <c r="CQ1448" s="18"/>
      <c r="CR1448" s="18"/>
      <c r="CS1448" s="18"/>
      <c r="CT1448" s="18"/>
      <c r="CU1448" s="18"/>
      <c r="CV1448" s="18"/>
      <c r="CW1448" s="18"/>
      <c r="CX1448" s="18"/>
      <c r="CY1448" s="18"/>
      <c r="CZ1448" s="18"/>
      <c r="DA1448" s="18"/>
      <c r="DB1448" s="18"/>
      <c r="DC1448" s="18"/>
      <c r="DD1448" s="18"/>
      <c r="DE1448" s="18"/>
      <c r="DF1448" s="18"/>
      <c r="DG1448" s="18"/>
      <c r="DH1448" s="18"/>
      <c r="DI1448" s="18"/>
    </row>
    <row r="1449" s="19" customFormat="1" spans="1:113">
      <c r="A1449" s="153" t="str">
        <f>+CONCATENATE(B1449,C1449,D1449,E1449,F1449)</f>
        <v>AFNS251.75</v>
      </c>
      <c r="B1449" s="158" t="s">
        <v>121</v>
      </c>
      <c r="C1449" s="154" t="s">
        <v>148</v>
      </c>
      <c r="D1449" s="158" t="s">
        <v>6</v>
      </c>
      <c r="E1449" s="158">
        <v>25</v>
      </c>
      <c r="F1449" s="159">
        <v>1.75</v>
      </c>
      <c r="G1449" s="156">
        <v>0</v>
      </c>
      <c r="H1449" s="156">
        <v>51.17</v>
      </c>
      <c r="I1449" s="156">
        <v>51.67</v>
      </c>
      <c r="J1449" s="156">
        <v>53.46</v>
      </c>
      <c r="K1449" s="156">
        <v>60.72</v>
      </c>
      <c r="L1449" s="156">
        <v>76.6</v>
      </c>
      <c r="M1449" s="157"/>
      <c r="N1449" s="18"/>
      <c r="W1449" s="18"/>
      <c r="X1449" s="18"/>
      <c r="Y1449" s="18"/>
      <c r="Z1449" s="18"/>
      <c r="AA1449" s="18"/>
      <c r="AB1449" s="18"/>
      <c r="AC1449" s="18"/>
      <c r="AD1449" s="18"/>
      <c r="AE1449" s="18"/>
      <c r="AF1449" s="18"/>
      <c r="AG1449" s="18"/>
      <c r="AH1449" s="18"/>
      <c r="AI1449" s="18"/>
      <c r="AJ1449" s="18"/>
      <c r="AK1449" s="18"/>
      <c r="AL1449" s="18"/>
      <c r="AM1449" s="18"/>
      <c r="AN1449" s="18"/>
      <c r="AO1449" s="18"/>
      <c r="AP1449" s="18"/>
      <c r="AQ1449" s="18"/>
      <c r="AR1449" s="18"/>
      <c r="AS1449" s="18"/>
      <c r="AT1449" s="18"/>
      <c r="AU1449" s="18"/>
      <c r="AV1449" s="18"/>
      <c r="AW1449" s="18"/>
      <c r="AX1449" s="18"/>
      <c r="AY1449" s="18"/>
      <c r="AZ1449" s="18"/>
      <c r="BA1449" s="18"/>
      <c r="BB1449" s="18"/>
      <c r="BD1449" s="18"/>
      <c r="BE1449" s="18"/>
      <c r="BF1449" s="18"/>
      <c r="BG1449" s="18"/>
      <c r="BH1449" s="18"/>
      <c r="BI1449" s="18"/>
      <c r="BJ1449" s="18"/>
      <c r="BK1449" s="18"/>
      <c r="BL1449" s="18"/>
      <c r="BM1449" s="18"/>
      <c r="BN1449" s="18"/>
      <c r="BO1449" s="18"/>
      <c r="BP1449" s="18"/>
      <c r="BQ1449" s="18"/>
      <c r="BR1449" s="18"/>
      <c r="BS1449" s="18"/>
      <c r="BT1449" s="18"/>
      <c r="BU1449" s="18"/>
      <c r="BV1449" s="18"/>
      <c r="BW1449" s="18"/>
      <c r="BX1449" s="18"/>
      <c r="BY1449" s="18"/>
      <c r="BZ1449" s="18"/>
      <c r="CA1449" s="18"/>
      <c r="CB1449" s="18"/>
      <c r="CC1449" s="18"/>
      <c r="CD1449" s="18"/>
      <c r="CE1449" s="18"/>
      <c r="CF1449" s="18"/>
      <c r="CG1449" s="18"/>
      <c r="CH1449" s="18"/>
      <c r="CI1449" s="18"/>
      <c r="CJ1449" s="18"/>
      <c r="CK1449" s="18"/>
      <c r="CL1449" s="18"/>
      <c r="CM1449" s="18"/>
      <c r="CN1449" s="18"/>
      <c r="CO1449" s="18"/>
      <c r="CP1449" s="18"/>
      <c r="CQ1449" s="18"/>
      <c r="CR1449" s="18"/>
      <c r="CS1449" s="18"/>
      <c r="CT1449" s="18"/>
      <c r="CU1449" s="18"/>
      <c r="CV1449" s="18"/>
      <c r="CW1449" s="18"/>
      <c r="CX1449" s="18"/>
      <c r="CY1449" s="18"/>
      <c r="CZ1449" s="18"/>
      <c r="DA1449" s="18"/>
      <c r="DB1449" s="18"/>
      <c r="DC1449" s="18"/>
      <c r="DD1449" s="18"/>
      <c r="DE1449" s="18"/>
      <c r="DF1449" s="18"/>
      <c r="DG1449" s="18"/>
      <c r="DH1449" s="18"/>
      <c r="DI1449" s="18"/>
    </row>
    <row r="1450" s="19" customFormat="1" spans="1:113">
      <c r="A1450" s="153" t="str">
        <f>+CONCATENATE(B1450,C1450,D1450,E1450,F1450)</f>
        <v>AFNS261.75</v>
      </c>
      <c r="B1450" s="158" t="s">
        <v>121</v>
      </c>
      <c r="C1450" s="154" t="s">
        <v>148</v>
      </c>
      <c r="D1450" s="158" t="s">
        <v>6</v>
      </c>
      <c r="E1450" s="158">
        <v>26</v>
      </c>
      <c r="F1450" s="159">
        <v>1.75</v>
      </c>
      <c r="G1450" s="156">
        <v>0</v>
      </c>
      <c r="H1450" s="156">
        <v>51.99</v>
      </c>
      <c r="I1450" s="156">
        <v>52.7</v>
      </c>
      <c r="J1450" s="156">
        <v>55.3</v>
      </c>
      <c r="K1450" s="156">
        <v>64.7</v>
      </c>
      <c r="L1450" s="156">
        <v>82.95</v>
      </c>
      <c r="M1450" s="157"/>
      <c r="N1450" s="18"/>
      <c r="W1450" s="18"/>
      <c r="X1450" s="18"/>
      <c r="Y1450" s="18"/>
      <c r="Z1450" s="18"/>
      <c r="AA1450" s="18"/>
      <c r="AB1450" s="18"/>
      <c r="AC1450" s="18"/>
      <c r="AD1450" s="18"/>
      <c r="AE1450" s="18"/>
      <c r="AF1450" s="18"/>
      <c r="AG1450" s="18"/>
      <c r="AH1450" s="18"/>
      <c r="AI1450" s="18"/>
      <c r="AJ1450" s="18"/>
      <c r="AK1450" s="18"/>
      <c r="AL1450" s="18"/>
      <c r="AM1450" s="18"/>
      <c r="AN1450" s="18"/>
      <c r="AO1450" s="18"/>
      <c r="AP1450" s="18"/>
      <c r="AQ1450" s="18"/>
      <c r="AR1450" s="18"/>
      <c r="AS1450" s="18"/>
      <c r="AT1450" s="18"/>
      <c r="AU1450" s="18"/>
      <c r="AV1450" s="18"/>
      <c r="AW1450" s="18"/>
      <c r="AX1450" s="18"/>
      <c r="AY1450" s="18"/>
      <c r="AZ1450" s="18"/>
      <c r="BA1450" s="18"/>
      <c r="BB1450" s="18"/>
      <c r="BD1450" s="18"/>
      <c r="BE1450" s="18"/>
      <c r="BF1450" s="18"/>
      <c r="BG1450" s="18"/>
      <c r="BH1450" s="18"/>
      <c r="BI1450" s="18"/>
      <c r="BJ1450" s="18"/>
      <c r="BK1450" s="18"/>
      <c r="BL1450" s="18"/>
      <c r="BM1450" s="18"/>
      <c r="BN1450" s="18"/>
      <c r="BO1450" s="18"/>
      <c r="BP1450" s="18"/>
      <c r="BQ1450" s="18"/>
      <c r="BR1450" s="18"/>
      <c r="BS1450" s="18"/>
      <c r="BT1450" s="18"/>
      <c r="BU1450" s="18"/>
      <c r="BV1450" s="18"/>
      <c r="BW1450" s="18"/>
      <c r="BX1450" s="18"/>
      <c r="BY1450" s="18"/>
      <c r="BZ1450" s="18"/>
      <c r="CA1450" s="18"/>
      <c r="CB1450" s="18"/>
      <c r="CC1450" s="18"/>
      <c r="CD1450" s="18"/>
      <c r="CE1450" s="18"/>
      <c r="CF1450" s="18"/>
      <c r="CG1450" s="18"/>
      <c r="CH1450" s="18"/>
      <c r="CI1450" s="18"/>
      <c r="CJ1450" s="18"/>
      <c r="CK1450" s="18"/>
      <c r="CL1450" s="18"/>
      <c r="CM1450" s="18"/>
      <c r="CN1450" s="18"/>
      <c r="CO1450" s="18"/>
      <c r="CP1450" s="18"/>
      <c r="CQ1450" s="18"/>
      <c r="CR1450" s="18"/>
      <c r="CS1450" s="18"/>
      <c r="CT1450" s="18"/>
      <c r="CU1450" s="18"/>
      <c r="CV1450" s="18"/>
      <c r="CW1450" s="18"/>
      <c r="CX1450" s="18"/>
      <c r="CY1450" s="18"/>
      <c r="CZ1450" s="18"/>
      <c r="DA1450" s="18"/>
      <c r="DB1450" s="18"/>
      <c r="DC1450" s="18"/>
      <c r="DD1450" s="18"/>
      <c r="DE1450" s="18"/>
      <c r="DF1450" s="18"/>
      <c r="DG1450" s="18"/>
      <c r="DH1450" s="18"/>
      <c r="DI1450" s="18"/>
    </row>
    <row r="1451" s="19" customFormat="1" spans="1:113">
      <c r="A1451" s="153" t="str">
        <f>+CONCATENATE(B1451,C1451,D1451,E1451,F1451)</f>
        <v>AFNS271.75</v>
      </c>
      <c r="B1451" s="158" t="s">
        <v>121</v>
      </c>
      <c r="C1451" s="154" t="s">
        <v>148</v>
      </c>
      <c r="D1451" s="158" t="s">
        <v>6</v>
      </c>
      <c r="E1451" s="158">
        <v>27</v>
      </c>
      <c r="F1451" s="159">
        <v>1.75</v>
      </c>
      <c r="G1451" s="156">
        <v>0</v>
      </c>
      <c r="H1451" s="156">
        <v>52.8</v>
      </c>
      <c r="I1451" s="156">
        <v>53.82</v>
      </c>
      <c r="J1451" s="156">
        <v>57.57</v>
      </c>
      <c r="K1451" s="156">
        <v>69.43</v>
      </c>
      <c r="L1451" s="156">
        <v>89.9</v>
      </c>
      <c r="M1451" s="157"/>
      <c r="N1451" s="18"/>
      <c r="W1451" s="18"/>
      <c r="X1451" s="18"/>
      <c r="Y1451" s="18"/>
      <c r="Z1451" s="18"/>
      <c r="AA1451" s="18"/>
      <c r="AB1451" s="18"/>
      <c r="AC1451" s="18"/>
      <c r="AD1451" s="18"/>
      <c r="AE1451" s="18"/>
      <c r="AF1451" s="18"/>
      <c r="AG1451" s="18"/>
      <c r="AH1451" s="18"/>
      <c r="AI1451" s="18"/>
      <c r="AJ1451" s="18"/>
      <c r="AK1451" s="18"/>
      <c r="AL1451" s="18"/>
      <c r="AM1451" s="18"/>
      <c r="AN1451" s="18"/>
      <c r="AO1451" s="18"/>
      <c r="AP1451" s="18"/>
      <c r="AQ1451" s="18"/>
      <c r="AR1451" s="18"/>
      <c r="AS1451" s="18"/>
      <c r="AT1451" s="18"/>
      <c r="AU1451" s="18"/>
      <c r="AV1451" s="18"/>
      <c r="AW1451" s="18"/>
      <c r="AX1451" s="18"/>
      <c r="AY1451" s="18"/>
      <c r="AZ1451" s="18"/>
      <c r="BA1451" s="18"/>
      <c r="BB1451" s="18"/>
      <c r="BD1451" s="18"/>
      <c r="BE1451" s="18"/>
      <c r="BF1451" s="18"/>
      <c r="BG1451" s="18"/>
      <c r="BH1451" s="18"/>
      <c r="BI1451" s="18"/>
      <c r="BJ1451" s="18"/>
      <c r="BK1451" s="18"/>
      <c r="BL1451" s="18"/>
      <c r="BM1451" s="18"/>
      <c r="BN1451" s="18"/>
      <c r="BO1451" s="18"/>
      <c r="BP1451" s="18"/>
      <c r="BQ1451" s="18"/>
      <c r="BR1451" s="18"/>
      <c r="BS1451" s="18"/>
      <c r="BT1451" s="18"/>
      <c r="BU1451" s="18"/>
      <c r="BV1451" s="18"/>
      <c r="BW1451" s="18"/>
      <c r="BX1451" s="18"/>
      <c r="BY1451" s="18"/>
      <c r="BZ1451" s="18"/>
      <c r="CA1451" s="18"/>
      <c r="CB1451" s="18"/>
      <c r="CC1451" s="18"/>
      <c r="CD1451" s="18"/>
      <c r="CE1451" s="18"/>
      <c r="CF1451" s="18"/>
      <c r="CG1451" s="18"/>
      <c r="CH1451" s="18"/>
      <c r="CI1451" s="18"/>
      <c r="CJ1451" s="18"/>
      <c r="CK1451" s="18"/>
      <c r="CL1451" s="18"/>
      <c r="CM1451" s="18"/>
      <c r="CN1451" s="18"/>
      <c r="CO1451" s="18"/>
      <c r="CP1451" s="18"/>
      <c r="CQ1451" s="18"/>
      <c r="CR1451" s="18"/>
      <c r="CS1451" s="18"/>
      <c r="CT1451" s="18"/>
      <c r="CU1451" s="18"/>
      <c r="CV1451" s="18"/>
      <c r="CW1451" s="18"/>
      <c r="CX1451" s="18"/>
      <c r="CY1451" s="18"/>
      <c r="CZ1451" s="18"/>
      <c r="DA1451" s="18"/>
      <c r="DB1451" s="18"/>
      <c r="DC1451" s="18"/>
      <c r="DD1451" s="18"/>
      <c r="DE1451" s="18"/>
      <c r="DF1451" s="18"/>
      <c r="DG1451" s="18"/>
      <c r="DH1451" s="18"/>
      <c r="DI1451" s="18"/>
    </row>
    <row r="1452" s="19" customFormat="1" spans="1:113">
      <c r="A1452" s="153" t="str">
        <f>+CONCATENATE(B1452,C1452,D1452,E1452,F1452)</f>
        <v>AFNS281.75</v>
      </c>
      <c r="B1452" s="158" t="s">
        <v>121</v>
      </c>
      <c r="C1452" s="154" t="s">
        <v>148</v>
      </c>
      <c r="D1452" s="158" t="s">
        <v>6</v>
      </c>
      <c r="E1452" s="158">
        <v>28</v>
      </c>
      <c r="F1452" s="159">
        <v>1.75</v>
      </c>
      <c r="G1452" s="156">
        <v>0</v>
      </c>
      <c r="H1452" s="156">
        <v>53.67</v>
      </c>
      <c r="I1452" s="156">
        <v>55.13</v>
      </c>
      <c r="J1452" s="156">
        <v>60.43</v>
      </c>
      <c r="K1452" s="156">
        <v>74.92</v>
      </c>
      <c r="L1452" s="156">
        <v>97.63</v>
      </c>
      <c r="M1452" s="157"/>
      <c r="N1452" s="18"/>
      <c r="W1452" s="18"/>
      <c r="X1452" s="18"/>
      <c r="Y1452" s="18"/>
      <c r="Z1452" s="18"/>
      <c r="AA1452" s="18"/>
      <c r="AB1452" s="18"/>
      <c r="AC1452" s="18"/>
      <c r="AD1452" s="18"/>
      <c r="AE1452" s="18"/>
      <c r="AF1452" s="18"/>
      <c r="AG1452" s="18"/>
      <c r="AH1452" s="18"/>
      <c r="AI1452" s="18"/>
      <c r="AJ1452" s="18"/>
      <c r="AK1452" s="18"/>
      <c r="AL1452" s="18"/>
      <c r="AM1452" s="18"/>
      <c r="AN1452" s="18"/>
      <c r="AO1452" s="18"/>
      <c r="AP1452" s="18"/>
      <c r="AQ1452" s="18"/>
      <c r="AR1452" s="18"/>
      <c r="AS1452" s="18"/>
      <c r="AT1452" s="18"/>
      <c r="AU1452" s="18"/>
      <c r="AV1452" s="18"/>
      <c r="AW1452" s="18"/>
      <c r="AX1452" s="18"/>
      <c r="AY1452" s="18"/>
      <c r="AZ1452" s="18"/>
      <c r="BA1452" s="18"/>
      <c r="BB1452" s="18"/>
      <c r="BD1452" s="18"/>
      <c r="BE1452" s="18"/>
      <c r="BF1452" s="18"/>
      <c r="BG1452" s="18"/>
      <c r="BH1452" s="18"/>
      <c r="BI1452" s="18"/>
      <c r="BJ1452" s="18"/>
      <c r="BK1452" s="18"/>
      <c r="BL1452" s="18"/>
      <c r="BM1452" s="18"/>
      <c r="BN1452" s="18"/>
      <c r="BO1452" s="18"/>
      <c r="BP1452" s="18"/>
      <c r="BQ1452" s="18"/>
      <c r="BR1452" s="18"/>
      <c r="BS1452" s="18"/>
      <c r="BT1452" s="18"/>
      <c r="BU1452" s="18"/>
      <c r="BV1452" s="18"/>
      <c r="BW1452" s="18"/>
      <c r="BX1452" s="18"/>
      <c r="BY1452" s="18"/>
      <c r="BZ1452" s="18"/>
      <c r="CA1452" s="18"/>
      <c r="CB1452" s="18"/>
      <c r="CC1452" s="18"/>
      <c r="CD1452" s="18"/>
      <c r="CE1452" s="18"/>
      <c r="CF1452" s="18"/>
      <c r="CG1452" s="18"/>
      <c r="CH1452" s="18"/>
      <c r="CI1452" s="18"/>
      <c r="CJ1452" s="18"/>
      <c r="CK1452" s="18"/>
      <c r="CL1452" s="18"/>
      <c r="CM1452" s="18"/>
      <c r="CN1452" s="18"/>
      <c r="CO1452" s="18"/>
      <c r="CP1452" s="18"/>
      <c r="CQ1452" s="18"/>
      <c r="CR1452" s="18"/>
      <c r="CS1452" s="18"/>
      <c r="CT1452" s="18"/>
      <c r="CU1452" s="18"/>
      <c r="CV1452" s="18"/>
      <c r="CW1452" s="18"/>
      <c r="CX1452" s="18"/>
      <c r="CY1452" s="18"/>
      <c r="CZ1452" s="18"/>
      <c r="DA1452" s="18"/>
      <c r="DB1452" s="18"/>
      <c r="DC1452" s="18"/>
      <c r="DD1452" s="18"/>
      <c r="DE1452" s="18"/>
      <c r="DF1452" s="18"/>
      <c r="DG1452" s="18"/>
      <c r="DH1452" s="18"/>
      <c r="DI1452" s="18"/>
    </row>
    <row r="1453" s="19" customFormat="1" spans="1:113">
      <c r="A1453" s="153" t="str">
        <f>+CONCATENATE(B1453,C1453,D1453,E1453,F1453)</f>
        <v>AFNS291.75</v>
      </c>
      <c r="B1453" s="158" t="s">
        <v>121</v>
      </c>
      <c r="C1453" s="154" t="s">
        <v>148</v>
      </c>
      <c r="D1453" s="158" t="s">
        <v>6</v>
      </c>
      <c r="E1453" s="158">
        <v>29</v>
      </c>
      <c r="F1453" s="159">
        <v>1.75</v>
      </c>
      <c r="G1453" s="156">
        <v>0</v>
      </c>
      <c r="H1453" s="156">
        <v>54.8</v>
      </c>
      <c r="I1453" s="156">
        <v>56.74</v>
      </c>
      <c r="J1453" s="156">
        <v>64.02</v>
      </c>
      <c r="K1453" s="156">
        <v>81.22</v>
      </c>
      <c r="L1453" s="156">
        <v>106.02</v>
      </c>
      <c r="M1453" s="157"/>
      <c r="N1453" s="18"/>
      <c r="W1453" s="18"/>
      <c r="X1453" s="18"/>
      <c r="Y1453" s="18"/>
      <c r="Z1453" s="18"/>
      <c r="AA1453" s="18"/>
      <c r="AB1453" s="18"/>
      <c r="AC1453" s="18"/>
      <c r="AD1453" s="18"/>
      <c r="AE1453" s="18"/>
      <c r="AF1453" s="18"/>
      <c r="AG1453" s="18"/>
      <c r="AH1453" s="18"/>
      <c r="AI1453" s="18"/>
      <c r="AJ1453" s="18"/>
      <c r="AK1453" s="18"/>
      <c r="AL1453" s="18"/>
      <c r="AM1453" s="18"/>
      <c r="AN1453" s="18"/>
      <c r="AO1453" s="18"/>
      <c r="AP1453" s="18"/>
      <c r="AQ1453" s="18"/>
      <c r="AR1453" s="18"/>
      <c r="AS1453" s="18"/>
      <c r="AT1453" s="18"/>
      <c r="AU1453" s="18"/>
      <c r="AV1453" s="18"/>
      <c r="AW1453" s="18"/>
      <c r="AX1453" s="18"/>
      <c r="AY1453" s="18"/>
      <c r="AZ1453" s="18"/>
      <c r="BA1453" s="18"/>
      <c r="BB1453" s="18"/>
      <c r="BD1453" s="18"/>
      <c r="BE1453" s="18"/>
      <c r="BF1453" s="18"/>
      <c r="BG1453" s="18"/>
      <c r="BH1453" s="18"/>
      <c r="BI1453" s="18"/>
      <c r="BJ1453" s="18"/>
      <c r="BK1453" s="18"/>
      <c r="BL1453" s="18"/>
      <c r="BM1453" s="18"/>
      <c r="BN1453" s="18"/>
      <c r="BO1453" s="18"/>
      <c r="BP1453" s="18"/>
      <c r="BQ1453" s="18"/>
      <c r="BR1453" s="18"/>
      <c r="BS1453" s="18"/>
      <c r="BT1453" s="18"/>
      <c r="BU1453" s="18"/>
      <c r="BV1453" s="18"/>
      <c r="BW1453" s="18"/>
      <c r="BX1453" s="18"/>
      <c r="BY1453" s="18"/>
      <c r="BZ1453" s="18"/>
      <c r="CA1453" s="18"/>
      <c r="CB1453" s="18"/>
      <c r="CC1453" s="18"/>
      <c r="CD1453" s="18"/>
      <c r="CE1453" s="18"/>
      <c r="CF1453" s="18"/>
      <c r="CG1453" s="18"/>
      <c r="CH1453" s="18"/>
      <c r="CI1453" s="18"/>
      <c r="CJ1453" s="18"/>
      <c r="CK1453" s="18"/>
      <c r="CL1453" s="18"/>
      <c r="CM1453" s="18"/>
      <c r="CN1453" s="18"/>
      <c r="CO1453" s="18"/>
      <c r="CP1453" s="18"/>
      <c r="CQ1453" s="18"/>
      <c r="CR1453" s="18"/>
      <c r="CS1453" s="18"/>
      <c r="CT1453" s="18"/>
      <c r="CU1453" s="18"/>
      <c r="CV1453" s="18"/>
      <c r="CW1453" s="18"/>
      <c r="CX1453" s="18"/>
      <c r="CY1453" s="18"/>
      <c r="CZ1453" s="18"/>
      <c r="DA1453" s="18"/>
      <c r="DB1453" s="18"/>
      <c r="DC1453" s="18"/>
      <c r="DD1453" s="18"/>
      <c r="DE1453" s="18"/>
      <c r="DF1453" s="18"/>
      <c r="DG1453" s="18"/>
      <c r="DH1453" s="18"/>
      <c r="DI1453" s="18"/>
    </row>
    <row r="1454" s="19" customFormat="1" spans="1:113">
      <c r="A1454" s="153" t="str">
        <f>+CONCATENATE(B1454,C1454,D1454,E1454,F1454)</f>
        <v>AFNS301.75</v>
      </c>
      <c r="B1454" s="158" t="s">
        <v>121</v>
      </c>
      <c r="C1454" s="154" t="s">
        <v>148</v>
      </c>
      <c r="D1454" s="158" t="s">
        <v>6</v>
      </c>
      <c r="E1454" s="158">
        <v>30</v>
      </c>
      <c r="F1454" s="159">
        <v>1.75</v>
      </c>
      <c r="G1454" s="156">
        <v>0</v>
      </c>
      <c r="H1454" s="156">
        <v>56.13</v>
      </c>
      <c r="I1454" s="156">
        <v>58.77</v>
      </c>
      <c r="J1454" s="156">
        <v>68.41</v>
      </c>
      <c r="K1454" s="156">
        <v>88.41</v>
      </c>
      <c r="L1454" s="156">
        <v>115.18</v>
      </c>
      <c r="M1454" s="157">
        <v>115.18</v>
      </c>
      <c r="N1454" s="18"/>
      <c r="W1454" s="18"/>
      <c r="X1454" s="18"/>
      <c r="Y1454" s="18"/>
      <c r="Z1454" s="18"/>
      <c r="AA1454" s="18"/>
      <c r="AB1454" s="18"/>
      <c r="AC1454" s="18"/>
      <c r="AD1454" s="18"/>
      <c r="AE1454" s="18"/>
      <c r="AF1454" s="18"/>
      <c r="AG1454" s="18"/>
      <c r="AH1454" s="18"/>
      <c r="AI1454" s="18"/>
      <c r="AJ1454" s="18"/>
      <c r="AK1454" s="18"/>
      <c r="AL1454" s="18"/>
      <c r="AM1454" s="18"/>
      <c r="AN1454" s="18"/>
      <c r="AO1454" s="18"/>
      <c r="AP1454" s="18"/>
      <c r="AQ1454" s="18"/>
      <c r="AR1454" s="18"/>
      <c r="AS1454" s="18"/>
      <c r="AT1454" s="18"/>
      <c r="AU1454" s="18"/>
      <c r="AV1454" s="18"/>
      <c r="AW1454" s="18"/>
      <c r="AX1454" s="18"/>
      <c r="AY1454" s="18"/>
      <c r="AZ1454" s="18"/>
      <c r="BA1454" s="18"/>
      <c r="BB1454" s="18"/>
      <c r="BD1454" s="18"/>
      <c r="BE1454" s="18"/>
      <c r="BF1454" s="18"/>
      <c r="BG1454" s="18"/>
      <c r="BH1454" s="18"/>
      <c r="BI1454" s="18"/>
      <c r="BJ1454" s="18"/>
      <c r="BK1454" s="18"/>
      <c r="BL1454" s="18"/>
      <c r="BM1454" s="18"/>
      <c r="BN1454" s="18"/>
      <c r="BO1454" s="18"/>
      <c r="BP1454" s="18"/>
      <c r="BQ1454" s="18"/>
      <c r="BR1454" s="18"/>
      <c r="BS1454" s="18"/>
      <c r="BT1454" s="18"/>
      <c r="BU1454" s="18"/>
      <c r="BV1454" s="18"/>
      <c r="BW1454" s="18"/>
      <c r="BX1454" s="18"/>
      <c r="BY1454" s="18"/>
      <c r="BZ1454" s="18"/>
      <c r="CA1454" s="18"/>
      <c r="CB1454" s="18"/>
      <c r="CC1454" s="18"/>
      <c r="CD1454" s="18"/>
      <c r="CE1454" s="18"/>
      <c r="CF1454" s="18"/>
      <c r="CG1454" s="18"/>
      <c r="CH1454" s="18"/>
      <c r="CI1454" s="18"/>
      <c r="CJ1454" s="18"/>
      <c r="CK1454" s="18"/>
      <c r="CL1454" s="18"/>
      <c r="CM1454" s="18"/>
      <c r="CN1454" s="18"/>
      <c r="CO1454" s="18"/>
      <c r="CP1454" s="18"/>
      <c r="CQ1454" s="18"/>
      <c r="CR1454" s="18"/>
      <c r="CS1454" s="18"/>
      <c r="CT1454" s="18"/>
      <c r="CU1454" s="18"/>
      <c r="CV1454" s="18"/>
      <c r="CW1454" s="18"/>
      <c r="CX1454" s="18"/>
      <c r="CY1454" s="18"/>
      <c r="CZ1454" s="18"/>
      <c r="DA1454" s="18"/>
      <c r="DB1454" s="18"/>
      <c r="DC1454" s="18"/>
      <c r="DD1454" s="18"/>
      <c r="DE1454" s="18"/>
      <c r="DF1454" s="18"/>
      <c r="DG1454" s="18"/>
      <c r="DH1454" s="18"/>
      <c r="DI1454" s="18"/>
    </row>
    <row r="1455" s="19" customFormat="1" spans="1:113">
      <c r="A1455" s="153" t="str">
        <f>+CONCATENATE(B1455,C1455,D1455,E1455,F1455)</f>
        <v>AFNS311.75</v>
      </c>
      <c r="B1455" s="158" t="s">
        <v>121</v>
      </c>
      <c r="C1455" s="154" t="s">
        <v>148</v>
      </c>
      <c r="D1455" s="158" t="s">
        <v>6</v>
      </c>
      <c r="E1455" s="158">
        <v>31</v>
      </c>
      <c r="F1455" s="159">
        <v>1.75</v>
      </c>
      <c r="G1455" s="156">
        <v>0</v>
      </c>
      <c r="H1455" s="156">
        <v>57.77</v>
      </c>
      <c r="I1455" s="156">
        <v>61.46</v>
      </c>
      <c r="J1455" s="156">
        <v>73.76</v>
      </c>
      <c r="K1455" s="156">
        <v>96.48</v>
      </c>
      <c r="L1455" s="156">
        <v>125.3</v>
      </c>
      <c r="M1455" s="157">
        <v>119.2</v>
      </c>
      <c r="N1455" s="18"/>
      <c r="W1455" s="18"/>
      <c r="X1455" s="18"/>
      <c r="Y1455" s="18"/>
      <c r="Z1455" s="18"/>
      <c r="AA1455" s="18"/>
      <c r="AB1455" s="18"/>
      <c r="AC1455" s="18"/>
      <c r="AD1455" s="18"/>
      <c r="AE1455" s="18"/>
      <c r="AF1455" s="18"/>
      <c r="AG1455" s="18"/>
      <c r="AH1455" s="18"/>
      <c r="AI1455" s="18"/>
      <c r="AJ1455" s="18"/>
      <c r="AK1455" s="18"/>
      <c r="AL1455" s="18"/>
      <c r="AM1455" s="18"/>
      <c r="AN1455" s="18"/>
      <c r="AO1455" s="18"/>
      <c r="AP1455" s="18"/>
      <c r="AQ1455" s="18"/>
      <c r="AR1455" s="18"/>
      <c r="AS1455" s="18"/>
      <c r="AT1455" s="18"/>
      <c r="AU1455" s="18"/>
      <c r="AV1455" s="18"/>
      <c r="AW1455" s="18"/>
      <c r="AX1455" s="18"/>
      <c r="AY1455" s="18"/>
      <c r="AZ1455" s="18"/>
      <c r="BA1455" s="18"/>
      <c r="BB1455" s="18"/>
      <c r="BD1455" s="18"/>
      <c r="BE1455" s="18"/>
      <c r="BF1455" s="18"/>
      <c r="BG1455" s="18"/>
      <c r="BH1455" s="18"/>
      <c r="BI1455" s="18"/>
      <c r="BJ1455" s="18"/>
      <c r="BK1455" s="18"/>
      <c r="BL1455" s="18"/>
      <c r="BM1455" s="18"/>
      <c r="BN1455" s="18"/>
      <c r="BO1455" s="18"/>
      <c r="BP1455" s="18"/>
      <c r="BQ1455" s="18"/>
      <c r="BR1455" s="18"/>
      <c r="BS1455" s="18"/>
      <c r="BT1455" s="18"/>
      <c r="BU1455" s="18"/>
      <c r="BV1455" s="18"/>
      <c r="BW1455" s="18"/>
      <c r="BX1455" s="18"/>
      <c r="BY1455" s="18"/>
      <c r="BZ1455" s="18"/>
      <c r="CA1455" s="18"/>
      <c r="CB1455" s="18"/>
      <c r="CC1455" s="18"/>
      <c r="CD1455" s="18"/>
      <c r="CE1455" s="18"/>
      <c r="CF1455" s="18"/>
      <c r="CG1455" s="18"/>
      <c r="CH1455" s="18"/>
      <c r="CI1455" s="18"/>
      <c r="CJ1455" s="18"/>
      <c r="CK1455" s="18"/>
      <c r="CL1455" s="18"/>
      <c r="CM1455" s="18"/>
      <c r="CN1455" s="18"/>
      <c r="CO1455" s="18"/>
      <c r="CP1455" s="18"/>
      <c r="CQ1455" s="18"/>
      <c r="CR1455" s="18"/>
      <c r="CS1455" s="18"/>
      <c r="CT1455" s="18"/>
      <c r="CU1455" s="18"/>
      <c r="CV1455" s="18"/>
      <c r="CW1455" s="18"/>
      <c r="CX1455" s="18"/>
      <c r="CY1455" s="18"/>
      <c r="CZ1455" s="18"/>
      <c r="DA1455" s="18"/>
      <c r="DB1455" s="18"/>
      <c r="DC1455" s="18"/>
      <c r="DD1455" s="18"/>
      <c r="DE1455" s="18"/>
      <c r="DF1455" s="18"/>
      <c r="DG1455" s="18"/>
      <c r="DH1455" s="18"/>
      <c r="DI1455" s="18"/>
    </row>
    <row r="1456" s="19" customFormat="1" spans="1:113">
      <c r="A1456" s="153" t="str">
        <f>+CONCATENATE(B1456,C1456,D1456,E1456,F1456)</f>
        <v>AFNS321.75</v>
      </c>
      <c r="B1456" s="158" t="s">
        <v>121</v>
      </c>
      <c r="C1456" s="154" t="s">
        <v>148</v>
      </c>
      <c r="D1456" s="158" t="s">
        <v>6</v>
      </c>
      <c r="E1456" s="158">
        <v>32</v>
      </c>
      <c r="F1456" s="159">
        <v>1.75</v>
      </c>
      <c r="G1456" s="156">
        <v>0</v>
      </c>
      <c r="H1456" s="156">
        <v>59.78</v>
      </c>
      <c r="I1456" s="156">
        <v>64.81</v>
      </c>
      <c r="J1456" s="156">
        <v>80.07</v>
      </c>
      <c r="K1456" s="156">
        <v>105.49</v>
      </c>
      <c r="L1456" s="156">
        <v>136.21</v>
      </c>
      <c r="M1456" s="157">
        <v>123.51</v>
      </c>
      <c r="N1456" s="18"/>
      <c r="W1456" s="18"/>
      <c r="X1456" s="18"/>
      <c r="Y1456" s="18"/>
      <c r="Z1456" s="18"/>
      <c r="AA1456" s="18"/>
      <c r="AB1456" s="18"/>
      <c r="AC1456" s="18"/>
      <c r="AD1456" s="18"/>
      <c r="AE1456" s="18"/>
      <c r="AF1456" s="18"/>
      <c r="AG1456" s="18"/>
      <c r="AH1456" s="18"/>
      <c r="AI1456" s="18"/>
      <c r="AJ1456" s="18"/>
      <c r="AK1456" s="18"/>
      <c r="AL1456" s="18"/>
      <c r="AM1456" s="18"/>
      <c r="AN1456" s="18"/>
      <c r="AO1456" s="18"/>
      <c r="AP1456" s="18"/>
      <c r="AQ1456" s="18"/>
      <c r="AR1456" s="18"/>
      <c r="AS1456" s="18"/>
      <c r="AT1456" s="18"/>
      <c r="AU1456" s="18"/>
      <c r="AV1456" s="18"/>
      <c r="AW1456" s="18"/>
      <c r="AX1456" s="18"/>
      <c r="AY1456" s="18"/>
      <c r="AZ1456" s="18"/>
      <c r="BA1456" s="18"/>
      <c r="BB1456" s="18"/>
      <c r="BD1456" s="18"/>
      <c r="BE1456" s="18"/>
      <c r="BF1456" s="18"/>
      <c r="BG1456" s="18"/>
      <c r="BH1456" s="18"/>
      <c r="BI1456" s="18"/>
      <c r="BJ1456" s="18"/>
      <c r="BK1456" s="18"/>
      <c r="BL1456" s="18"/>
      <c r="BM1456" s="18"/>
      <c r="BN1456" s="18"/>
      <c r="BO1456" s="18"/>
      <c r="BP1456" s="18"/>
      <c r="BQ1456" s="18"/>
      <c r="BR1456" s="18"/>
      <c r="BS1456" s="18"/>
      <c r="BT1456" s="18"/>
      <c r="BU1456" s="18"/>
      <c r="BV1456" s="18"/>
      <c r="BW1456" s="18"/>
      <c r="BX1456" s="18"/>
      <c r="BY1456" s="18"/>
      <c r="BZ1456" s="18"/>
      <c r="CA1456" s="18"/>
      <c r="CB1456" s="18"/>
      <c r="CC1456" s="18"/>
      <c r="CD1456" s="18"/>
      <c r="CE1456" s="18"/>
      <c r="CF1456" s="18"/>
      <c r="CG1456" s="18"/>
      <c r="CH1456" s="18"/>
      <c r="CI1456" s="18"/>
      <c r="CJ1456" s="18"/>
      <c r="CK1456" s="18"/>
      <c r="CL1456" s="18"/>
      <c r="CM1456" s="18"/>
      <c r="CN1456" s="18"/>
      <c r="CO1456" s="18"/>
      <c r="CP1456" s="18"/>
      <c r="CQ1456" s="18"/>
      <c r="CR1456" s="18"/>
      <c r="CS1456" s="18"/>
      <c r="CT1456" s="18"/>
      <c r="CU1456" s="18"/>
      <c r="CV1456" s="18"/>
      <c r="CW1456" s="18"/>
      <c r="CX1456" s="18"/>
      <c r="CY1456" s="18"/>
      <c r="CZ1456" s="18"/>
      <c r="DA1456" s="18"/>
      <c r="DB1456" s="18"/>
      <c r="DC1456" s="18"/>
      <c r="DD1456" s="18"/>
      <c r="DE1456" s="18"/>
      <c r="DF1456" s="18"/>
      <c r="DG1456" s="18"/>
      <c r="DH1456" s="18"/>
      <c r="DI1456" s="18"/>
    </row>
    <row r="1457" s="19" customFormat="1" spans="1:113">
      <c r="A1457" s="153" t="str">
        <f>+CONCATENATE(B1457,C1457,D1457,E1457,F1457)</f>
        <v>AFNS331.75</v>
      </c>
      <c r="B1457" s="158" t="s">
        <v>121</v>
      </c>
      <c r="C1457" s="154" t="s">
        <v>148</v>
      </c>
      <c r="D1457" s="158" t="s">
        <v>6</v>
      </c>
      <c r="E1457" s="158">
        <v>33</v>
      </c>
      <c r="F1457" s="159">
        <v>1.75</v>
      </c>
      <c r="G1457" s="156">
        <v>0</v>
      </c>
      <c r="H1457" s="156">
        <v>62.23</v>
      </c>
      <c r="I1457" s="156">
        <v>69</v>
      </c>
      <c r="J1457" s="156">
        <v>87.38</v>
      </c>
      <c r="K1457" s="156">
        <v>115.36</v>
      </c>
      <c r="L1457" s="156">
        <v>148.07</v>
      </c>
      <c r="M1457" s="157">
        <v>128.11</v>
      </c>
      <c r="N1457" s="18"/>
      <c r="W1457" s="18"/>
      <c r="X1457" s="18"/>
      <c r="Y1457" s="18"/>
      <c r="Z1457" s="18"/>
      <c r="AA1457" s="18"/>
      <c r="AB1457" s="18"/>
      <c r="AC1457" s="18"/>
      <c r="AD1457" s="18"/>
      <c r="AE1457" s="18"/>
      <c r="AF1457" s="18"/>
      <c r="AG1457" s="18"/>
      <c r="AH1457" s="18"/>
      <c r="AI1457" s="18"/>
      <c r="AJ1457" s="18"/>
      <c r="AK1457" s="18"/>
      <c r="AL1457" s="18"/>
      <c r="AM1457" s="18"/>
      <c r="AN1457" s="18"/>
      <c r="AO1457" s="18"/>
      <c r="AP1457" s="18"/>
      <c r="AQ1457" s="18"/>
      <c r="AR1457" s="18"/>
      <c r="AS1457" s="18"/>
      <c r="AT1457" s="18"/>
      <c r="AU1457" s="18"/>
      <c r="AV1457" s="18"/>
      <c r="AW1457" s="18"/>
      <c r="AX1457" s="18"/>
      <c r="AY1457" s="18"/>
      <c r="AZ1457" s="18"/>
      <c r="BA1457" s="18"/>
      <c r="BB1457" s="18"/>
      <c r="BD1457" s="18"/>
      <c r="BE1457" s="18"/>
      <c r="BF1457" s="18"/>
      <c r="BG1457" s="18"/>
      <c r="BH1457" s="18"/>
      <c r="BI1457" s="18"/>
      <c r="BJ1457" s="18"/>
      <c r="BK1457" s="18"/>
      <c r="BL1457" s="18"/>
      <c r="BM1457" s="18"/>
      <c r="BN1457" s="18"/>
      <c r="BO1457" s="18"/>
      <c r="BP1457" s="18"/>
      <c r="BQ1457" s="18"/>
      <c r="BR1457" s="18"/>
      <c r="BS1457" s="18"/>
      <c r="BT1457" s="18"/>
      <c r="BU1457" s="18"/>
      <c r="BV1457" s="18"/>
      <c r="BW1457" s="18"/>
      <c r="BX1457" s="18"/>
      <c r="BY1457" s="18"/>
      <c r="BZ1457" s="18"/>
      <c r="CA1457" s="18"/>
      <c r="CB1457" s="18"/>
      <c r="CC1457" s="18"/>
      <c r="CD1457" s="18"/>
      <c r="CE1457" s="18"/>
      <c r="CF1457" s="18"/>
      <c r="CG1457" s="18"/>
      <c r="CH1457" s="18"/>
      <c r="CI1457" s="18"/>
      <c r="CJ1457" s="18"/>
      <c r="CK1457" s="18"/>
      <c r="CL1457" s="18"/>
      <c r="CM1457" s="18"/>
      <c r="CN1457" s="18"/>
      <c r="CO1457" s="18"/>
      <c r="CP1457" s="18"/>
      <c r="CQ1457" s="18"/>
      <c r="CR1457" s="18"/>
      <c r="CS1457" s="18"/>
      <c r="CT1457" s="18"/>
      <c r="CU1457" s="18"/>
      <c r="CV1457" s="18"/>
      <c r="CW1457" s="18"/>
      <c r="CX1457" s="18"/>
      <c r="CY1457" s="18"/>
      <c r="CZ1457" s="18"/>
      <c r="DA1457" s="18"/>
      <c r="DB1457" s="18"/>
      <c r="DC1457" s="18"/>
      <c r="DD1457" s="18"/>
      <c r="DE1457" s="18"/>
      <c r="DF1457" s="18"/>
      <c r="DG1457" s="18"/>
      <c r="DH1457" s="18"/>
      <c r="DI1457" s="18"/>
    </row>
    <row r="1458" s="19" customFormat="1" spans="1:113">
      <c r="A1458" s="153" t="str">
        <f>+CONCATENATE(B1458,C1458,D1458,E1458,F1458)</f>
        <v>AFNS341.75</v>
      </c>
      <c r="B1458" s="158" t="s">
        <v>121</v>
      </c>
      <c r="C1458" s="154" t="s">
        <v>148</v>
      </c>
      <c r="D1458" s="158" t="s">
        <v>6</v>
      </c>
      <c r="E1458" s="158">
        <v>34</v>
      </c>
      <c r="F1458" s="159">
        <v>1.75</v>
      </c>
      <c r="G1458" s="156">
        <v>0</v>
      </c>
      <c r="H1458" s="156">
        <v>65.26</v>
      </c>
      <c r="I1458" s="156">
        <v>74.13</v>
      </c>
      <c r="J1458" s="156">
        <v>95.76</v>
      </c>
      <c r="K1458" s="156">
        <v>126.28</v>
      </c>
      <c r="L1458" s="156">
        <v>160.86</v>
      </c>
      <c r="M1458" s="157">
        <v>133</v>
      </c>
      <c r="N1458" s="18"/>
      <c r="W1458" s="18"/>
      <c r="X1458" s="18"/>
      <c r="Y1458" s="18"/>
      <c r="Z1458" s="18"/>
      <c r="AA1458" s="18"/>
      <c r="AB1458" s="18"/>
      <c r="AC1458" s="18"/>
      <c r="AD1458" s="18"/>
      <c r="AE1458" s="18"/>
      <c r="AF1458" s="18"/>
      <c r="AG1458" s="18"/>
      <c r="AH1458" s="18"/>
      <c r="AI1458" s="18"/>
      <c r="AJ1458" s="18"/>
      <c r="AK1458" s="18"/>
      <c r="AL1458" s="18"/>
      <c r="AM1458" s="18"/>
      <c r="AN1458" s="18"/>
      <c r="AO1458" s="18"/>
      <c r="AP1458" s="18"/>
      <c r="AQ1458" s="18"/>
      <c r="AR1458" s="18"/>
      <c r="AS1458" s="18"/>
      <c r="AT1458" s="18"/>
      <c r="AU1458" s="18"/>
      <c r="AV1458" s="18"/>
      <c r="AW1458" s="18"/>
      <c r="AX1458" s="18"/>
      <c r="AY1458" s="18"/>
      <c r="AZ1458" s="18"/>
      <c r="BA1458" s="18"/>
      <c r="BB1458" s="18"/>
      <c r="BD1458" s="18"/>
      <c r="BE1458" s="18"/>
      <c r="BF1458" s="18"/>
      <c r="BG1458" s="18"/>
      <c r="BH1458" s="18"/>
      <c r="BI1458" s="18"/>
      <c r="BJ1458" s="18"/>
      <c r="BK1458" s="18"/>
      <c r="BL1458" s="18"/>
      <c r="BM1458" s="18"/>
      <c r="BN1458" s="18"/>
      <c r="BO1458" s="18"/>
      <c r="BP1458" s="18"/>
      <c r="BQ1458" s="18"/>
      <c r="BR1458" s="18"/>
      <c r="BS1458" s="18"/>
      <c r="BT1458" s="18"/>
      <c r="BU1458" s="18"/>
      <c r="BV1458" s="18"/>
      <c r="BW1458" s="18"/>
      <c r="BX1458" s="18"/>
      <c r="BY1458" s="18"/>
      <c r="BZ1458" s="18"/>
      <c r="CA1458" s="18"/>
      <c r="CB1458" s="18"/>
      <c r="CC1458" s="18"/>
      <c r="CD1458" s="18"/>
      <c r="CE1458" s="18"/>
      <c r="CF1458" s="18"/>
      <c r="CG1458" s="18"/>
      <c r="CH1458" s="18"/>
      <c r="CI1458" s="18"/>
      <c r="CJ1458" s="18"/>
      <c r="CK1458" s="18"/>
      <c r="CL1458" s="18"/>
      <c r="CM1458" s="18"/>
      <c r="CN1458" s="18"/>
      <c r="CO1458" s="18"/>
      <c r="CP1458" s="18"/>
      <c r="CQ1458" s="18"/>
      <c r="CR1458" s="18"/>
      <c r="CS1458" s="18"/>
      <c r="CT1458" s="18"/>
      <c r="CU1458" s="18"/>
      <c r="CV1458" s="18"/>
      <c r="CW1458" s="18"/>
      <c r="CX1458" s="18"/>
      <c r="CY1458" s="18"/>
      <c r="CZ1458" s="18"/>
      <c r="DA1458" s="18"/>
      <c r="DB1458" s="18"/>
      <c r="DC1458" s="18"/>
      <c r="DD1458" s="18"/>
      <c r="DE1458" s="18"/>
      <c r="DF1458" s="18"/>
      <c r="DG1458" s="18"/>
      <c r="DH1458" s="18"/>
      <c r="DI1458" s="18"/>
    </row>
    <row r="1459" s="19" customFormat="1" spans="1:113">
      <c r="A1459" s="153" t="str">
        <f>+CONCATENATE(B1459,C1459,D1459,E1459,F1459)</f>
        <v>AFNS351.75</v>
      </c>
      <c r="B1459" s="158" t="s">
        <v>121</v>
      </c>
      <c r="C1459" s="154" t="s">
        <v>148</v>
      </c>
      <c r="D1459" s="158" t="s">
        <v>6</v>
      </c>
      <c r="E1459" s="158">
        <v>35</v>
      </c>
      <c r="F1459" s="159">
        <v>1.75</v>
      </c>
      <c r="G1459" s="156">
        <v>0</v>
      </c>
      <c r="H1459" s="156">
        <v>68.81</v>
      </c>
      <c r="I1459" s="156">
        <v>80.29</v>
      </c>
      <c r="J1459" s="156">
        <v>105.27</v>
      </c>
      <c r="K1459" s="156">
        <v>138.25</v>
      </c>
      <c r="L1459" s="156">
        <v>174.82</v>
      </c>
      <c r="M1459" s="157">
        <v>138.25</v>
      </c>
      <c r="N1459" s="18"/>
      <c r="W1459" s="18"/>
      <c r="X1459" s="18"/>
      <c r="Y1459" s="18"/>
      <c r="Z1459" s="18"/>
      <c r="AA1459" s="18"/>
      <c r="AB1459" s="18"/>
      <c r="AC1459" s="18"/>
      <c r="AD1459" s="18"/>
      <c r="AE1459" s="18"/>
      <c r="AF1459" s="18"/>
      <c r="AG1459" s="18"/>
      <c r="AH1459" s="18"/>
      <c r="AI1459" s="18"/>
      <c r="AJ1459" s="18"/>
      <c r="AK1459" s="18"/>
      <c r="AL1459" s="18"/>
      <c r="AM1459" s="18"/>
      <c r="AN1459" s="18"/>
      <c r="AO1459" s="18"/>
      <c r="AP1459" s="18"/>
      <c r="AQ1459" s="18"/>
      <c r="AR1459" s="18"/>
      <c r="AS1459" s="18"/>
      <c r="AT1459" s="18"/>
      <c r="AU1459" s="18"/>
      <c r="AV1459" s="18"/>
      <c r="AW1459" s="18"/>
      <c r="AX1459" s="18"/>
      <c r="AY1459" s="18"/>
      <c r="AZ1459" s="18"/>
      <c r="BA1459" s="18"/>
      <c r="BB1459" s="18"/>
      <c r="BD1459" s="18"/>
      <c r="BE1459" s="18"/>
      <c r="BF1459" s="18"/>
      <c r="BG1459" s="18"/>
      <c r="BH1459" s="18"/>
      <c r="BI1459" s="18"/>
      <c r="BJ1459" s="18"/>
      <c r="BK1459" s="18"/>
      <c r="BL1459" s="18"/>
      <c r="BM1459" s="18"/>
      <c r="BN1459" s="18"/>
      <c r="BO1459" s="18"/>
      <c r="BP1459" s="18"/>
      <c r="BQ1459" s="18"/>
      <c r="BR1459" s="18"/>
      <c r="BS1459" s="18"/>
      <c r="BT1459" s="18"/>
      <c r="BU1459" s="18"/>
      <c r="BV1459" s="18"/>
      <c r="BW1459" s="18"/>
      <c r="BX1459" s="18"/>
      <c r="BY1459" s="18"/>
      <c r="BZ1459" s="18"/>
      <c r="CA1459" s="18"/>
      <c r="CB1459" s="18"/>
      <c r="CC1459" s="18"/>
      <c r="CD1459" s="18"/>
      <c r="CE1459" s="18"/>
      <c r="CF1459" s="18"/>
      <c r="CG1459" s="18"/>
      <c r="CH1459" s="18"/>
      <c r="CI1459" s="18"/>
      <c r="CJ1459" s="18"/>
      <c r="CK1459" s="18"/>
      <c r="CL1459" s="18"/>
      <c r="CM1459" s="18"/>
      <c r="CN1459" s="18"/>
      <c r="CO1459" s="18"/>
      <c r="CP1459" s="18"/>
      <c r="CQ1459" s="18"/>
      <c r="CR1459" s="18"/>
      <c r="CS1459" s="18"/>
      <c r="CT1459" s="18"/>
      <c r="CU1459" s="18"/>
      <c r="CV1459" s="18"/>
      <c r="CW1459" s="18"/>
      <c r="CX1459" s="18"/>
      <c r="CY1459" s="18"/>
      <c r="CZ1459" s="18"/>
      <c r="DA1459" s="18"/>
      <c r="DB1459" s="18"/>
      <c r="DC1459" s="18"/>
      <c r="DD1459" s="18"/>
      <c r="DE1459" s="18"/>
      <c r="DF1459" s="18"/>
      <c r="DG1459" s="18"/>
      <c r="DH1459" s="18"/>
      <c r="DI1459" s="18"/>
    </row>
    <row r="1460" s="19" customFormat="1" spans="1:113">
      <c r="A1460" s="153" t="str">
        <f>+CONCATENATE(B1460,C1460,D1460,E1460,F1460)</f>
        <v>AFNS361.75</v>
      </c>
      <c r="B1460" s="158" t="s">
        <v>121</v>
      </c>
      <c r="C1460" s="154" t="s">
        <v>148</v>
      </c>
      <c r="D1460" s="158" t="s">
        <v>6</v>
      </c>
      <c r="E1460" s="158">
        <v>36</v>
      </c>
      <c r="F1460" s="159">
        <v>1.75</v>
      </c>
      <c r="G1460" s="156">
        <v>0</v>
      </c>
      <c r="H1460" s="156">
        <v>73.07</v>
      </c>
      <c r="I1460" s="156">
        <v>87.68</v>
      </c>
      <c r="J1460" s="156">
        <v>115.95</v>
      </c>
      <c r="K1460" s="156">
        <v>151.3</v>
      </c>
      <c r="L1460" s="156">
        <v>189.82</v>
      </c>
      <c r="M1460" s="157">
        <v>143.88</v>
      </c>
      <c r="N1460" s="18"/>
      <c r="W1460" s="18"/>
      <c r="X1460" s="18"/>
      <c r="Y1460" s="18"/>
      <c r="Z1460" s="18"/>
      <c r="AA1460" s="18"/>
      <c r="AB1460" s="18"/>
      <c r="AC1460" s="18"/>
      <c r="AD1460" s="18"/>
      <c r="AE1460" s="18"/>
      <c r="AF1460" s="18"/>
      <c r="AG1460" s="18"/>
      <c r="AH1460" s="18"/>
      <c r="AI1460" s="18"/>
      <c r="AJ1460" s="18"/>
      <c r="AK1460" s="18"/>
      <c r="AL1460" s="18"/>
      <c r="AM1460" s="18"/>
      <c r="AN1460" s="18"/>
      <c r="AO1460" s="18"/>
      <c r="AP1460" s="18"/>
      <c r="AQ1460" s="18"/>
      <c r="AR1460" s="18"/>
      <c r="AS1460" s="18"/>
      <c r="AT1460" s="18"/>
      <c r="AU1460" s="18"/>
      <c r="AV1460" s="18"/>
      <c r="AW1460" s="18"/>
      <c r="AX1460" s="18"/>
      <c r="AY1460" s="18"/>
      <c r="AZ1460" s="18"/>
      <c r="BA1460" s="18"/>
      <c r="BB1460" s="18"/>
      <c r="BD1460" s="18"/>
      <c r="BE1460" s="18"/>
      <c r="BF1460" s="18"/>
      <c r="BG1460" s="18"/>
      <c r="BH1460" s="18"/>
      <c r="BI1460" s="18"/>
      <c r="BJ1460" s="18"/>
      <c r="BK1460" s="18"/>
      <c r="BL1460" s="18"/>
      <c r="BM1460" s="18"/>
      <c r="BN1460" s="18"/>
      <c r="BO1460" s="18"/>
      <c r="BP1460" s="18"/>
      <c r="BQ1460" s="18"/>
      <c r="BR1460" s="18"/>
      <c r="BS1460" s="18"/>
      <c r="BT1460" s="18"/>
      <c r="BU1460" s="18"/>
      <c r="BV1460" s="18"/>
      <c r="BW1460" s="18"/>
      <c r="BX1460" s="18"/>
      <c r="BY1460" s="18"/>
      <c r="BZ1460" s="18"/>
      <c r="CA1460" s="18"/>
      <c r="CB1460" s="18"/>
      <c r="CC1460" s="18"/>
      <c r="CD1460" s="18"/>
      <c r="CE1460" s="18"/>
      <c r="CF1460" s="18"/>
      <c r="CG1460" s="18"/>
      <c r="CH1460" s="18"/>
      <c r="CI1460" s="18"/>
      <c r="CJ1460" s="18"/>
      <c r="CK1460" s="18"/>
      <c r="CL1460" s="18"/>
      <c r="CM1460" s="18"/>
      <c r="CN1460" s="18"/>
      <c r="CO1460" s="18"/>
      <c r="CP1460" s="18"/>
      <c r="CQ1460" s="18"/>
      <c r="CR1460" s="18"/>
      <c r="CS1460" s="18"/>
      <c r="CT1460" s="18"/>
      <c r="CU1460" s="18"/>
      <c r="CV1460" s="18"/>
      <c r="CW1460" s="18"/>
      <c r="CX1460" s="18"/>
      <c r="CY1460" s="18"/>
      <c r="CZ1460" s="18"/>
      <c r="DA1460" s="18"/>
      <c r="DB1460" s="18"/>
      <c r="DC1460" s="18"/>
      <c r="DD1460" s="18"/>
      <c r="DE1460" s="18"/>
      <c r="DF1460" s="18"/>
      <c r="DG1460" s="18"/>
      <c r="DH1460" s="18"/>
      <c r="DI1460" s="18"/>
    </row>
    <row r="1461" s="19" customFormat="1" spans="1:113">
      <c r="A1461" s="153" t="str">
        <f>+CONCATENATE(B1461,C1461,D1461,E1461,F1461)</f>
        <v>AFNS371.75</v>
      </c>
      <c r="B1461" s="158" t="s">
        <v>121</v>
      </c>
      <c r="C1461" s="154" t="s">
        <v>148</v>
      </c>
      <c r="D1461" s="158" t="s">
        <v>6</v>
      </c>
      <c r="E1461" s="158">
        <v>37</v>
      </c>
      <c r="F1461" s="159">
        <v>1.75</v>
      </c>
      <c r="G1461" s="156">
        <v>0</v>
      </c>
      <c r="H1461" s="156">
        <v>78.13</v>
      </c>
      <c r="I1461" s="156">
        <v>96.19</v>
      </c>
      <c r="J1461" s="156">
        <v>127.68</v>
      </c>
      <c r="K1461" s="156">
        <v>165.35</v>
      </c>
      <c r="L1461" s="156">
        <v>206.12</v>
      </c>
      <c r="M1461" s="157">
        <v>149.91</v>
      </c>
      <c r="N1461" s="18"/>
      <c r="W1461" s="18"/>
      <c r="X1461" s="18"/>
      <c r="Y1461" s="18"/>
      <c r="Z1461" s="18"/>
      <c r="AA1461" s="18"/>
      <c r="AB1461" s="18"/>
      <c r="AC1461" s="18"/>
      <c r="AD1461" s="18"/>
      <c r="AE1461" s="18"/>
      <c r="AF1461" s="18"/>
      <c r="AG1461" s="18"/>
      <c r="AH1461" s="18"/>
      <c r="AI1461" s="18"/>
      <c r="AJ1461" s="18"/>
      <c r="AK1461" s="18"/>
      <c r="AL1461" s="18"/>
      <c r="AM1461" s="18"/>
      <c r="AN1461" s="18"/>
      <c r="AO1461" s="18"/>
      <c r="AP1461" s="18"/>
      <c r="AQ1461" s="18"/>
      <c r="AR1461" s="18"/>
      <c r="AS1461" s="18"/>
      <c r="AT1461" s="18"/>
      <c r="AU1461" s="18"/>
      <c r="AV1461" s="18"/>
      <c r="AW1461" s="18"/>
      <c r="AX1461" s="18"/>
      <c r="AY1461" s="18"/>
      <c r="AZ1461" s="18"/>
      <c r="BA1461" s="18"/>
      <c r="BB1461" s="18"/>
      <c r="BD1461" s="18"/>
      <c r="BE1461" s="18"/>
      <c r="BF1461" s="18"/>
      <c r="BG1461" s="18"/>
      <c r="BH1461" s="18"/>
      <c r="BI1461" s="18"/>
      <c r="BJ1461" s="18"/>
      <c r="BK1461" s="18"/>
      <c r="BL1461" s="18"/>
      <c r="BM1461" s="18"/>
      <c r="BN1461" s="18"/>
      <c r="BO1461" s="18"/>
      <c r="BP1461" s="18"/>
      <c r="BQ1461" s="18"/>
      <c r="BR1461" s="18"/>
      <c r="BS1461" s="18"/>
      <c r="BT1461" s="18"/>
      <c r="BU1461" s="18"/>
      <c r="BV1461" s="18"/>
      <c r="BW1461" s="18"/>
      <c r="BX1461" s="18"/>
      <c r="BY1461" s="18"/>
      <c r="BZ1461" s="18"/>
      <c r="CA1461" s="18"/>
      <c r="CB1461" s="18"/>
      <c r="CC1461" s="18"/>
      <c r="CD1461" s="18"/>
      <c r="CE1461" s="18"/>
      <c r="CF1461" s="18"/>
      <c r="CG1461" s="18"/>
      <c r="CH1461" s="18"/>
      <c r="CI1461" s="18"/>
      <c r="CJ1461" s="18"/>
      <c r="CK1461" s="18"/>
      <c r="CL1461" s="18"/>
      <c r="CM1461" s="18"/>
      <c r="CN1461" s="18"/>
      <c r="CO1461" s="18"/>
      <c r="CP1461" s="18"/>
      <c r="CQ1461" s="18"/>
      <c r="CR1461" s="18"/>
      <c r="CS1461" s="18"/>
      <c r="CT1461" s="18"/>
      <c r="CU1461" s="18"/>
      <c r="CV1461" s="18"/>
      <c r="CW1461" s="18"/>
      <c r="CX1461" s="18"/>
      <c r="CY1461" s="18"/>
      <c r="CZ1461" s="18"/>
      <c r="DA1461" s="18"/>
      <c r="DB1461" s="18"/>
      <c r="DC1461" s="18"/>
      <c r="DD1461" s="18"/>
      <c r="DE1461" s="18"/>
      <c r="DF1461" s="18"/>
      <c r="DG1461" s="18"/>
      <c r="DH1461" s="18"/>
      <c r="DI1461" s="18"/>
    </row>
    <row r="1462" s="19" customFormat="1" spans="1:113">
      <c r="A1462" s="153" t="str">
        <f>+CONCATENATE(B1462,C1462,D1462,E1462,F1462)</f>
        <v>AFNS381.75</v>
      </c>
      <c r="B1462" s="158" t="s">
        <v>121</v>
      </c>
      <c r="C1462" s="154" t="s">
        <v>148</v>
      </c>
      <c r="D1462" s="158" t="s">
        <v>6</v>
      </c>
      <c r="E1462" s="158">
        <v>38</v>
      </c>
      <c r="F1462" s="159">
        <v>1.75</v>
      </c>
      <c r="G1462" s="156">
        <v>0</v>
      </c>
      <c r="H1462" s="156">
        <v>84.17</v>
      </c>
      <c r="I1462" s="156">
        <v>106.11</v>
      </c>
      <c r="J1462" s="156">
        <v>140.74</v>
      </c>
      <c r="K1462" s="156">
        <v>180.62</v>
      </c>
      <c r="L1462" s="156">
        <v>223.85</v>
      </c>
      <c r="M1462" s="157">
        <v>156.38</v>
      </c>
      <c r="N1462" s="18"/>
      <c r="W1462" s="18"/>
      <c r="X1462" s="18"/>
      <c r="Y1462" s="18"/>
      <c r="Z1462" s="18"/>
      <c r="AA1462" s="18"/>
      <c r="AB1462" s="18"/>
      <c r="AC1462" s="18"/>
      <c r="AD1462" s="18"/>
      <c r="AE1462" s="18"/>
      <c r="AF1462" s="18"/>
      <c r="AG1462" s="18"/>
      <c r="AH1462" s="18"/>
      <c r="AI1462" s="18"/>
      <c r="AJ1462" s="18"/>
      <c r="AK1462" s="18"/>
      <c r="AL1462" s="18"/>
      <c r="AM1462" s="18"/>
      <c r="AN1462" s="18"/>
      <c r="AO1462" s="18"/>
      <c r="AP1462" s="18"/>
      <c r="AQ1462" s="18"/>
      <c r="AR1462" s="18"/>
      <c r="AS1462" s="18"/>
      <c r="AT1462" s="18"/>
      <c r="AU1462" s="18"/>
      <c r="AV1462" s="18"/>
      <c r="AW1462" s="18"/>
      <c r="AX1462" s="18"/>
      <c r="AY1462" s="18"/>
      <c r="AZ1462" s="18"/>
      <c r="BA1462" s="18"/>
      <c r="BB1462" s="18"/>
      <c r="BD1462" s="18"/>
      <c r="BE1462" s="18"/>
      <c r="BF1462" s="18"/>
      <c r="BG1462" s="18"/>
      <c r="BH1462" s="18"/>
      <c r="BI1462" s="18"/>
      <c r="BJ1462" s="18"/>
      <c r="BK1462" s="18"/>
      <c r="BL1462" s="18"/>
      <c r="BM1462" s="18"/>
      <c r="BN1462" s="18"/>
      <c r="BO1462" s="18"/>
      <c r="BP1462" s="18"/>
      <c r="BQ1462" s="18"/>
      <c r="BR1462" s="18"/>
      <c r="BS1462" s="18"/>
      <c r="BT1462" s="18"/>
      <c r="BU1462" s="18"/>
      <c r="BV1462" s="18"/>
      <c r="BW1462" s="18"/>
      <c r="BX1462" s="18"/>
      <c r="BY1462" s="18"/>
      <c r="BZ1462" s="18"/>
      <c r="CA1462" s="18"/>
      <c r="CB1462" s="18"/>
      <c r="CC1462" s="18"/>
      <c r="CD1462" s="18"/>
      <c r="CE1462" s="18"/>
      <c r="CF1462" s="18"/>
      <c r="CG1462" s="18"/>
      <c r="CH1462" s="18"/>
      <c r="CI1462" s="18"/>
      <c r="CJ1462" s="18"/>
      <c r="CK1462" s="18"/>
      <c r="CL1462" s="18"/>
      <c r="CM1462" s="18"/>
      <c r="CN1462" s="18"/>
      <c r="CO1462" s="18"/>
      <c r="CP1462" s="18"/>
      <c r="CQ1462" s="18"/>
      <c r="CR1462" s="18"/>
      <c r="CS1462" s="18"/>
      <c r="CT1462" s="18"/>
      <c r="CU1462" s="18"/>
      <c r="CV1462" s="18"/>
      <c r="CW1462" s="18"/>
      <c r="CX1462" s="18"/>
      <c r="CY1462" s="18"/>
      <c r="CZ1462" s="18"/>
      <c r="DA1462" s="18"/>
      <c r="DB1462" s="18"/>
      <c r="DC1462" s="18"/>
      <c r="DD1462" s="18"/>
      <c r="DE1462" s="18"/>
      <c r="DF1462" s="18"/>
      <c r="DG1462" s="18"/>
      <c r="DH1462" s="18"/>
      <c r="DI1462" s="18"/>
    </row>
    <row r="1463" s="19" customFormat="1" spans="1:113">
      <c r="A1463" s="153" t="str">
        <f>+CONCATENATE(B1463,C1463,D1463,E1463,F1463)</f>
        <v>AFNS391.75</v>
      </c>
      <c r="B1463" s="158" t="s">
        <v>121</v>
      </c>
      <c r="C1463" s="154" t="s">
        <v>148</v>
      </c>
      <c r="D1463" s="158" t="s">
        <v>6</v>
      </c>
      <c r="E1463" s="158">
        <v>39</v>
      </c>
      <c r="F1463" s="159">
        <v>1.75</v>
      </c>
      <c r="G1463" s="156">
        <v>0</v>
      </c>
      <c r="H1463" s="156">
        <v>91.33</v>
      </c>
      <c r="I1463" s="156">
        <v>117.27</v>
      </c>
      <c r="J1463" s="156">
        <v>155.06</v>
      </c>
      <c r="K1463" s="156">
        <v>197.17</v>
      </c>
      <c r="L1463" s="156">
        <v>243.13</v>
      </c>
      <c r="M1463" s="157">
        <v>163.3</v>
      </c>
      <c r="N1463" s="18"/>
      <c r="W1463" s="18"/>
      <c r="X1463" s="18"/>
      <c r="Y1463" s="18"/>
      <c r="Z1463" s="18"/>
      <c r="AA1463" s="18"/>
      <c r="AB1463" s="18"/>
      <c r="AC1463" s="18"/>
      <c r="AD1463" s="18"/>
      <c r="AE1463" s="18"/>
      <c r="AF1463" s="18"/>
      <c r="AG1463" s="18"/>
      <c r="AH1463" s="18"/>
      <c r="AI1463" s="18"/>
      <c r="AJ1463" s="18"/>
      <c r="AK1463" s="18"/>
      <c r="AL1463" s="18"/>
      <c r="AM1463" s="18"/>
      <c r="AN1463" s="18"/>
      <c r="AO1463" s="18"/>
      <c r="AP1463" s="18"/>
      <c r="AQ1463" s="18"/>
      <c r="AR1463" s="18"/>
      <c r="AS1463" s="18"/>
      <c r="AT1463" s="18"/>
      <c r="AU1463" s="18"/>
      <c r="AV1463" s="18"/>
      <c r="AW1463" s="18"/>
      <c r="AX1463" s="18"/>
      <c r="AY1463" s="18"/>
      <c r="AZ1463" s="18"/>
      <c r="BA1463" s="18"/>
      <c r="BB1463" s="18"/>
      <c r="BD1463" s="18"/>
      <c r="BE1463" s="18"/>
      <c r="BF1463" s="18"/>
      <c r="BG1463" s="18"/>
      <c r="BH1463" s="18"/>
      <c r="BI1463" s="18"/>
      <c r="BJ1463" s="18"/>
      <c r="BK1463" s="18"/>
      <c r="BL1463" s="18"/>
      <c r="BM1463" s="18"/>
      <c r="BN1463" s="18"/>
      <c r="BO1463" s="18"/>
      <c r="BP1463" s="18"/>
      <c r="BQ1463" s="18"/>
      <c r="BR1463" s="18"/>
      <c r="BS1463" s="18"/>
      <c r="BT1463" s="18"/>
      <c r="BU1463" s="18"/>
      <c r="BV1463" s="18"/>
      <c r="BW1463" s="18"/>
      <c r="BX1463" s="18"/>
      <c r="BY1463" s="18"/>
      <c r="BZ1463" s="18"/>
      <c r="CA1463" s="18"/>
      <c r="CB1463" s="18"/>
      <c r="CC1463" s="18"/>
      <c r="CD1463" s="18"/>
      <c r="CE1463" s="18"/>
      <c r="CF1463" s="18"/>
      <c r="CG1463" s="18"/>
      <c r="CH1463" s="18"/>
      <c r="CI1463" s="18"/>
      <c r="CJ1463" s="18"/>
      <c r="CK1463" s="18"/>
      <c r="CL1463" s="18"/>
      <c r="CM1463" s="18"/>
      <c r="CN1463" s="18"/>
      <c r="CO1463" s="18"/>
      <c r="CP1463" s="18"/>
      <c r="CQ1463" s="18"/>
      <c r="CR1463" s="18"/>
      <c r="CS1463" s="18"/>
      <c r="CT1463" s="18"/>
      <c r="CU1463" s="18"/>
      <c r="CV1463" s="18"/>
      <c r="CW1463" s="18"/>
      <c r="CX1463" s="18"/>
      <c r="CY1463" s="18"/>
      <c r="CZ1463" s="18"/>
      <c r="DA1463" s="18"/>
      <c r="DB1463" s="18"/>
      <c r="DC1463" s="18"/>
      <c r="DD1463" s="18"/>
      <c r="DE1463" s="18"/>
      <c r="DF1463" s="18"/>
      <c r="DG1463" s="18"/>
      <c r="DH1463" s="18"/>
      <c r="DI1463" s="18"/>
    </row>
    <row r="1464" s="19" customFormat="1" spans="1:113">
      <c r="A1464" s="153" t="str">
        <f>+CONCATENATE(B1464,C1464,D1464,E1464,F1464)</f>
        <v>AFNS401.75</v>
      </c>
      <c r="B1464" s="158" t="s">
        <v>121</v>
      </c>
      <c r="C1464" s="154" t="s">
        <v>148</v>
      </c>
      <c r="D1464" s="158" t="s">
        <v>6</v>
      </c>
      <c r="E1464" s="158">
        <v>40</v>
      </c>
      <c r="F1464" s="159">
        <v>1.75</v>
      </c>
      <c r="G1464" s="156">
        <v>107.78</v>
      </c>
      <c r="H1464" s="156">
        <v>99.83</v>
      </c>
      <c r="I1464" s="156">
        <v>130.06</v>
      </c>
      <c r="J1464" s="156">
        <v>170.71</v>
      </c>
      <c r="K1464" s="156">
        <v>214.97</v>
      </c>
      <c r="L1464" s="156">
        <v>263.89</v>
      </c>
      <c r="M1464" s="157">
        <v>170.71</v>
      </c>
      <c r="N1464" s="18"/>
      <c r="W1464" s="18"/>
      <c r="X1464" s="18"/>
      <c r="Y1464" s="18"/>
      <c r="Z1464" s="18"/>
      <c r="AA1464" s="18"/>
      <c r="AB1464" s="18"/>
      <c r="AC1464" s="18"/>
      <c r="AD1464" s="18"/>
      <c r="AE1464" s="18"/>
      <c r="AF1464" s="18"/>
      <c r="AG1464" s="18"/>
      <c r="AH1464" s="18"/>
      <c r="AI1464" s="18"/>
      <c r="AJ1464" s="18"/>
      <c r="AK1464" s="18"/>
      <c r="AL1464" s="18"/>
      <c r="AM1464" s="18"/>
      <c r="AN1464" s="18"/>
      <c r="AO1464" s="18"/>
      <c r="AP1464" s="18"/>
      <c r="AQ1464" s="18"/>
      <c r="AR1464" s="18"/>
      <c r="AS1464" s="18"/>
      <c r="AT1464" s="18"/>
      <c r="AU1464" s="18"/>
      <c r="AV1464" s="18"/>
      <c r="AW1464" s="18"/>
      <c r="AX1464" s="18"/>
      <c r="AY1464" s="18"/>
      <c r="AZ1464" s="18"/>
      <c r="BA1464" s="18"/>
      <c r="BB1464" s="18"/>
      <c r="BD1464" s="18"/>
      <c r="BE1464" s="18"/>
      <c r="BF1464" s="18"/>
      <c r="BG1464" s="18"/>
      <c r="BH1464" s="18"/>
      <c r="BI1464" s="18"/>
      <c r="BJ1464" s="18"/>
      <c r="BK1464" s="18"/>
      <c r="BL1464" s="18"/>
      <c r="BM1464" s="18"/>
      <c r="BN1464" s="18"/>
      <c r="BO1464" s="18"/>
      <c r="BP1464" s="18"/>
      <c r="BQ1464" s="18"/>
      <c r="BR1464" s="18"/>
      <c r="BS1464" s="18"/>
      <c r="BT1464" s="18"/>
      <c r="BU1464" s="18"/>
      <c r="BV1464" s="18"/>
      <c r="BW1464" s="18"/>
      <c r="BX1464" s="18"/>
      <c r="BY1464" s="18"/>
      <c r="BZ1464" s="18"/>
      <c r="CA1464" s="18"/>
      <c r="CB1464" s="18"/>
      <c r="CC1464" s="18"/>
      <c r="CD1464" s="18"/>
      <c r="CE1464" s="18"/>
      <c r="CF1464" s="18"/>
      <c r="CG1464" s="18"/>
      <c r="CH1464" s="18"/>
      <c r="CI1464" s="18"/>
      <c r="CJ1464" s="18"/>
      <c r="CK1464" s="18"/>
      <c r="CL1464" s="18"/>
      <c r="CM1464" s="18"/>
      <c r="CN1464" s="18"/>
      <c r="CO1464" s="18"/>
      <c r="CP1464" s="18"/>
      <c r="CQ1464" s="18"/>
      <c r="CR1464" s="18"/>
      <c r="CS1464" s="18"/>
      <c r="CT1464" s="18"/>
      <c r="CU1464" s="18"/>
      <c r="CV1464" s="18"/>
      <c r="CW1464" s="18"/>
      <c r="CX1464" s="18"/>
      <c r="CY1464" s="18"/>
      <c r="CZ1464" s="18"/>
      <c r="DA1464" s="18"/>
      <c r="DB1464" s="18"/>
      <c r="DC1464" s="18"/>
      <c r="DD1464" s="18"/>
      <c r="DE1464" s="18"/>
      <c r="DF1464" s="18"/>
      <c r="DG1464" s="18"/>
      <c r="DH1464" s="18"/>
      <c r="DI1464" s="18"/>
    </row>
    <row r="1465" s="19" customFormat="1" spans="1:113">
      <c r="A1465" s="153" t="str">
        <f>+CONCATENATE(B1465,C1465,D1465,E1465,F1465)</f>
        <v>AFNS411.75</v>
      </c>
      <c r="B1465" s="158" t="s">
        <v>121</v>
      </c>
      <c r="C1465" s="154" t="s">
        <v>148</v>
      </c>
      <c r="D1465" s="158" t="s">
        <v>6</v>
      </c>
      <c r="E1465" s="158">
        <v>41</v>
      </c>
      <c r="F1465" s="159">
        <v>1.75</v>
      </c>
      <c r="G1465" s="156">
        <v>107.78</v>
      </c>
      <c r="H1465" s="156">
        <v>109.83</v>
      </c>
      <c r="I1465" s="156">
        <v>144.19</v>
      </c>
      <c r="J1465" s="156">
        <v>187.58</v>
      </c>
      <c r="K1465" s="156">
        <v>234.3</v>
      </c>
      <c r="L1465" s="156">
        <v>286.44</v>
      </c>
      <c r="M1465" s="157">
        <v>178.65</v>
      </c>
      <c r="N1465" s="18"/>
      <c r="W1465" s="18"/>
      <c r="X1465" s="18"/>
      <c r="Y1465" s="18"/>
      <c r="Z1465" s="18"/>
      <c r="AA1465" s="18"/>
      <c r="AB1465" s="18"/>
      <c r="AC1465" s="18"/>
      <c r="AD1465" s="18"/>
      <c r="AE1465" s="18"/>
      <c r="AF1465" s="18"/>
      <c r="AG1465" s="18"/>
      <c r="AH1465" s="18"/>
      <c r="AI1465" s="18"/>
      <c r="AJ1465" s="18"/>
      <c r="AK1465" s="18"/>
      <c r="AL1465" s="18"/>
      <c r="AM1465" s="18"/>
      <c r="AN1465" s="18"/>
      <c r="AO1465" s="18"/>
      <c r="AP1465" s="18"/>
      <c r="AQ1465" s="18"/>
      <c r="AR1465" s="18"/>
      <c r="AS1465" s="18"/>
      <c r="AT1465" s="18"/>
      <c r="AU1465" s="18"/>
      <c r="AV1465" s="18"/>
      <c r="AW1465" s="18"/>
      <c r="AX1465" s="18"/>
      <c r="AY1465" s="18"/>
      <c r="AZ1465" s="18"/>
      <c r="BA1465" s="18"/>
      <c r="BB1465" s="18"/>
      <c r="BD1465" s="18"/>
      <c r="BE1465" s="18"/>
      <c r="BF1465" s="18"/>
      <c r="BG1465" s="18"/>
      <c r="BH1465" s="18"/>
      <c r="BI1465" s="18"/>
      <c r="BJ1465" s="18"/>
      <c r="BK1465" s="18"/>
      <c r="BL1465" s="18"/>
      <c r="BM1465" s="18"/>
      <c r="BN1465" s="18"/>
      <c r="BO1465" s="18"/>
      <c r="BP1465" s="18"/>
      <c r="BQ1465" s="18"/>
      <c r="BR1465" s="18"/>
      <c r="BS1465" s="18"/>
      <c r="BT1465" s="18"/>
      <c r="BU1465" s="18"/>
      <c r="BV1465" s="18"/>
      <c r="BW1465" s="18"/>
      <c r="BX1465" s="18"/>
      <c r="BY1465" s="18"/>
      <c r="BZ1465" s="18"/>
      <c r="CA1465" s="18"/>
      <c r="CB1465" s="18"/>
      <c r="CC1465" s="18"/>
      <c r="CD1465" s="18"/>
      <c r="CE1465" s="18"/>
      <c r="CF1465" s="18"/>
      <c r="CG1465" s="18"/>
      <c r="CH1465" s="18"/>
      <c r="CI1465" s="18"/>
      <c r="CJ1465" s="18"/>
      <c r="CK1465" s="18"/>
      <c r="CL1465" s="18"/>
      <c r="CM1465" s="18"/>
      <c r="CN1465" s="18"/>
      <c r="CO1465" s="18"/>
      <c r="CP1465" s="18"/>
      <c r="CQ1465" s="18"/>
      <c r="CR1465" s="18"/>
      <c r="CS1465" s="18"/>
      <c r="CT1465" s="18"/>
      <c r="CU1465" s="18"/>
      <c r="CV1465" s="18"/>
      <c r="CW1465" s="18"/>
      <c r="CX1465" s="18"/>
      <c r="CY1465" s="18"/>
      <c r="CZ1465" s="18"/>
      <c r="DA1465" s="18"/>
      <c r="DB1465" s="18"/>
      <c r="DC1465" s="18"/>
      <c r="DD1465" s="18"/>
      <c r="DE1465" s="18"/>
      <c r="DF1465" s="18"/>
      <c r="DG1465" s="18"/>
      <c r="DH1465" s="18"/>
      <c r="DI1465" s="18"/>
    </row>
    <row r="1466" s="19" customFormat="1" spans="1:113">
      <c r="A1466" s="153" t="str">
        <f>+CONCATENATE(B1466,C1466,D1466,E1466,F1466)</f>
        <v>AFNS421.75</v>
      </c>
      <c r="B1466" s="158" t="s">
        <v>121</v>
      </c>
      <c r="C1466" s="154" t="s">
        <v>148</v>
      </c>
      <c r="D1466" s="158" t="s">
        <v>6</v>
      </c>
      <c r="E1466" s="158">
        <v>42</v>
      </c>
      <c r="F1466" s="159">
        <v>1.75</v>
      </c>
      <c r="G1466" s="156">
        <v>107.78</v>
      </c>
      <c r="H1466" s="156">
        <v>121.33</v>
      </c>
      <c r="I1466" s="156">
        <v>159.73</v>
      </c>
      <c r="J1466" s="156">
        <v>205.87</v>
      </c>
      <c r="K1466" s="156">
        <v>255.27</v>
      </c>
      <c r="L1466" s="156">
        <v>310.9</v>
      </c>
      <c r="M1466" s="157">
        <v>187.12</v>
      </c>
      <c r="N1466" s="18"/>
      <c r="W1466" s="18"/>
      <c r="X1466" s="18"/>
      <c r="Y1466" s="18"/>
      <c r="Z1466" s="18"/>
      <c r="AA1466" s="18"/>
      <c r="AB1466" s="18"/>
      <c r="AC1466" s="18"/>
      <c r="AD1466" s="18"/>
      <c r="AE1466" s="18"/>
      <c r="AF1466" s="18"/>
      <c r="AG1466" s="18"/>
      <c r="AH1466" s="18"/>
      <c r="AI1466" s="18"/>
      <c r="AJ1466" s="18"/>
      <c r="AK1466" s="18"/>
      <c r="AL1466" s="18"/>
      <c r="AM1466" s="18"/>
      <c r="AN1466" s="18"/>
      <c r="AO1466" s="18"/>
      <c r="AP1466" s="18"/>
      <c r="AQ1466" s="18"/>
      <c r="AR1466" s="18"/>
      <c r="AS1466" s="18"/>
      <c r="AT1466" s="18"/>
      <c r="AU1466" s="18"/>
      <c r="AV1466" s="18"/>
      <c r="AW1466" s="18"/>
      <c r="AX1466" s="18"/>
      <c r="AY1466" s="18"/>
      <c r="AZ1466" s="18"/>
      <c r="BA1466" s="18"/>
      <c r="BB1466" s="18"/>
      <c r="BD1466" s="18"/>
      <c r="BE1466" s="18"/>
      <c r="BF1466" s="18"/>
      <c r="BG1466" s="18"/>
      <c r="BH1466" s="18"/>
      <c r="BI1466" s="18"/>
      <c r="BJ1466" s="18"/>
      <c r="BK1466" s="18"/>
      <c r="BL1466" s="18"/>
      <c r="BM1466" s="18"/>
      <c r="BN1466" s="18"/>
      <c r="BO1466" s="18"/>
      <c r="BP1466" s="18"/>
      <c r="BQ1466" s="18"/>
      <c r="BR1466" s="18"/>
      <c r="BS1466" s="18"/>
      <c r="BT1466" s="18"/>
      <c r="BU1466" s="18"/>
      <c r="BV1466" s="18"/>
      <c r="BW1466" s="18"/>
      <c r="BX1466" s="18"/>
      <c r="BY1466" s="18"/>
      <c r="BZ1466" s="18"/>
      <c r="CA1466" s="18"/>
      <c r="CB1466" s="18"/>
      <c r="CC1466" s="18"/>
      <c r="CD1466" s="18"/>
      <c r="CE1466" s="18"/>
      <c r="CF1466" s="18"/>
      <c r="CG1466" s="18"/>
      <c r="CH1466" s="18"/>
      <c r="CI1466" s="18"/>
      <c r="CJ1466" s="18"/>
      <c r="CK1466" s="18"/>
      <c r="CL1466" s="18"/>
      <c r="CM1466" s="18"/>
      <c r="CN1466" s="18"/>
      <c r="CO1466" s="18"/>
      <c r="CP1466" s="18"/>
      <c r="CQ1466" s="18"/>
      <c r="CR1466" s="18"/>
      <c r="CS1466" s="18"/>
      <c r="CT1466" s="18"/>
      <c r="CU1466" s="18"/>
      <c r="CV1466" s="18"/>
      <c r="CW1466" s="18"/>
      <c r="CX1466" s="18"/>
      <c r="CY1466" s="18"/>
      <c r="CZ1466" s="18"/>
      <c r="DA1466" s="18"/>
      <c r="DB1466" s="18"/>
      <c r="DC1466" s="18"/>
      <c r="DD1466" s="18"/>
      <c r="DE1466" s="18"/>
      <c r="DF1466" s="18"/>
      <c r="DG1466" s="18"/>
      <c r="DH1466" s="18"/>
      <c r="DI1466" s="18"/>
    </row>
    <row r="1467" s="19" customFormat="1" spans="1:113">
      <c r="A1467" s="153" t="str">
        <f>+CONCATENATE(B1467,C1467,D1467,E1467,F1467)</f>
        <v>AFNS431.75</v>
      </c>
      <c r="B1467" s="158" t="s">
        <v>121</v>
      </c>
      <c r="C1467" s="154" t="s">
        <v>148</v>
      </c>
      <c r="D1467" s="158" t="s">
        <v>6</v>
      </c>
      <c r="E1467" s="158">
        <v>43</v>
      </c>
      <c r="F1467" s="159">
        <v>1.75</v>
      </c>
      <c r="G1467" s="156">
        <v>107.78</v>
      </c>
      <c r="H1467" s="156">
        <v>134.78</v>
      </c>
      <c r="I1467" s="156">
        <v>177.01</v>
      </c>
      <c r="J1467" s="156">
        <v>225.71</v>
      </c>
      <c r="K1467" s="156">
        <v>278.03</v>
      </c>
      <c r="L1467" s="156">
        <v>337.44</v>
      </c>
      <c r="M1467" s="157">
        <v>196.22</v>
      </c>
      <c r="N1467" s="18"/>
      <c r="W1467" s="18"/>
      <c r="X1467" s="18"/>
      <c r="Y1467" s="18"/>
      <c r="Z1467" s="18"/>
      <c r="AA1467" s="18"/>
      <c r="AB1467" s="18"/>
      <c r="AC1467" s="18"/>
      <c r="AD1467" s="18"/>
      <c r="AE1467" s="18"/>
      <c r="AF1467" s="18"/>
      <c r="AG1467" s="18"/>
      <c r="AH1467" s="18"/>
      <c r="AI1467" s="18"/>
      <c r="AJ1467" s="18"/>
      <c r="AK1467" s="18"/>
      <c r="AL1467" s="18"/>
      <c r="AM1467" s="18"/>
      <c r="AN1467" s="18"/>
      <c r="AO1467" s="18"/>
      <c r="AP1467" s="18"/>
      <c r="AQ1467" s="18"/>
      <c r="AR1467" s="18"/>
      <c r="AS1467" s="18"/>
      <c r="AT1467" s="18"/>
      <c r="AU1467" s="18"/>
      <c r="AV1467" s="18"/>
      <c r="AW1467" s="18"/>
      <c r="AX1467" s="18"/>
      <c r="AY1467" s="18"/>
      <c r="AZ1467" s="18"/>
      <c r="BA1467" s="18"/>
      <c r="BB1467" s="18"/>
      <c r="BD1467" s="18"/>
      <c r="BE1467" s="18"/>
      <c r="BF1467" s="18"/>
      <c r="BG1467" s="18"/>
      <c r="BH1467" s="18"/>
      <c r="BI1467" s="18"/>
      <c r="BJ1467" s="18"/>
      <c r="BK1467" s="18"/>
      <c r="BL1467" s="18"/>
      <c r="BM1467" s="18"/>
      <c r="BN1467" s="18"/>
      <c r="BO1467" s="18"/>
      <c r="BP1467" s="18"/>
      <c r="BQ1467" s="18"/>
      <c r="BR1467" s="18"/>
      <c r="BS1467" s="18"/>
      <c r="BT1467" s="18"/>
      <c r="BU1467" s="18"/>
      <c r="BV1467" s="18"/>
      <c r="BW1467" s="18"/>
      <c r="BX1467" s="18"/>
      <c r="BY1467" s="18"/>
      <c r="BZ1467" s="18"/>
      <c r="CA1467" s="18"/>
      <c r="CB1467" s="18"/>
      <c r="CC1467" s="18"/>
      <c r="CD1467" s="18"/>
      <c r="CE1467" s="18"/>
      <c r="CF1467" s="18"/>
      <c r="CG1467" s="18"/>
      <c r="CH1467" s="18"/>
      <c r="CI1467" s="18"/>
      <c r="CJ1467" s="18"/>
      <c r="CK1467" s="18"/>
      <c r="CL1467" s="18"/>
      <c r="CM1467" s="18"/>
      <c r="CN1467" s="18"/>
      <c r="CO1467" s="18"/>
      <c r="CP1467" s="18"/>
      <c r="CQ1467" s="18"/>
      <c r="CR1467" s="18"/>
      <c r="CS1467" s="18"/>
      <c r="CT1467" s="18"/>
      <c r="CU1467" s="18"/>
      <c r="CV1467" s="18"/>
      <c r="CW1467" s="18"/>
      <c r="CX1467" s="18"/>
      <c r="CY1467" s="18"/>
      <c r="CZ1467" s="18"/>
      <c r="DA1467" s="18"/>
      <c r="DB1467" s="18"/>
      <c r="DC1467" s="18"/>
      <c r="DD1467" s="18"/>
      <c r="DE1467" s="18"/>
      <c r="DF1467" s="18"/>
      <c r="DG1467" s="18"/>
      <c r="DH1467" s="18"/>
      <c r="DI1467" s="18"/>
    </row>
    <row r="1468" s="19" customFormat="1" spans="1:113">
      <c r="A1468" s="153" t="str">
        <f>+CONCATENATE(B1468,C1468,D1468,E1468,F1468)</f>
        <v>AFNS441.75</v>
      </c>
      <c r="B1468" s="158" t="s">
        <v>121</v>
      </c>
      <c r="C1468" s="154" t="s">
        <v>148</v>
      </c>
      <c r="D1468" s="158" t="s">
        <v>6</v>
      </c>
      <c r="E1468" s="158">
        <v>44</v>
      </c>
      <c r="F1468" s="159">
        <v>1.75</v>
      </c>
      <c r="G1468" s="156">
        <v>118.12</v>
      </c>
      <c r="H1468" s="156">
        <v>149.94</v>
      </c>
      <c r="I1468" s="156">
        <v>195.94</v>
      </c>
      <c r="J1468" s="156">
        <v>246.98</v>
      </c>
      <c r="K1468" s="156">
        <v>302.52</v>
      </c>
      <c r="L1468" s="156">
        <v>366.16</v>
      </c>
      <c r="M1468" s="157">
        <v>205.99</v>
      </c>
      <c r="N1468" s="18"/>
      <c r="W1468" s="18"/>
      <c r="X1468" s="18"/>
      <c r="Y1468" s="18"/>
      <c r="Z1468" s="18"/>
      <c r="AA1468" s="18"/>
      <c r="AB1468" s="18"/>
      <c r="AC1468" s="18"/>
      <c r="AD1468" s="18"/>
      <c r="AE1468" s="18"/>
      <c r="AF1468" s="18"/>
      <c r="AG1468" s="18"/>
      <c r="AH1468" s="18"/>
      <c r="AI1468" s="18"/>
      <c r="AJ1468" s="18"/>
      <c r="AK1468" s="18"/>
      <c r="AL1468" s="18"/>
      <c r="AM1468" s="18"/>
      <c r="AN1468" s="18"/>
      <c r="AO1468" s="18"/>
      <c r="AP1468" s="18"/>
      <c r="AQ1468" s="18"/>
      <c r="AR1468" s="18"/>
      <c r="AS1468" s="18"/>
      <c r="AT1468" s="18"/>
      <c r="AU1468" s="18"/>
      <c r="AV1468" s="18"/>
      <c r="AW1468" s="18"/>
      <c r="AX1468" s="18"/>
      <c r="AY1468" s="18"/>
      <c r="AZ1468" s="18"/>
      <c r="BA1468" s="18"/>
      <c r="BB1468" s="18"/>
      <c r="BD1468" s="18"/>
      <c r="BE1468" s="18"/>
      <c r="BF1468" s="18"/>
      <c r="BG1468" s="18"/>
      <c r="BH1468" s="18"/>
      <c r="BI1468" s="18"/>
      <c r="BJ1468" s="18"/>
      <c r="BK1468" s="18"/>
      <c r="BL1468" s="18"/>
      <c r="BM1468" s="18"/>
      <c r="BN1468" s="18"/>
      <c r="BO1468" s="18"/>
      <c r="BP1468" s="18"/>
      <c r="BQ1468" s="18"/>
      <c r="BR1468" s="18"/>
      <c r="BS1468" s="18"/>
      <c r="BT1468" s="18"/>
      <c r="BU1468" s="18"/>
      <c r="BV1468" s="18"/>
      <c r="BW1468" s="18"/>
      <c r="BX1468" s="18"/>
      <c r="BY1468" s="18"/>
      <c r="BZ1468" s="18"/>
      <c r="CA1468" s="18"/>
      <c r="CB1468" s="18"/>
      <c r="CC1468" s="18"/>
      <c r="CD1468" s="18"/>
      <c r="CE1468" s="18"/>
      <c r="CF1468" s="18"/>
      <c r="CG1468" s="18"/>
      <c r="CH1468" s="18"/>
      <c r="CI1468" s="18"/>
      <c r="CJ1468" s="18"/>
      <c r="CK1468" s="18"/>
      <c r="CL1468" s="18"/>
      <c r="CM1468" s="18"/>
      <c r="CN1468" s="18"/>
      <c r="CO1468" s="18"/>
      <c r="CP1468" s="18"/>
      <c r="CQ1468" s="18"/>
      <c r="CR1468" s="18"/>
      <c r="CS1468" s="18"/>
      <c r="CT1468" s="18"/>
      <c r="CU1468" s="18"/>
      <c r="CV1468" s="18"/>
      <c r="CW1468" s="18"/>
      <c r="CX1468" s="18"/>
      <c r="CY1468" s="18"/>
      <c r="CZ1468" s="18"/>
      <c r="DA1468" s="18"/>
      <c r="DB1468" s="18"/>
      <c r="DC1468" s="18"/>
      <c r="DD1468" s="18"/>
      <c r="DE1468" s="18"/>
      <c r="DF1468" s="18"/>
      <c r="DG1468" s="18"/>
      <c r="DH1468" s="18"/>
      <c r="DI1468" s="18"/>
    </row>
    <row r="1469" s="19" customFormat="1" spans="1:113">
      <c r="A1469" s="153" t="str">
        <f>+CONCATENATE(B1469,C1469,D1469,E1469,F1469)</f>
        <v>AFNS451.75</v>
      </c>
      <c r="B1469" s="158" t="s">
        <v>121</v>
      </c>
      <c r="C1469" s="154" t="s">
        <v>148</v>
      </c>
      <c r="D1469" s="158" t="s">
        <v>6</v>
      </c>
      <c r="E1469" s="158">
        <v>45</v>
      </c>
      <c r="F1469" s="159">
        <v>1.75</v>
      </c>
      <c r="G1469" s="156">
        <v>130.08</v>
      </c>
      <c r="H1469" s="156">
        <v>167.11</v>
      </c>
      <c r="I1469" s="156">
        <v>216.51</v>
      </c>
      <c r="J1469" s="156">
        <v>269.99</v>
      </c>
      <c r="K1469" s="156">
        <v>329.07</v>
      </c>
      <c r="L1469" s="156">
        <v>397.25</v>
      </c>
      <c r="M1469" s="157">
        <v>216.51</v>
      </c>
      <c r="N1469" s="18"/>
      <c r="W1469" s="18"/>
      <c r="X1469" s="18"/>
      <c r="Y1469" s="18"/>
      <c r="Z1469" s="18"/>
      <c r="AA1469" s="18"/>
      <c r="AB1469" s="18"/>
      <c r="AC1469" s="18"/>
      <c r="AD1469" s="18"/>
      <c r="AE1469" s="18"/>
      <c r="AF1469" s="18"/>
      <c r="AG1469" s="18"/>
      <c r="AH1469" s="18"/>
      <c r="AI1469" s="18"/>
      <c r="AJ1469" s="18"/>
      <c r="AK1469" s="18"/>
      <c r="AL1469" s="18"/>
      <c r="AM1469" s="18"/>
      <c r="AN1469" s="18"/>
      <c r="AO1469" s="18"/>
      <c r="AP1469" s="18"/>
      <c r="AQ1469" s="18"/>
      <c r="AR1469" s="18"/>
      <c r="AS1469" s="18"/>
      <c r="AT1469" s="18"/>
      <c r="AU1469" s="18"/>
      <c r="AV1469" s="18"/>
      <c r="AW1469" s="18"/>
      <c r="AX1469" s="18"/>
      <c r="AY1469" s="18"/>
      <c r="AZ1469" s="18"/>
      <c r="BA1469" s="18"/>
      <c r="BB1469" s="18"/>
      <c r="BD1469" s="18"/>
      <c r="BE1469" s="18"/>
      <c r="BF1469" s="18"/>
      <c r="BG1469" s="18"/>
      <c r="BH1469" s="18"/>
      <c r="BI1469" s="18"/>
      <c r="BJ1469" s="18"/>
      <c r="BK1469" s="18"/>
      <c r="BL1469" s="18"/>
      <c r="BM1469" s="18"/>
      <c r="BN1469" s="18"/>
      <c r="BO1469" s="18"/>
      <c r="BP1469" s="18"/>
      <c r="BQ1469" s="18"/>
      <c r="BR1469" s="18"/>
      <c r="BS1469" s="18"/>
      <c r="BT1469" s="18"/>
      <c r="BU1469" s="18"/>
      <c r="BV1469" s="18"/>
      <c r="BW1469" s="18"/>
      <c r="BX1469" s="18"/>
      <c r="BY1469" s="18"/>
      <c r="BZ1469" s="18"/>
      <c r="CA1469" s="18"/>
      <c r="CB1469" s="18"/>
      <c r="CC1469" s="18"/>
      <c r="CD1469" s="18"/>
      <c r="CE1469" s="18"/>
      <c r="CF1469" s="18"/>
      <c r="CG1469" s="18"/>
      <c r="CH1469" s="18"/>
      <c r="CI1469" s="18"/>
      <c r="CJ1469" s="18"/>
      <c r="CK1469" s="18"/>
      <c r="CL1469" s="18"/>
      <c r="CM1469" s="18"/>
      <c r="CN1469" s="18"/>
      <c r="CO1469" s="18"/>
      <c r="CP1469" s="18"/>
      <c r="CQ1469" s="18"/>
      <c r="CR1469" s="18"/>
      <c r="CS1469" s="18"/>
      <c r="CT1469" s="18"/>
      <c r="CU1469" s="18"/>
      <c r="CV1469" s="18"/>
      <c r="CW1469" s="18"/>
      <c r="CX1469" s="18"/>
      <c r="CY1469" s="18"/>
      <c r="CZ1469" s="18"/>
      <c r="DA1469" s="18"/>
      <c r="DB1469" s="18"/>
      <c r="DC1469" s="18"/>
      <c r="DD1469" s="18"/>
      <c r="DE1469" s="18"/>
      <c r="DF1469" s="18"/>
      <c r="DG1469" s="18"/>
      <c r="DH1469" s="18"/>
      <c r="DI1469" s="18"/>
    </row>
    <row r="1470" s="19" customFormat="1" spans="1:113">
      <c r="A1470" s="153" t="str">
        <f>+CONCATENATE(B1470,C1470,D1470,E1470,F1470)</f>
        <v>AFNS461.75</v>
      </c>
      <c r="B1470" s="158" t="s">
        <v>121</v>
      </c>
      <c r="C1470" s="154" t="s">
        <v>148</v>
      </c>
      <c r="D1470" s="158" t="s">
        <v>6</v>
      </c>
      <c r="E1470" s="158">
        <v>46</v>
      </c>
      <c r="F1470" s="159">
        <v>1.75</v>
      </c>
      <c r="G1470" s="156">
        <v>143.91</v>
      </c>
      <c r="H1470" s="156">
        <v>186.38</v>
      </c>
      <c r="I1470" s="156">
        <v>238.61</v>
      </c>
      <c r="J1470" s="156">
        <v>294.87</v>
      </c>
      <c r="K1470" s="156">
        <v>357.85</v>
      </c>
      <c r="L1470" s="156"/>
      <c r="M1470" s="157">
        <v>227.79</v>
      </c>
      <c r="N1470" s="18"/>
      <c r="W1470" s="18"/>
      <c r="X1470" s="18"/>
      <c r="Y1470" s="18"/>
      <c r="Z1470" s="18"/>
      <c r="AA1470" s="18"/>
      <c r="AB1470" s="18"/>
      <c r="AC1470" s="18"/>
      <c r="AD1470" s="18"/>
      <c r="AE1470" s="18"/>
      <c r="AF1470" s="18"/>
      <c r="AG1470" s="18"/>
      <c r="AH1470" s="18"/>
      <c r="AI1470" s="18"/>
      <c r="AJ1470" s="18"/>
      <c r="AK1470" s="18"/>
      <c r="AL1470" s="18"/>
      <c r="AM1470" s="18"/>
      <c r="AN1470" s="18"/>
      <c r="AO1470" s="18"/>
      <c r="AP1470" s="18"/>
      <c r="AQ1470" s="18"/>
      <c r="AR1470" s="18"/>
      <c r="AS1470" s="18"/>
      <c r="AT1470" s="18"/>
      <c r="AU1470" s="18"/>
      <c r="AV1470" s="18"/>
      <c r="AW1470" s="18"/>
      <c r="AX1470" s="18"/>
      <c r="AY1470" s="18"/>
      <c r="AZ1470" s="18"/>
      <c r="BA1470" s="18"/>
      <c r="BB1470" s="18"/>
      <c r="BD1470" s="18"/>
      <c r="BE1470" s="18"/>
      <c r="BF1470" s="18"/>
      <c r="BG1470" s="18"/>
      <c r="BH1470" s="18"/>
      <c r="BI1470" s="18"/>
      <c r="BJ1470" s="18"/>
      <c r="BK1470" s="18"/>
      <c r="BL1470" s="18"/>
      <c r="BM1470" s="18"/>
      <c r="BN1470" s="18"/>
      <c r="BO1470" s="18"/>
      <c r="BP1470" s="18"/>
      <c r="BQ1470" s="18"/>
      <c r="BR1470" s="18"/>
      <c r="BS1470" s="18"/>
      <c r="BT1470" s="18"/>
      <c r="BU1470" s="18"/>
      <c r="BV1470" s="18"/>
      <c r="BW1470" s="18"/>
      <c r="BX1470" s="18"/>
      <c r="BY1470" s="18"/>
      <c r="BZ1470" s="18"/>
      <c r="CA1470" s="18"/>
      <c r="CB1470" s="18"/>
      <c r="CC1470" s="18"/>
      <c r="CD1470" s="18"/>
      <c r="CE1470" s="18"/>
      <c r="CF1470" s="18"/>
      <c r="CG1470" s="18"/>
      <c r="CH1470" s="18"/>
      <c r="CI1470" s="18"/>
      <c r="CJ1470" s="18"/>
      <c r="CK1470" s="18"/>
      <c r="CL1470" s="18"/>
      <c r="CM1470" s="18"/>
      <c r="CN1470" s="18"/>
      <c r="CO1470" s="18"/>
      <c r="CP1470" s="18"/>
      <c r="CQ1470" s="18"/>
      <c r="CR1470" s="18"/>
      <c r="CS1470" s="18"/>
      <c r="CT1470" s="18"/>
      <c r="CU1470" s="18"/>
      <c r="CV1470" s="18"/>
      <c r="CW1470" s="18"/>
      <c r="CX1470" s="18"/>
      <c r="CY1470" s="18"/>
      <c r="CZ1470" s="18"/>
      <c r="DA1470" s="18"/>
      <c r="DB1470" s="18"/>
      <c r="DC1470" s="18"/>
      <c r="DD1470" s="18"/>
      <c r="DE1470" s="18"/>
      <c r="DF1470" s="18"/>
      <c r="DG1470" s="18"/>
      <c r="DH1470" s="18"/>
      <c r="DI1470" s="18"/>
    </row>
    <row r="1471" s="19" customFormat="1" spans="1:113">
      <c r="A1471" s="153" t="str">
        <f>+CONCATENATE(B1471,C1471,D1471,E1471,F1471)</f>
        <v>AFNS471.75</v>
      </c>
      <c r="B1471" s="158" t="s">
        <v>121</v>
      </c>
      <c r="C1471" s="154" t="s">
        <v>148</v>
      </c>
      <c r="D1471" s="158" t="s">
        <v>6</v>
      </c>
      <c r="E1471" s="158">
        <v>47</v>
      </c>
      <c r="F1471" s="159">
        <v>1.75</v>
      </c>
      <c r="G1471" s="156">
        <v>160.06</v>
      </c>
      <c r="H1471" s="156">
        <v>207.39</v>
      </c>
      <c r="I1471" s="156">
        <v>262.46</v>
      </c>
      <c r="J1471" s="156">
        <v>321.73</v>
      </c>
      <c r="K1471" s="156">
        <v>389</v>
      </c>
      <c r="L1471" s="156"/>
      <c r="M1471" s="157">
        <v>239.9</v>
      </c>
      <c r="N1471" s="18"/>
      <c r="W1471" s="18"/>
      <c r="X1471" s="18"/>
      <c r="Y1471" s="18"/>
      <c r="Z1471" s="18"/>
      <c r="AA1471" s="18"/>
      <c r="AB1471" s="18"/>
      <c r="AC1471" s="18"/>
      <c r="AD1471" s="18"/>
      <c r="AE1471" s="18"/>
      <c r="AF1471" s="18"/>
      <c r="AG1471" s="18"/>
      <c r="AH1471" s="18"/>
      <c r="AI1471" s="18"/>
      <c r="AJ1471" s="18"/>
      <c r="AK1471" s="18"/>
      <c r="AL1471" s="18"/>
      <c r="AM1471" s="18"/>
      <c r="AN1471" s="18"/>
      <c r="AO1471" s="18"/>
      <c r="AP1471" s="18"/>
      <c r="AQ1471" s="18"/>
      <c r="AR1471" s="18"/>
      <c r="AS1471" s="18"/>
      <c r="AT1471" s="18"/>
      <c r="AU1471" s="18"/>
      <c r="AV1471" s="18"/>
      <c r="AW1471" s="18"/>
      <c r="AX1471" s="18"/>
      <c r="AY1471" s="18"/>
      <c r="AZ1471" s="18"/>
      <c r="BA1471" s="18"/>
      <c r="BB1471" s="18"/>
      <c r="BD1471" s="18"/>
      <c r="BE1471" s="18"/>
      <c r="BF1471" s="18"/>
      <c r="BG1471" s="18"/>
      <c r="BH1471" s="18"/>
      <c r="BI1471" s="18"/>
      <c r="BJ1471" s="18"/>
      <c r="BK1471" s="18"/>
      <c r="BL1471" s="18"/>
      <c r="BM1471" s="18"/>
      <c r="BN1471" s="18"/>
      <c r="BO1471" s="18"/>
      <c r="BP1471" s="18"/>
      <c r="BQ1471" s="18"/>
      <c r="BR1471" s="18"/>
      <c r="BS1471" s="18"/>
      <c r="BT1471" s="18"/>
      <c r="BU1471" s="18"/>
      <c r="BV1471" s="18"/>
      <c r="BW1471" s="18"/>
      <c r="BX1471" s="18"/>
      <c r="BY1471" s="18"/>
      <c r="BZ1471" s="18"/>
      <c r="CA1471" s="18"/>
      <c r="CB1471" s="18"/>
      <c r="CC1471" s="18"/>
      <c r="CD1471" s="18"/>
      <c r="CE1471" s="18"/>
      <c r="CF1471" s="18"/>
      <c r="CG1471" s="18"/>
      <c r="CH1471" s="18"/>
      <c r="CI1471" s="18"/>
      <c r="CJ1471" s="18"/>
      <c r="CK1471" s="18"/>
      <c r="CL1471" s="18"/>
      <c r="CM1471" s="18"/>
      <c r="CN1471" s="18"/>
      <c r="CO1471" s="18"/>
      <c r="CP1471" s="18"/>
      <c r="CQ1471" s="18"/>
      <c r="CR1471" s="18"/>
      <c r="CS1471" s="18"/>
      <c r="CT1471" s="18"/>
      <c r="CU1471" s="18"/>
      <c r="CV1471" s="18"/>
      <c r="CW1471" s="18"/>
      <c r="CX1471" s="18"/>
      <c r="CY1471" s="18"/>
      <c r="CZ1471" s="18"/>
      <c r="DA1471" s="18"/>
      <c r="DB1471" s="18"/>
      <c r="DC1471" s="18"/>
      <c r="DD1471" s="18"/>
      <c r="DE1471" s="18"/>
      <c r="DF1471" s="18"/>
      <c r="DG1471" s="18"/>
      <c r="DH1471" s="18"/>
      <c r="DI1471" s="18"/>
    </row>
    <row r="1472" s="19" customFormat="1" spans="1:113">
      <c r="A1472" s="153" t="str">
        <f>+CONCATENATE(B1472,C1472,D1472,E1472,F1472)</f>
        <v>AFNS481.75</v>
      </c>
      <c r="B1472" s="158" t="s">
        <v>121</v>
      </c>
      <c r="C1472" s="154" t="s">
        <v>148</v>
      </c>
      <c r="D1472" s="158" t="s">
        <v>6</v>
      </c>
      <c r="E1472" s="158">
        <v>48</v>
      </c>
      <c r="F1472" s="159">
        <v>1.75</v>
      </c>
      <c r="G1472" s="156">
        <v>178.27</v>
      </c>
      <c r="H1472" s="156">
        <v>230.39</v>
      </c>
      <c r="I1472" s="156">
        <v>288.11</v>
      </c>
      <c r="J1472" s="156">
        <v>350.73</v>
      </c>
      <c r="K1472" s="156">
        <v>422.67</v>
      </c>
      <c r="L1472" s="156"/>
      <c r="M1472" s="157">
        <v>252.87</v>
      </c>
      <c r="N1472" s="18"/>
      <c r="W1472" s="18"/>
      <c r="X1472" s="18"/>
      <c r="Y1472" s="18"/>
      <c r="Z1472" s="18"/>
      <c r="AA1472" s="18"/>
      <c r="AB1472" s="18"/>
      <c r="AC1472" s="18"/>
      <c r="AD1472" s="18"/>
      <c r="AE1472" s="18"/>
      <c r="AF1472" s="18"/>
      <c r="AG1472" s="18"/>
      <c r="AH1472" s="18"/>
      <c r="AI1472" s="18"/>
      <c r="AJ1472" s="18"/>
      <c r="AK1472" s="18"/>
      <c r="AL1472" s="18"/>
      <c r="AM1472" s="18"/>
      <c r="AN1472" s="18"/>
      <c r="AO1472" s="18"/>
      <c r="AP1472" s="18"/>
      <c r="AQ1472" s="18"/>
      <c r="AR1472" s="18"/>
      <c r="AS1472" s="18"/>
      <c r="AT1472" s="18"/>
      <c r="AU1472" s="18"/>
      <c r="AV1472" s="18"/>
      <c r="AW1472" s="18"/>
      <c r="AX1472" s="18"/>
      <c r="AY1472" s="18"/>
      <c r="AZ1472" s="18"/>
      <c r="BA1472" s="18"/>
      <c r="BB1472" s="18"/>
      <c r="BD1472" s="18"/>
      <c r="BE1472" s="18"/>
      <c r="BF1472" s="18"/>
      <c r="BG1472" s="18"/>
      <c r="BH1472" s="18"/>
      <c r="BI1472" s="18"/>
      <c r="BJ1472" s="18"/>
      <c r="BK1472" s="18"/>
      <c r="BL1472" s="18"/>
      <c r="BM1472" s="18"/>
      <c r="BN1472" s="18"/>
      <c r="BO1472" s="18"/>
      <c r="BP1472" s="18"/>
      <c r="BQ1472" s="18"/>
      <c r="BR1472" s="18"/>
      <c r="BS1472" s="18"/>
      <c r="BT1472" s="18"/>
      <c r="BU1472" s="18"/>
      <c r="BV1472" s="18"/>
      <c r="BW1472" s="18"/>
      <c r="BX1472" s="18"/>
      <c r="BY1472" s="18"/>
      <c r="BZ1472" s="18"/>
      <c r="CA1472" s="18"/>
      <c r="CB1472" s="18"/>
      <c r="CC1472" s="18"/>
      <c r="CD1472" s="18"/>
      <c r="CE1472" s="18"/>
      <c r="CF1472" s="18"/>
      <c r="CG1472" s="18"/>
      <c r="CH1472" s="18"/>
      <c r="CI1472" s="18"/>
      <c r="CJ1472" s="18"/>
      <c r="CK1472" s="18"/>
      <c r="CL1472" s="18"/>
      <c r="CM1472" s="18"/>
      <c r="CN1472" s="18"/>
      <c r="CO1472" s="18"/>
      <c r="CP1472" s="18"/>
      <c r="CQ1472" s="18"/>
      <c r="CR1472" s="18"/>
      <c r="CS1472" s="18"/>
      <c r="CT1472" s="18"/>
      <c r="CU1472" s="18"/>
      <c r="CV1472" s="18"/>
      <c r="CW1472" s="18"/>
      <c r="CX1472" s="18"/>
      <c r="CY1472" s="18"/>
      <c r="CZ1472" s="18"/>
      <c r="DA1472" s="18"/>
      <c r="DB1472" s="18"/>
      <c r="DC1472" s="18"/>
      <c r="DD1472" s="18"/>
      <c r="DE1472" s="18"/>
      <c r="DF1472" s="18"/>
      <c r="DG1472" s="18"/>
      <c r="DH1472" s="18"/>
      <c r="DI1472" s="18"/>
    </row>
    <row r="1473" s="19" customFormat="1" spans="1:113">
      <c r="A1473" s="153" t="str">
        <f>+CONCATENATE(B1473,C1473,D1473,E1473,F1473)</f>
        <v>AFNS491.75</v>
      </c>
      <c r="B1473" s="158" t="s">
        <v>121</v>
      </c>
      <c r="C1473" s="154" t="s">
        <v>148</v>
      </c>
      <c r="D1473" s="158" t="s">
        <v>6</v>
      </c>
      <c r="E1473" s="158">
        <v>49</v>
      </c>
      <c r="F1473" s="159">
        <v>1.75</v>
      </c>
      <c r="G1473" s="156">
        <v>198.92</v>
      </c>
      <c r="H1473" s="156">
        <v>255.14</v>
      </c>
      <c r="I1473" s="156">
        <v>315.44</v>
      </c>
      <c r="J1473" s="156">
        <v>381.81</v>
      </c>
      <c r="K1473" s="156">
        <v>459</v>
      </c>
      <c r="L1473" s="156">
        <v>0</v>
      </c>
      <c r="M1473" s="157">
        <v>266.73</v>
      </c>
      <c r="N1473" s="18"/>
      <c r="W1473" s="18"/>
      <c r="X1473" s="18"/>
      <c r="Y1473" s="18"/>
      <c r="Z1473" s="18"/>
      <c r="AA1473" s="18"/>
      <c r="AB1473" s="18"/>
      <c r="AC1473" s="18"/>
      <c r="AD1473" s="18"/>
      <c r="AE1473" s="18"/>
      <c r="AF1473" s="18"/>
      <c r="AG1473" s="18"/>
      <c r="AH1473" s="18"/>
      <c r="AI1473" s="18"/>
      <c r="AJ1473" s="18"/>
      <c r="AK1473" s="18"/>
      <c r="AL1473" s="18"/>
      <c r="AM1473" s="18"/>
      <c r="AN1473" s="18"/>
      <c r="AO1473" s="18"/>
      <c r="AP1473" s="18"/>
      <c r="AQ1473" s="18"/>
      <c r="AR1473" s="18"/>
      <c r="AS1473" s="18"/>
      <c r="AT1473" s="18"/>
      <c r="AU1473" s="18"/>
      <c r="AV1473" s="18"/>
      <c r="AW1473" s="18"/>
      <c r="AX1473" s="18"/>
      <c r="AY1473" s="18"/>
      <c r="AZ1473" s="18"/>
      <c r="BA1473" s="18"/>
      <c r="BB1473" s="18"/>
      <c r="BD1473" s="18"/>
      <c r="BE1473" s="18"/>
      <c r="BF1473" s="18"/>
      <c r="BG1473" s="18"/>
      <c r="BH1473" s="18"/>
      <c r="BI1473" s="18"/>
      <c r="BJ1473" s="18"/>
      <c r="BK1473" s="18"/>
      <c r="BL1473" s="18"/>
      <c r="BM1473" s="18"/>
      <c r="BN1473" s="18"/>
      <c r="BO1473" s="18"/>
      <c r="BP1473" s="18"/>
      <c r="BQ1473" s="18"/>
      <c r="BR1473" s="18"/>
      <c r="BS1473" s="18"/>
      <c r="BT1473" s="18"/>
      <c r="BU1473" s="18"/>
      <c r="BV1473" s="18"/>
      <c r="BW1473" s="18"/>
      <c r="BX1473" s="18"/>
      <c r="BY1473" s="18"/>
      <c r="BZ1473" s="18"/>
      <c r="CA1473" s="18"/>
      <c r="CB1473" s="18"/>
      <c r="CC1473" s="18"/>
      <c r="CD1473" s="18"/>
      <c r="CE1473" s="18"/>
      <c r="CF1473" s="18"/>
      <c r="CG1473" s="18"/>
      <c r="CH1473" s="18"/>
      <c r="CI1473" s="18"/>
      <c r="CJ1473" s="18"/>
      <c r="CK1473" s="18"/>
      <c r="CL1473" s="18"/>
      <c r="CM1473" s="18"/>
      <c r="CN1473" s="18"/>
      <c r="CO1473" s="18"/>
      <c r="CP1473" s="18"/>
      <c r="CQ1473" s="18"/>
      <c r="CR1473" s="18"/>
      <c r="CS1473" s="18"/>
      <c r="CT1473" s="18"/>
      <c r="CU1473" s="18"/>
      <c r="CV1473" s="18"/>
      <c r="CW1473" s="18"/>
      <c r="CX1473" s="18"/>
      <c r="CY1473" s="18"/>
      <c r="CZ1473" s="18"/>
      <c r="DA1473" s="18"/>
      <c r="DB1473" s="18"/>
      <c r="DC1473" s="18"/>
      <c r="DD1473" s="18"/>
      <c r="DE1473" s="18"/>
      <c r="DF1473" s="18"/>
      <c r="DG1473" s="18"/>
      <c r="DH1473" s="18"/>
      <c r="DI1473" s="18"/>
    </row>
    <row r="1474" s="19" customFormat="1" spans="1:113">
      <c r="A1474" s="153" t="str">
        <f t="shared" ref="A1474:A1537" si="44">+CONCATENATE(B1474,C1474,D1474,E1474,F1474)</f>
        <v>AFNS501.75</v>
      </c>
      <c r="B1474" s="158" t="s">
        <v>121</v>
      </c>
      <c r="C1474" s="154" t="s">
        <v>148</v>
      </c>
      <c r="D1474" s="158" t="s">
        <v>6</v>
      </c>
      <c r="E1474" s="158">
        <v>50</v>
      </c>
      <c r="F1474" s="159">
        <v>1.75</v>
      </c>
      <c r="G1474" s="156">
        <v>221.89</v>
      </c>
      <c r="H1474" s="156">
        <v>281.62</v>
      </c>
      <c r="I1474" s="156">
        <v>344.63</v>
      </c>
      <c r="J1474" s="156">
        <v>415.26</v>
      </c>
      <c r="K1474" s="156">
        <v>498.13</v>
      </c>
      <c r="L1474" s="156">
        <v>0</v>
      </c>
      <c r="M1474" s="157">
        <v>281.62</v>
      </c>
      <c r="N1474" s="18"/>
      <c r="W1474" s="18"/>
      <c r="X1474" s="18"/>
      <c r="Y1474" s="18"/>
      <c r="Z1474" s="18"/>
      <c r="AA1474" s="18"/>
      <c r="AB1474" s="18"/>
      <c r="AC1474" s="18"/>
      <c r="AD1474" s="18"/>
      <c r="AE1474" s="18"/>
      <c r="AF1474" s="18"/>
      <c r="AG1474" s="18"/>
      <c r="AH1474" s="18"/>
      <c r="AI1474" s="18"/>
      <c r="AJ1474" s="18"/>
      <c r="AK1474" s="18"/>
      <c r="AL1474" s="18"/>
      <c r="AM1474" s="18"/>
      <c r="AN1474" s="18"/>
      <c r="AO1474" s="18"/>
      <c r="AP1474" s="18"/>
      <c r="AQ1474" s="18"/>
      <c r="AR1474" s="18"/>
      <c r="AS1474" s="18"/>
      <c r="AT1474" s="18"/>
      <c r="AU1474" s="18"/>
      <c r="AV1474" s="18"/>
      <c r="AW1474" s="18"/>
      <c r="AX1474" s="18"/>
      <c r="AY1474" s="18"/>
      <c r="AZ1474" s="18"/>
      <c r="BA1474" s="18"/>
      <c r="BB1474" s="18"/>
      <c r="BD1474" s="18"/>
      <c r="BE1474" s="18"/>
      <c r="BF1474" s="18"/>
      <c r="BG1474" s="18"/>
      <c r="BH1474" s="18"/>
      <c r="BI1474" s="18"/>
      <c r="BJ1474" s="18"/>
      <c r="BK1474" s="18"/>
      <c r="BL1474" s="18"/>
      <c r="BM1474" s="18"/>
      <c r="BN1474" s="18"/>
      <c r="BO1474" s="18"/>
      <c r="BP1474" s="18"/>
      <c r="BQ1474" s="18"/>
      <c r="BR1474" s="18"/>
      <c r="BS1474" s="18"/>
      <c r="BT1474" s="18"/>
      <c r="BU1474" s="18"/>
      <c r="BV1474" s="18"/>
      <c r="BW1474" s="18"/>
      <c r="BX1474" s="18"/>
      <c r="BY1474" s="18"/>
      <c r="BZ1474" s="18"/>
      <c r="CA1474" s="18"/>
      <c r="CB1474" s="18"/>
      <c r="CC1474" s="18"/>
      <c r="CD1474" s="18"/>
      <c r="CE1474" s="18"/>
      <c r="CF1474" s="18"/>
      <c r="CG1474" s="18"/>
      <c r="CH1474" s="18"/>
      <c r="CI1474" s="18"/>
      <c r="CJ1474" s="18"/>
      <c r="CK1474" s="18"/>
      <c r="CL1474" s="18"/>
      <c r="CM1474" s="18"/>
      <c r="CN1474" s="18"/>
      <c r="CO1474" s="18"/>
      <c r="CP1474" s="18"/>
      <c r="CQ1474" s="18"/>
      <c r="CR1474" s="18"/>
      <c r="CS1474" s="18"/>
      <c r="CT1474" s="18"/>
      <c r="CU1474" s="18"/>
      <c r="CV1474" s="18"/>
      <c r="CW1474" s="18"/>
      <c r="CX1474" s="18"/>
      <c r="CY1474" s="18"/>
      <c r="CZ1474" s="18"/>
      <c r="DA1474" s="18"/>
      <c r="DB1474" s="18"/>
      <c r="DC1474" s="18"/>
      <c r="DD1474" s="18"/>
      <c r="DE1474" s="18"/>
      <c r="DF1474" s="18"/>
      <c r="DG1474" s="18"/>
      <c r="DH1474" s="18"/>
      <c r="DI1474" s="18"/>
    </row>
    <row r="1475" s="19" customFormat="1" spans="1:113">
      <c r="A1475" s="153" t="str">
        <f>+CONCATENATE(B1475,C1475,D1475,E1475,F1475)</f>
        <v>AFNS511.75</v>
      </c>
      <c r="B1475" s="158" t="s">
        <v>121</v>
      </c>
      <c r="C1475" s="154" t="s">
        <v>148</v>
      </c>
      <c r="D1475" s="158" t="s">
        <v>6</v>
      </c>
      <c r="E1475" s="158">
        <v>51</v>
      </c>
      <c r="F1475" s="159">
        <v>1.75</v>
      </c>
      <c r="G1475" s="156">
        <v>246.96</v>
      </c>
      <c r="H1475" s="156">
        <v>309.91</v>
      </c>
      <c r="I1475" s="156">
        <v>375.77</v>
      </c>
      <c r="J1475" s="156">
        <v>451.22</v>
      </c>
      <c r="K1475" s="156"/>
      <c r="L1475" s="156">
        <v>0</v>
      </c>
      <c r="M1475" s="157">
        <v>297.76</v>
      </c>
      <c r="N1475" s="18"/>
      <c r="W1475" s="18"/>
      <c r="X1475" s="18"/>
      <c r="Y1475" s="18"/>
      <c r="Z1475" s="18"/>
      <c r="AA1475" s="18"/>
      <c r="AB1475" s="18"/>
      <c r="AC1475" s="18"/>
      <c r="AD1475" s="18"/>
      <c r="AE1475" s="18"/>
      <c r="AF1475" s="18"/>
      <c r="AG1475" s="18"/>
      <c r="AH1475" s="18"/>
      <c r="AI1475" s="18"/>
      <c r="AJ1475" s="18"/>
      <c r="AK1475" s="18"/>
      <c r="AL1475" s="18"/>
      <c r="AM1475" s="18"/>
      <c r="AN1475" s="18"/>
      <c r="AO1475" s="18"/>
      <c r="AP1475" s="18"/>
      <c r="AQ1475" s="18"/>
      <c r="AR1475" s="18"/>
      <c r="AS1475" s="18"/>
      <c r="AT1475" s="18"/>
      <c r="AU1475" s="18"/>
      <c r="AV1475" s="18"/>
      <c r="AW1475" s="18"/>
      <c r="AX1475" s="18"/>
      <c r="AY1475" s="18"/>
      <c r="AZ1475" s="18"/>
      <c r="BA1475" s="18"/>
      <c r="BB1475" s="18"/>
      <c r="BD1475" s="18"/>
      <c r="BE1475" s="18"/>
      <c r="BF1475" s="18"/>
      <c r="BG1475" s="18"/>
      <c r="BH1475" s="18"/>
      <c r="BI1475" s="18"/>
      <c r="BJ1475" s="18"/>
      <c r="BK1475" s="18"/>
      <c r="BL1475" s="18"/>
      <c r="BM1475" s="18"/>
      <c r="BN1475" s="18"/>
      <c r="BO1475" s="18"/>
      <c r="BP1475" s="18"/>
      <c r="BQ1475" s="18"/>
      <c r="BR1475" s="18"/>
      <c r="BS1475" s="18"/>
      <c r="BT1475" s="18"/>
      <c r="BU1475" s="18"/>
      <c r="BV1475" s="18"/>
      <c r="BW1475" s="18"/>
      <c r="BX1475" s="18"/>
      <c r="BY1475" s="18"/>
      <c r="BZ1475" s="18"/>
      <c r="CA1475" s="18"/>
      <c r="CB1475" s="18"/>
      <c r="CC1475" s="18"/>
      <c r="CD1475" s="18"/>
      <c r="CE1475" s="18"/>
      <c r="CF1475" s="18"/>
      <c r="CG1475" s="18"/>
      <c r="CH1475" s="18"/>
      <c r="CI1475" s="18"/>
      <c r="CJ1475" s="18"/>
      <c r="CK1475" s="18"/>
      <c r="CL1475" s="18"/>
      <c r="CM1475" s="18"/>
      <c r="CN1475" s="18"/>
      <c r="CO1475" s="18"/>
      <c r="CP1475" s="18"/>
      <c r="CQ1475" s="18"/>
      <c r="CR1475" s="18"/>
      <c r="CS1475" s="18"/>
      <c r="CT1475" s="18"/>
      <c r="CU1475" s="18"/>
      <c r="CV1475" s="18"/>
      <c r="CW1475" s="18"/>
      <c r="CX1475" s="18"/>
      <c r="CY1475" s="18"/>
      <c r="CZ1475" s="18"/>
      <c r="DA1475" s="18"/>
      <c r="DB1475" s="18"/>
      <c r="DC1475" s="18"/>
      <c r="DD1475" s="18"/>
      <c r="DE1475" s="18"/>
      <c r="DF1475" s="18"/>
      <c r="DG1475" s="18"/>
      <c r="DH1475" s="18"/>
      <c r="DI1475" s="18"/>
    </row>
    <row r="1476" s="19" customFormat="1" spans="1:113">
      <c r="A1476" s="153" t="str">
        <f>+CONCATENATE(B1476,C1476,D1476,E1476,F1476)</f>
        <v>AFNS521.75</v>
      </c>
      <c r="B1476" s="158" t="s">
        <v>121</v>
      </c>
      <c r="C1476" s="154" t="s">
        <v>148</v>
      </c>
      <c r="D1476" s="158" t="s">
        <v>6</v>
      </c>
      <c r="E1476" s="158">
        <v>52</v>
      </c>
      <c r="F1476" s="159">
        <v>1.75</v>
      </c>
      <c r="G1476" s="156">
        <v>273.92</v>
      </c>
      <c r="H1476" s="156">
        <v>339.85</v>
      </c>
      <c r="I1476" s="156">
        <v>408.96</v>
      </c>
      <c r="J1476" s="156">
        <v>489.81</v>
      </c>
      <c r="K1476" s="156"/>
      <c r="L1476" s="156">
        <v>0</v>
      </c>
      <c r="M1476" s="157">
        <v>313.06</v>
      </c>
      <c r="N1476" s="18"/>
      <c r="W1476" s="18"/>
      <c r="X1476" s="18"/>
      <c r="Y1476" s="18"/>
      <c r="Z1476" s="18"/>
      <c r="AA1476" s="18"/>
      <c r="AB1476" s="18"/>
      <c r="AC1476" s="18"/>
      <c r="AD1476" s="18"/>
      <c r="AE1476" s="18"/>
      <c r="AF1476" s="18"/>
      <c r="AG1476" s="18"/>
      <c r="AH1476" s="18"/>
      <c r="AI1476" s="18"/>
      <c r="AJ1476" s="18"/>
      <c r="AK1476" s="18"/>
      <c r="AL1476" s="18"/>
      <c r="AM1476" s="18"/>
      <c r="AN1476" s="18"/>
      <c r="AO1476" s="18"/>
      <c r="AP1476" s="18"/>
      <c r="AQ1476" s="18"/>
      <c r="AR1476" s="18"/>
      <c r="AS1476" s="18"/>
      <c r="AT1476" s="18"/>
      <c r="AU1476" s="18"/>
      <c r="AV1476" s="18"/>
      <c r="AW1476" s="18"/>
      <c r="AX1476" s="18"/>
      <c r="AY1476" s="18"/>
      <c r="AZ1476" s="18"/>
      <c r="BA1476" s="18"/>
      <c r="BB1476" s="18"/>
      <c r="BD1476" s="18"/>
      <c r="BE1476" s="18"/>
      <c r="BF1476" s="18"/>
      <c r="BG1476" s="18"/>
      <c r="BH1476" s="18"/>
      <c r="BI1476" s="18"/>
      <c r="BJ1476" s="18"/>
      <c r="BK1476" s="18"/>
      <c r="BL1476" s="18"/>
      <c r="BM1476" s="18"/>
      <c r="BN1476" s="18"/>
      <c r="BO1476" s="18"/>
      <c r="BP1476" s="18"/>
      <c r="BQ1476" s="18"/>
      <c r="BR1476" s="18"/>
      <c r="BS1476" s="18"/>
      <c r="BT1476" s="18"/>
      <c r="BU1476" s="18"/>
      <c r="BV1476" s="18"/>
      <c r="BW1476" s="18"/>
      <c r="BX1476" s="18"/>
      <c r="BY1476" s="18"/>
      <c r="BZ1476" s="18"/>
      <c r="CA1476" s="18"/>
      <c r="CB1476" s="18"/>
      <c r="CC1476" s="18"/>
      <c r="CD1476" s="18"/>
      <c r="CE1476" s="18"/>
      <c r="CF1476" s="18"/>
      <c r="CG1476" s="18"/>
      <c r="CH1476" s="18"/>
      <c r="CI1476" s="18"/>
      <c r="CJ1476" s="18"/>
      <c r="CK1476" s="18"/>
      <c r="CL1476" s="18"/>
      <c r="CM1476" s="18"/>
      <c r="CN1476" s="18"/>
      <c r="CO1476" s="18"/>
      <c r="CP1476" s="18"/>
      <c r="CQ1476" s="18"/>
      <c r="CR1476" s="18"/>
      <c r="CS1476" s="18"/>
      <c r="CT1476" s="18"/>
      <c r="CU1476" s="18"/>
      <c r="CV1476" s="18"/>
      <c r="CW1476" s="18"/>
      <c r="CX1476" s="18"/>
      <c r="CY1476" s="18"/>
      <c r="CZ1476" s="18"/>
      <c r="DA1476" s="18"/>
      <c r="DB1476" s="18"/>
      <c r="DC1476" s="18"/>
      <c r="DD1476" s="18"/>
      <c r="DE1476" s="18"/>
      <c r="DF1476" s="18"/>
      <c r="DG1476" s="18"/>
      <c r="DH1476" s="18"/>
      <c r="DI1476" s="18"/>
    </row>
    <row r="1477" s="19" customFormat="1" spans="1:113">
      <c r="A1477" s="153" t="str">
        <f>+CONCATENATE(B1477,C1477,D1477,E1477,F1477)</f>
        <v>AFNS531.75</v>
      </c>
      <c r="B1477" s="158" t="s">
        <v>121</v>
      </c>
      <c r="C1477" s="154" t="s">
        <v>148</v>
      </c>
      <c r="D1477" s="158" t="s">
        <v>6</v>
      </c>
      <c r="E1477" s="158">
        <v>53</v>
      </c>
      <c r="F1477" s="159">
        <v>1.75</v>
      </c>
      <c r="G1477" s="156">
        <v>302.6</v>
      </c>
      <c r="H1477" s="156">
        <v>371.35</v>
      </c>
      <c r="I1477" s="156">
        <v>444.32</v>
      </c>
      <c r="J1477" s="156">
        <v>531.2</v>
      </c>
      <c r="K1477" s="156"/>
      <c r="L1477" s="156">
        <v>0</v>
      </c>
      <c r="M1477" s="157">
        <v>328.83</v>
      </c>
      <c r="N1477" s="18"/>
      <c r="W1477" s="18"/>
      <c r="X1477" s="18"/>
      <c r="Y1477" s="18"/>
      <c r="Z1477" s="18"/>
      <c r="AA1477" s="18"/>
      <c r="AB1477" s="18"/>
      <c r="AC1477" s="18"/>
      <c r="AD1477" s="18"/>
      <c r="AE1477" s="18"/>
      <c r="AF1477" s="18"/>
      <c r="AG1477" s="18"/>
      <c r="AH1477" s="18"/>
      <c r="AI1477" s="18"/>
      <c r="AJ1477" s="18"/>
      <c r="AK1477" s="18"/>
      <c r="AL1477" s="18"/>
      <c r="AM1477" s="18"/>
      <c r="AN1477" s="18"/>
      <c r="AO1477" s="18"/>
      <c r="AP1477" s="18"/>
      <c r="AQ1477" s="18"/>
      <c r="AR1477" s="18"/>
      <c r="AS1477" s="18"/>
      <c r="AT1477" s="18"/>
      <c r="AU1477" s="18"/>
      <c r="AV1477" s="18"/>
      <c r="AW1477" s="18"/>
      <c r="AX1477" s="18"/>
      <c r="AY1477" s="18"/>
      <c r="AZ1477" s="18"/>
      <c r="BA1477" s="18"/>
      <c r="BB1477" s="18"/>
      <c r="BD1477" s="18"/>
      <c r="BE1477" s="18"/>
      <c r="BF1477" s="18"/>
      <c r="BG1477" s="18"/>
      <c r="BH1477" s="18"/>
      <c r="BI1477" s="18"/>
      <c r="BJ1477" s="18"/>
      <c r="BK1477" s="18"/>
      <c r="BL1477" s="18"/>
      <c r="BM1477" s="18"/>
      <c r="BN1477" s="18"/>
      <c r="BO1477" s="18"/>
      <c r="BP1477" s="18"/>
      <c r="BQ1477" s="18"/>
      <c r="BR1477" s="18"/>
      <c r="BS1477" s="18"/>
      <c r="BT1477" s="18"/>
      <c r="BU1477" s="18"/>
      <c r="BV1477" s="18"/>
      <c r="BW1477" s="18"/>
      <c r="BX1477" s="18"/>
      <c r="BY1477" s="18"/>
      <c r="BZ1477" s="18"/>
      <c r="CA1477" s="18"/>
      <c r="CB1477" s="18"/>
      <c r="CC1477" s="18"/>
      <c r="CD1477" s="18"/>
      <c r="CE1477" s="18"/>
      <c r="CF1477" s="18"/>
      <c r="CG1477" s="18"/>
      <c r="CH1477" s="18"/>
      <c r="CI1477" s="18"/>
      <c r="CJ1477" s="18"/>
      <c r="CK1477" s="18"/>
      <c r="CL1477" s="18"/>
      <c r="CM1477" s="18"/>
      <c r="CN1477" s="18"/>
      <c r="CO1477" s="18"/>
      <c r="CP1477" s="18"/>
      <c r="CQ1477" s="18"/>
      <c r="CR1477" s="18"/>
      <c r="CS1477" s="18"/>
      <c r="CT1477" s="18"/>
      <c r="CU1477" s="18"/>
      <c r="CV1477" s="18"/>
      <c r="CW1477" s="18"/>
      <c r="CX1477" s="18"/>
      <c r="CY1477" s="18"/>
      <c r="CZ1477" s="18"/>
      <c r="DA1477" s="18"/>
      <c r="DB1477" s="18"/>
      <c r="DC1477" s="18"/>
      <c r="DD1477" s="18"/>
      <c r="DE1477" s="18"/>
      <c r="DF1477" s="18"/>
      <c r="DG1477" s="18"/>
      <c r="DH1477" s="18"/>
      <c r="DI1477" s="18"/>
    </row>
    <row r="1478" s="19" customFormat="1" spans="1:113">
      <c r="A1478" s="153" t="str">
        <f>+CONCATENATE(B1478,C1478,D1478,E1478,F1478)</f>
        <v>AFNS541.75</v>
      </c>
      <c r="B1478" s="158" t="s">
        <v>121</v>
      </c>
      <c r="C1478" s="154" t="s">
        <v>148</v>
      </c>
      <c r="D1478" s="158" t="s">
        <v>6</v>
      </c>
      <c r="E1478" s="158">
        <v>54</v>
      </c>
      <c r="F1478" s="159">
        <v>1.75</v>
      </c>
      <c r="G1478" s="156">
        <v>332.76</v>
      </c>
      <c r="H1478" s="156">
        <v>404.41</v>
      </c>
      <c r="I1478" s="156">
        <v>482.01</v>
      </c>
      <c r="J1478" s="156">
        <v>575.55</v>
      </c>
      <c r="K1478" s="156">
        <v>0</v>
      </c>
      <c r="L1478" s="156">
        <v>0</v>
      </c>
      <c r="M1478" s="157">
        <v>345.71</v>
      </c>
      <c r="N1478" s="18"/>
      <c r="W1478" s="18"/>
      <c r="X1478" s="18"/>
      <c r="Y1478" s="18"/>
      <c r="Z1478" s="18"/>
      <c r="AA1478" s="18"/>
      <c r="AB1478" s="18"/>
      <c r="AC1478" s="18"/>
      <c r="AD1478" s="18"/>
      <c r="AE1478" s="18"/>
      <c r="AF1478" s="18"/>
      <c r="AG1478" s="18"/>
      <c r="AH1478" s="18"/>
      <c r="AI1478" s="18"/>
      <c r="AJ1478" s="18"/>
      <c r="AK1478" s="18"/>
      <c r="AL1478" s="18"/>
      <c r="AM1478" s="18"/>
      <c r="AN1478" s="18"/>
      <c r="AO1478" s="18"/>
      <c r="AP1478" s="18"/>
      <c r="AQ1478" s="18"/>
      <c r="AR1478" s="18"/>
      <c r="AS1478" s="18"/>
      <c r="AT1478" s="18"/>
      <c r="AU1478" s="18"/>
      <c r="AV1478" s="18"/>
      <c r="AW1478" s="18"/>
      <c r="AX1478" s="18"/>
      <c r="AY1478" s="18"/>
      <c r="AZ1478" s="18"/>
      <c r="BA1478" s="18"/>
      <c r="BB1478" s="18"/>
      <c r="BD1478" s="18"/>
      <c r="BE1478" s="18"/>
      <c r="BF1478" s="18"/>
      <c r="BG1478" s="18"/>
      <c r="BH1478" s="18"/>
      <c r="BI1478" s="18"/>
      <c r="BJ1478" s="18"/>
      <c r="BK1478" s="18"/>
      <c r="BL1478" s="18"/>
      <c r="BM1478" s="18"/>
      <c r="BN1478" s="18"/>
      <c r="BO1478" s="18"/>
      <c r="BP1478" s="18"/>
      <c r="BQ1478" s="18"/>
      <c r="BR1478" s="18"/>
      <c r="BS1478" s="18"/>
      <c r="BT1478" s="18"/>
      <c r="BU1478" s="18"/>
      <c r="BV1478" s="18"/>
      <c r="BW1478" s="18"/>
      <c r="BX1478" s="18"/>
      <c r="BY1478" s="18"/>
      <c r="BZ1478" s="18"/>
      <c r="CA1478" s="18"/>
      <c r="CB1478" s="18"/>
      <c r="CC1478" s="18"/>
      <c r="CD1478" s="18"/>
      <c r="CE1478" s="18"/>
      <c r="CF1478" s="18"/>
      <c r="CG1478" s="18"/>
      <c r="CH1478" s="18"/>
      <c r="CI1478" s="18"/>
      <c r="CJ1478" s="18"/>
      <c r="CK1478" s="18"/>
      <c r="CL1478" s="18"/>
      <c r="CM1478" s="18"/>
      <c r="CN1478" s="18"/>
      <c r="CO1478" s="18"/>
      <c r="CP1478" s="18"/>
      <c r="CQ1478" s="18"/>
      <c r="CR1478" s="18"/>
      <c r="CS1478" s="18"/>
      <c r="CT1478" s="18"/>
      <c r="CU1478" s="18"/>
      <c r="CV1478" s="18"/>
      <c r="CW1478" s="18"/>
      <c r="CX1478" s="18"/>
      <c r="CY1478" s="18"/>
      <c r="CZ1478" s="18"/>
      <c r="DA1478" s="18"/>
      <c r="DB1478" s="18"/>
      <c r="DC1478" s="18"/>
      <c r="DD1478" s="18"/>
      <c r="DE1478" s="18"/>
      <c r="DF1478" s="18"/>
      <c r="DG1478" s="18"/>
      <c r="DH1478" s="18"/>
      <c r="DI1478" s="18"/>
    </row>
    <row r="1479" s="19" customFormat="1" spans="1:113">
      <c r="A1479" s="153" t="str">
        <f>+CONCATENATE(B1479,C1479,D1479,E1479,F1479)</f>
        <v>AFNS551.75</v>
      </c>
      <c r="B1479" s="158" t="s">
        <v>121</v>
      </c>
      <c r="C1479" s="154" t="s">
        <v>148</v>
      </c>
      <c r="D1479" s="158" t="s">
        <v>6</v>
      </c>
      <c r="E1479" s="158">
        <v>55</v>
      </c>
      <c r="F1479" s="159">
        <v>1.75</v>
      </c>
      <c r="G1479" s="156">
        <v>364.18</v>
      </c>
      <c r="H1479" s="156">
        <v>439.15</v>
      </c>
      <c r="I1479" s="156">
        <v>522.26</v>
      </c>
      <c r="J1479" s="156">
        <v>623.11</v>
      </c>
      <c r="K1479" s="156">
        <v>0</v>
      </c>
      <c r="L1479" s="156">
        <v>0</v>
      </c>
      <c r="M1479" s="157">
        <v>364.18</v>
      </c>
      <c r="N1479" s="18"/>
      <c r="W1479" s="18"/>
      <c r="X1479" s="18"/>
      <c r="Y1479" s="18"/>
      <c r="Z1479" s="18"/>
      <c r="AA1479" s="18"/>
      <c r="AB1479" s="18"/>
      <c r="AC1479" s="18"/>
      <c r="AD1479" s="18"/>
      <c r="AE1479" s="18"/>
      <c r="AF1479" s="18"/>
      <c r="AG1479" s="18"/>
      <c r="AH1479" s="18"/>
      <c r="AI1479" s="18"/>
      <c r="AJ1479" s="18"/>
      <c r="AK1479" s="18"/>
      <c r="AL1479" s="18"/>
      <c r="AM1479" s="18"/>
      <c r="AN1479" s="18"/>
      <c r="AO1479" s="18"/>
      <c r="AP1479" s="18"/>
      <c r="AQ1479" s="18"/>
      <c r="AR1479" s="18"/>
      <c r="AS1479" s="18"/>
      <c r="AT1479" s="18"/>
      <c r="AU1479" s="18"/>
      <c r="AV1479" s="18"/>
      <c r="AW1479" s="18"/>
      <c r="AX1479" s="18"/>
      <c r="AY1479" s="18"/>
      <c r="AZ1479" s="18"/>
      <c r="BA1479" s="18"/>
      <c r="BB1479" s="18"/>
      <c r="BD1479" s="18"/>
      <c r="BE1479" s="18"/>
      <c r="BF1479" s="18"/>
      <c r="BG1479" s="18"/>
      <c r="BH1479" s="18"/>
      <c r="BI1479" s="18"/>
      <c r="BJ1479" s="18"/>
      <c r="BK1479" s="18"/>
      <c r="BL1479" s="18"/>
      <c r="BM1479" s="18"/>
      <c r="BN1479" s="18"/>
      <c r="BO1479" s="18"/>
      <c r="BP1479" s="18"/>
      <c r="BQ1479" s="18"/>
      <c r="BR1479" s="18"/>
      <c r="BS1479" s="18"/>
      <c r="BT1479" s="18"/>
      <c r="BU1479" s="18"/>
      <c r="BV1479" s="18"/>
      <c r="BW1479" s="18"/>
      <c r="BX1479" s="18"/>
      <c r="BY1479" s="18"/>
      <c r="BZ1479" s="18"/>
      <c r="CA1479" s="18"/>
      <c r="CB1479" s="18"/>
      <c r="CC1479" s="18"/>
      <c r="CD1479" s="18"/>
      <c r="CE1479" s="18"/>
      <c r="CF1479" s="18"/>
      <c r="CG1479" s="18"/>
      <c r="CH1479" s="18"/>
      <c r="CI1479" s="18"/>
      <c r="CJ1479" s="18"/>
      <c r="CK1479" s="18"/>
      <c r="CL1479" s="18"/>
      <c r="CM1479" s="18"/>
      <c r="CN1479" s="18"/>
      <c r="CO1479" s="18"/>
      <c r="CP1479" s="18"/>
      <c r="CQ1479" s="18"/>
      <c r="CR1479" s="18"/>
      <c r="CS1479" s="18"/>
      <c r="CT1479" s="18"/>
      <c r="CU1479" s="18"/>
      <c r="CV1479" s="18"/>
      <c r="CW1479" s="18"/>
      <c r="CX1479" s="18"/>
      <c r="CY1479" s="18"/>
      <c r="CZ1479" s="18"/>
      <c r="DA1479" s="18"/>
      <c r="DB1479" s="18"/>
      <c r="DC1479" s="18"/>
      <c r="DD1479" s="18"/>
      <c r="DE1479" s="18"/>
      <c r="DF1479" s="18"/>
      <c r="DG1479" s="18"/>
      <c r="DH1479" s="18"/>
      <c r="DI1479" s="18"/>
    </row>
    <row r="1480" s="19" customFormat="1" spans="1:113">
      <c r="A1480" s="153" t="str">
        <f>+CONCATENATE(B1480,C1480,D1480,E1480,F1480)</f>
        <v>AFNS561.75</v>
      </c>
      <c r="B1480" s="158" t="s">
        <v>121</v>
      </c>
      <c r="C1480" s="154" t="s">
        <v>148</v>
      </c>
      <c r="D1480" s="158" t="s">
        <v>6</v>
      </c>
      <c r="E1480" s="158">
        <v>56</v>
      </c>
      <c r="F1480" s="159">
        <v>1.75</v>
      </c>
      <c r="G1480" s="156">
        <v>396.78</v>
      </c>
      <c r="H1480" s="156">
        <v>475.83</v>
      </c>
      <c r="I1480" s="156">
        <v>565.36</v>
      </c>
      <c r="J1480" s="156"/>
      <c r="K1480" s="156">
        <v>0</v>
      </c>
      <c r="L1480" s="156">
        <v>0</v>
      </c>
      <c r="M1480" s="157"/>
      <c r="N1480" s="18"/>
      <c r="W1480" s="18"/>
      <c r="X1480" s="18"/>
      <c r="Y1480" s="18"/>
      <c r="Z1480" s="18"/>
      <c r="AA1480" s="18"/>
      <c r="AB1480" s="18"/>
      <c r="AC1480" s="18"/>
      <c r="AD1480" s="18"/>
      <c r="AE1480" s="18"/>
      <c r="AF1480" s="18"/>
      <c r="AG1480" s="18"/>
      <c r="AH1480" s="18"/>
      <c r="AI1480" s="18"/>
      <c r="AJ1480" s="18"/>
      <c r="AK1480" s="18"/>
      <c r="AL1480" s="18"/>
      <c r="AM1480" s="18"/>
      <c r="AN1480" s="18"/>
      <c r="AO1480" s="18"/>
      <c r="AP1480" s="18"/>
      <c r="AQ1480" s="18"/>
      <c r="AR1480" s="18"/>
      <c r="AS1480" s="18"/>
      <c r="AT1480" s="18"/>
      <c r="AU1480" s="18"/>
      <c r="AV1480" s="18"/>
      <c r="AW1480" s="18"/>
      <c r="AX1480" s="18"/>
      <c r="AY1480" s="18"/>
      <c r="AZ1480" s="18"/>
      <c r="BA1480" s="18"/>
      <c r="BB1480" s="18"/>
      <c r="BD1480" s="18"/>
      <c r="BE1480" s="18"/>
      <c r="BF1480" s="18"/>
      <c r="BG1480" s="18"/>
      <c r="BH1480" s="18"/>
      <c r="BI1480" s="18"/>
      <c r="BJ1480" s="18"/>
      <c r="BK1480" s="18"/>
      <c r="BL1480" s="18"/>
      <c r="BM1480" s="18"/>
      <c r="BN1480" s="18"/>
      <c r="BO1480" s="18"/>
      <c r="BP1480" s="18"/>
      <c r="BQ1480" s="18"/>
      <c r="BR1480" s="18"/>
      <c r="BS1480" s="18"/>
      <c r="BT1480" s="18"/>
      <c r="BU1480" s="18"/>
      <c r="BV1480" s="18"/>
      <c r="BW1480" s="18"/>
      <c r="BX1480" s="18"/>
      <c r="BY1480" s="18"/>
      <c r="BZ1480" s="18"/>
      <c r="CA1480" s="18"/>
      <c r="CB1480" s="18"/>
      <c r="CC1480" s="18"/>
      <c r="CD1480" s="18"/>
      <c r="CE1480" s="18"/>
      <c r="CF1480" s="18"/>
      <c r="CG1480" s="18"/>
      <c r="CH1480" s="18"/>
      <c r="CI1480" s="18"/>
      <c r="CJ1480" s="18"/>
      <c r="CK1480" s="18"/>
      <c r="CL1480" s="18"/>
      <c r="CM1480" s="18"/>
      <c r="CN1480" s="18"/>
      <c r="CO1480" s="18"/>
      <c r="CP1480" s="18"/>
      <c r="CQ1480" s="18"/>
      <c r="CR1480" s="18"/>
      <c r="CS1480" s="18"/>
      <c r="CT1480" s="18"/>
      <c r="CU1480" s="18"/>
      <c r="CV1480" s="18"/>
      <c r="CW1480" s="18"/>
      <c r="CX1480" s="18"/>
      <c r="CY1480" s="18"/>
      <c r="CZ1480" s="18"/>
      <c r="DA1480" s="18"/>
      <c r="DB1480" s="18"/>
      <c r="DC1480" s="18"/>
      <c r="DD1480" s="18"/>
      <c r="DE1480" s="18"/>
      <c r="DF1480" s="18"/>
      <c r="DG1480" s="18"/>
      <c r="DH1480" s="18"/>
      <c r="DI1480" s="18"/>
    </row>
    <row r="1481" s="19" customFormat="1" spans="1:113">
      <c r="A1481" s="153" t="str">
        <f>+CONCATENATE(B1481,C1481,D1481,E1481,F1481)</f>
        <v>AFNS571.75</v>
      </c>
      <c r="B1481" s="158" t="s">
        <v>121</v>
      </c>
      <c r="C1481" s="154" t="s">
        <v>148</v>
      </c>
      <c r="D1481" s="158" t="s">
        <v>6</v>
      </c>
      <c r="E1481" s="158">
        <v>57</v>
      </c>
      <c r="F1481" s="159">
        <v>1.75</v>
      </c>
      <c r="G1481" s="156">
        <v>430.67</v>
      </c>
      <c r="H1481" s="156">
        <v>514.54</v>
      </c>
      <c r="I1481" s="156">
        <v>611.49</v>
      </c>
      <c r="J1481" s="156"/>
      <c r="K1481" s="156">
        <v>0</v>
      </c>
      <c r="L1481" s="156">
        <v>0</v>
      </c>
      <c r="M1481" s="157"/>
      <c r="N1481" s="18"/>
      <c r="W1481" s="18"/>
      <c r="X1481" s="18"/>
      <c r="Y1481" s="18"/>
      <c r="Z1481" s="18"/>
      <c r="AA1481" s="18"/>
      <c r="AB1481" s="18"/>
      <c r="AC1481" s="18"/>
      <c r="AD1481" s="18"/>
      <c r="AE1481" s="18"/>
      <c r="AF1481" s="18"/>
      <c r="AG1481" s="18"/>
      <c r="AH1481" s="18"/>
      <c r="AI1481" s="18"/>
      <c r="AJ1481" s="18"/>
      <c r="AK1481" s="18"/>
      <c r="AL1481" s="18"/>
      <c r="AM1481" s="18"/>
      <c r="AN1481" s="18"/>
      <c r="AO1481" s="18"/>
      <c r="AP1481" s="18"/>
      <c r="AQ1481" s="18"/>
      <c r="AR1481" s="18"/>
      <c r="AS1481" s="18"/>
      <c r="AT1481" s="18"/>
      <c r="AU1481" s="18"/>
      <c r="AV1481" s="18"/>
      <c r="AW1481" s="18"/>
      <c r="AX1481" s="18"/>
      <c r="AY1481" s="18"/>
      <c r="AZ1481" s="18"/>
      <c r="BA1481" s="18"/>
      <c r="BB1481" s="18"/>
      <c r="BD1481" s="18"/>
      <c r="BE1481" s="18"/>
      <c r="BF1481" s="18"/>
      <c r="BG1481" s="18"/>
      <c r="BH1481" s="18"/>
      <c r="BI1481" s="18"/>
      <c r="BJ1481" s="18"/>
      <c r="BK1481" s="18"/>
      <c r="BL1481" s="18"/>
      <c r="BM1481" s="18"/>
      <c r="BN1481" s="18"/>
      <c r="BO1481" s="18"/>
      <c r="BP1481" s="18"/>
      <c r="BQ1481" s="18"/>
      <c r="BR1481" s="18"/>
      <c r="BS1481" s="18"/>
      <c r="BT1481" s="18"/>
      <c r="BU1481" s="18"/>
      <c r="BV1481" s="18"/>
      <c r="BW1481" s="18"/>
      <c r="BX1481" s="18"/>
      <c r="BY1481" s="18"/>
      <c r="BZ1481" s="18"/>
      <c r="CA1481" s="18"/>
      <c r="CB1481" s="18"/>
      <c r="CC1481" s="18"/>
      <c r="CD1481" s="18"/>
      <c r="CE1481" s="18"/>
      <c r="CF1481" s="18"/>
      <c r="CG1481" s="18"/>
      <c r="CH1481" s="18"/>
      <c r="CI1481" s="18"/>
      <c r="CJ1481" s="18"/>
      <c r="CK1481" s="18"/>
      <c r="CL1481" s="18"/>
      <c r="CM1481" s="18"/>
      <c r="CN1481" s="18"/>
      <c r="CO1481" s="18"/>
      <c r="CP1481" s="18"/>
      <c r="CQ1481" s="18"/>
      <c r="CR1481" s="18"/>
      <c r="CS1481" s="18"/>
      <c r="CT1481" s="18"/>
      <c r="CU1481" s="18"/>
      <c r="CV1481" s="18"/>
      <c r="CW1481" s="18"/>
      <c r="CX1481" s="18"/>
      <c r="CY1481" s="18"/>
      <c r="CZ1481" s="18"/>
      <c r="DA1481" s="18"/>
      <c r="DB1481" s="18"/>
      <c r="DC1481" s="18"/>
      <c r="DD1481" s="18"/>
      <c r="DE1481" s="18"/>
      <c r="DF1481" s="18"/>
      <c r="DG1481" s="18"/>
      <c r="DH1481" s="18"/>
      <c r="DI1481" s="18"/>
    </row>
    <row r="1482" s="19" customFormat="1" spans="1:113">
      <c r="A1482" s="153" t="str">
        <f>+CONCATENATE(B1482,C1482,D1482,E1482,F1482)</f>
        <v>AFNS581.75</v>
      </c>
      <c r="B1482" s="158" t="s">
        <v>121</v>
      </c>
      <c r="C1482" s="154" t="s">
        <v>148</v>
      </c>
      <c r="D1482" s="158" t="s">
        <v>6</v>
      </c>
      <c r="E1482" s="158">
        <v>58</v>
      </c>
      <c r="F1482" s="159">
        <v>1.75</v>
      </c>
      <c r="G1482" s="156">
        <v>466.06</v>
      </c>
      <c r="H1482" s="156">
        <v>556.16</v>
      </c>
      <c r="I1482" s="156">
        <v>661.1</v>
      </c>
      <c r="J1482" s="156"/>
      <c r="K1482" s="156">
        <v>0</v>
      </c>
      <c r="L1482" s="156">
        <v>0</v>
      </c>
      <c r="M1482" s="157"/>
      <c r="N1482" s="18"/>
      <c r="W1482" s="18"/>
      <c r="X1482" s="18"/>
      <c r="Y1482" s="18"/>
      <c r="Z1482" s="18"/>
      <c r="AA1482" s="18"/>
      <c r="AB1482" s="18"/>
      <c r="AC1482" s="18"/>
      <c r="AD1482" s="18"/>
      <c r="AE1482" s="18"/>
      <c r="AF1482" s="18"/>
      <c r="AG1482" s="18"/>
      <c r="AH1482" s="18"/>
      <c r="AI1482" s="18"/>
      <c r="AJ1482" s="18"/>
      <c r="AK1482" s="18"/>
      <c r="AL1482" s="18"/>
      <c r="AM1482" s="18"/>
      <c r="AN1482" s="18"/>
      <c r="AO1482" s="18"/>
      <c r="AP1482" s="18"/>
      <c r="AQ1482" s="18"/>
      <c r="AR1482" s="18"/>
      <c r="AS1482" s="18"/>
      <c r="AT1482" s="18"/>
      <c r="AU1482" s="18"/>
      <c r="AV1482" s="18"/>
      <c r="AW1482" s="18"/>
      <c r="AX1482" s="18"/>
      <c r="AY1482" s="18"/>
      <c r="AZ1482" s="18"/>
      <c r="BA1482" s="18"/>
      <c r="BB1482" s="18"/>
      <c r="BD1482" s="18"/>
      <c r="BE1482" s="18"/>
      <c r="BF1482" s="18"/>
      <c r="BG1482" s="18"/>
      <c r="BH1482" s="18"/>
      <c r="BI1482" s="18"/>
      <c r="BJ1482" s="18"/>
      <c r="BK1482" s="18"/>
      <c r="BL1482" s="18"/>
      <c r="BM1482" s="18"/>
      <c r="BN1482" s="18"/>
      <c r="BO1482" s="18"/>
      <c r="BP1482" s="18"/>
      <c r="BQ1482" s="18"/>
      <c r="BR1482" s="18"/>
      <c r="BS1482" s="18"/>
      <c r="BT1482" s="18"/>
      <c r="BU1482" s="18"/>
      <c r="BV1482" s="18"/>
      <c r="BW1482" s="18"/>
      <c r="BX1482" s="18"/>
      <c r="BY1482" s="18"/>
      <c r="BZ1482" s="18"/>
      <c r="CA1482" s="18"/>
      <c r="CB1482" s="18"/>
      <c r="CC1482" s="18"/>
      <c r="CD1482" s="18"/>
      <c r="CE1482" s="18"/>
      <c r="CF1482" s="18"/>
      <c r="CG1482" s="18"/>
      <c r="CH1482" s="18"/>
      <c r="CI1482" s="18"/>
      <c r="CJ1482" s="18"/>
      <c r="CK1482" s="18"/>
      <c r="CL1482" s="18"/>
      <c r="CM1482" s="18"/>
      <c r="CN1482" s="18"/>
      <c r="CO1482" s="18"/>
      <c r="CP1482" s="18"/>
      <c r="CQ1482" s="18"/>
      <c r="CR1482" s="18"/>
      <c r="CS1482" s="18"/>
      <c r="CT1482" s="18"/>
      <c r="CU1482" s="18"/>
      <c r="CV1482" s="18"/>
      <c r="CW1482" s="18"/>
      <c r="CX1482" s="18"/>
      <c r="CY1482" s="18"/>
      <c r="CZ1482" s="18"/>
      <c r="DA1482" s="18"/>
      <c r="DB1482" s="18"/>
      <c r="DC1482" s="18"/>
      <c r="DD1482" s="18"/>
      <c r="DE1482" s="18"/>
      <c r="DF1482" s="18"/>
      <c r="DG1482" s="18"/>
      <c r="DH1482" s="18"/>
      <c r="DI1482" s="18"/>
    </row>
    <row r="1483" s="19" customFormat="1" spans="1:113">
      <c r="A1483" s="153" t="str">
        <f>+CONCATENATE(B1483,C1483,D1483,E1483,F1483)</f>
        <v>AFNS591.75</v>
      </c>
      <c r="B1483" s="158" t="s">
        <v>121</v>
      </c>
      <c r="C1483" s="154" t="s">
        <v>148</v>
      </c>
      <c r="D1483" s="158" t="s">
        <v>6</v>
      </c>
      <c r="E1483" s="158">
        <v>59</v>
      </c>
      <c r="F1483" s="159">
        <v>1.75</v>
      </c>
      <c r="G1483" s="156">
        <v>503.38</v>
      </c>
      <c r="H1483" s="156">
        <v>600.94</v>
      </c>
      <c r="I1483" s="156">
        <v>714.73</v>
      </c>
      <c r="J1483" s="156">
        <v>0</v>
      </c>
      <c r="K1483" s="156">
        <v>0</v>
      </c>
      <c r="L1483" s="156">
        <v>0</v>
      </c>
      <c r="M1483" s="157"/>
      <c r="N1483" s="18"/>
      <c r="W1483" s="18"/>
      <c r="X1483" s="18"/>
      <c r="Y1483" s="18"/>
      <c r="Z1483" s="18"/>
      <c r="AA1483" s="18"/>
      <c r="AB1483" s="18"/>
      <c r="AC1483" s="18"/>
      <c r="AD1483" s="18"/>
      <c r="AE1483" s="18"/>
      <c r="AF1483" s="18"/>
      <c r="AG1483" s="18"/>
      <c r="AH1483" s="18"/>
      <c r="AI1483" s="18"/>
      <c r="AJ1483" s="18"/>
      <c r="AK1483" s="18"/>
      <c r="AL1483" s="18"/>
      <c r="AM1483" s="18"/>
      <c r="AN1483" s="18"/>
      <c r="AO1483" s="18"/>
      <c r="AP1483" s="18"/>
      <c r="AQ1483" s="18"/>
      <c r="AR1483" s="18"/>
      <c r="AS1483" s="18"/>
      <c r="AT1483" s="18"/>
      <c r="AU1483" s="18"/>
      <c r="AV1483" s="18"/>
      <c r="AW1483" s="18"/>
      <c r="AX1483" s="18"/>
      <c r="AY1483" s="18"/>
      <c r="AZ1483" s="18"/>
      <c r="BA1483" s="18"/>
      <c r="BB1483" s="18"/>
      <c r="BD1483" s="18"/>
      <c r="BE1483" s="18"/>
      <c r="BF1483" s="18"/>
      <c r="BG1483" s="18"/>
      <c r="BH1483" s="18"/>
      <c r="BI1483" s="18"/>
      <c r="BJ1483" s="18"/>
      <c r="BK1483" s="18"/>
      <c r="BL1483" s="18"/>
      <c r="BM1483" s="18"/>
      <c r="BN1483" s="18"/>
      <c r="BO1483" s="18"/>
      <c r="BP1483" s="18"/>
      <c r="BQ1483" s="18"/>
      <c r="BR1483" s="18"/>
      <c r="BS1483" s="18"/>
      <c r="BT1483" s="18"/>
      <c r="BU1483" s="18"/>
      <c r="BV1483" s="18"/>
      <c r="BW1483" s="18"/>
      <c r="BX1483" s="18"/>
      <c r="BY1483" s="18"/>
      <c r="BZ1483" s="18"/>
      <c r="CA1483" s="18"/>
      <c r="CB1483" s="18"/>
      <c r="CC1483" s="18"/>
      <c r="CD1483" s="18"/>
      <c r="CE1483" s="18"/>
      <c r="CF1483" s="18"/>
      <c r="CG1483" s="18"/>
      <c r="CH1483" s="18"/>
      <c r="CI1483" s="18"/>
      <c r="CJ1483" s="18"/>
      <c r="CK1483" s="18"/>
      <c r="CL1483" s="18"/>
      <c r="CM1483" s="18"/>
      <c r="CN1483" s="18"/>
      <c r="CO1483" s="18"/>
      <c r="CP1483" s="18"/>
      <c r="CQ1483" s="18"/>
      <c r="CR1483" s="18"/>
      <c r="CS1483" s="18"/>
      <c r="CT1483" s="18"/>
      <c r="CU1483" s="18"/>
      <c r="CV1483" s="18"/>
      <c r="CW1483" s="18"/>
      <c r="CX1483" s="18"/>
      <c r="CY1483" s="18"/>
      <c r="CZ1483" s="18"/>
      <c r="DA1483" s="18"/>
      <c r="DB1483" s="18"/>
      <c r="DC1483" s="18"/>
      <c r="DD1483" s="18"/>
      <c r="DE1483" s="18"/>
      <c r="DF1483" s="18"/>
      <c r="DG1483" s="18"/>
      <c r="DH1483" s="18"/>
      <c r="DI1483" s="18"/>
    </row>
    <row r="1484" s="19" customFormat="1" spans="1:113">
      <c r="A1484" s="153" t="str">
        <f>+CONCATENATE(B1484,C1484,D1484,E1484,F1484)</f>
        <v>AFNS601.75</v>
      </c>
      <c r="B1484" s="158" t="s">
        <v>121</v>
      </c>
      <c r="C1484" s="154" t="s">
        <v>148</v>
      </c>
      <c r="D1484" s="158" t="s">
        <v>6</v>
      </c>
      <c r="E1484" s="158">
        <v>60</v>
      </c>
      <c r="F1484" s="159">
        <v>1.75</v>
      </c>
      <c r="G1484" s="156">
        <v>543.12</v>
      </c>
      <c r="H1484" s="156">
        <v>649.37</v>
      </c>
      <c r="I1484" s="156">
        <v>772.86</v>
      </c>
      <c r="J1484" s="156">
        <v>0</v>
      </c>
      <c r="K1484" s="156">
        <v>0</v>
      </c>
      <c r="L1484" s="156">
        <v>0</v>
      </c>
      <c r="M1484" s="157"/>
      <c r="N1484" s="18"/>
      <c r="W1484" s="18"/>
      <c r="X1484" s="18"/>
      <c r="Y1484" s="18"/>
      <c r="Z1484" s="18"/>
      <c r="AA1484" s="18"/>
      <c r="AB1484" s="18"/>
      <c r="AC1484" s="18"/>
      <c r="AD1484" s="18"/>
      <c r="AE1484" s="18"/>
      <c r="AF1484" s="18"/>
      <c r="AG1484" s="18"/>
      <c r="AH1484" s="18"/>
      <c r="AI1484" s="18"/>
      <c r="AJ1484" s="18"/>
      <c r="AK1484" s="18"/>
      <c r="AL1484" s="18"/>
      <c r="AM1484" s="18"/>
      <c r="AN1484" s="18"/>
      <c r="AO1484" s="18"/>
      <c r="AP1484" s="18"/>
      <c r="AQ1484" s="18"/>
      <c r="AR1484" s="18"/>
      <c r="AS1484" s="18"/>
      <c r="AT1484" s="18"/>
      <c r="AU1484" s="18"/>
      <c r="AV1484" s="18"/>
      <c r="AW1484" s="18"/>
      <c r="AX1484" s="18"/>
      <c r="AY1484" s="18"/>
      <c r="AZ1484" s="18"/>
      <c r="BA1484" s="18"/>
      <c r="BB1484" s="18"/>
      <c r="BD1484" s="18"/>
      <c r="BE1484" s="18"/>
      <c r="BF1484" s="18"/>
      <c r="BG1484" s="18"/>
      <c r="BH1484" s="18"/>
      <c r="BI1484" s="18"/>
      <c r="BJ1484" s="18"/>
      <c r="BK1484" s="18"/>
      <c r="BL1484" s="18"/>
      <c r="BM1484" s="18"/>
      <c r="BN1484" s="18"/>
      <c r="BO1484" s="18"/>
      <c r="BP1484" s="18"/>
      <c r="BQ1484" s="18"/>
      <c r="BR1484" s="18"/>
      <c r="BS1484" s="18"/>
      <c r="BT1484" s="18"/>
      <c r="BU1484" s="18"/>
      <c r="BV1484" s="18"/>
      <c r="BW1484" s="18"/>
      <c r="BX1484" s="18"/>
      <c r="BY1484" s="18"/>
      <c r="BZ1484" s="18"/>
      <c r="CA1484" s="18"/>
      <c r="CB1484" s="18"/>
      <c r="CC1484" s="18"/>
      <c r="CD1484" s="18"/>
      <c r="CE1484" s="18"/>
      <c r="CF1484" s="18"/>
      <c r="CG1484" s="18"/>
      <c r="CH1484" s="18"/>
      <c r="CI1484" s="18"/>
      <c r="CJ1484" s="18"/>
      <c r="CK1484" s="18"/>
      <c r="CL1484" s="18"/>
      <c r="CM1484" s="18"/>
      <c r="CN1484" s="18"/>
      <c r="CO1484" s="18"/>
      <c r="CP1484" s="18"/>
      <c r="CQ1484" s="18"/>
      <c r="CR1484" s="18"/>
      <c r="CS1484" s="18"/>
      <c r="CT1484" s="18"/>
      <c r="CU1484" s="18"/>
      <c r="CV1484" s="18"/>
      <c r="CW1484" s="18"/>
      <c r="CX1484" s="18"/>
      <c r="CY1484" s="18"/>
      <c r="CZ1484" s="18"/>
      <c r="DA1484" s="18"/>
      <c r="DB1484" s="18"/>
      <c r="DC1484" s="18"/>
      <c r="DD1484" s="18"/>
      <c r="DE1484" s="18"/>
      <c r="DF1484" s="18"/>
      <c r="DG1484" s="18"/>
      <c r="DH1484" s="18"/>
      <c r="DI1484" s="18"/>
    </row>
    <row r="1485" s="19" customFormat="1" spans="1:113">
      <c r="A1485" s="153" t="str">
        <f>+CONCATENATE(B1485,C1485,D1485,E1485,F1485)</f>
        <v>AFNS611.75</v>
      </c>
      <c r="B1485" s="158" t="s">
        <v>121</v>
      </c>
      <c r="C1485" s="154" t="s">
        <v>148</v>
      </c>
      <c r="D1485" s="158" t="s">
        <v>6</v>
      </c>
      <c r="E1485" s="158">
        <v>61</v>
      </c>
      <c r="F1485" s="159">
        <v>1.75</v>
      </c>
      <c r="G1485" s="156">
        <v>585.81</v>
      </c>
      <c r="H1485" s="156">
        <v>702.2</v>
      </c>
      <c r="I1485" s="156"/>
      <c r="J1485" s="156">
        <v>0</v>
      </c>
      <c r="K1485" s="156">
        <v>0</v>
      </c>
      <c r="L1485" s="156">
        <v>0</v>
      </c>
      <c r="M1485" s="157"/>
      <c r="N1485" s="18"/>
      <c r="W1485" s="18"/>
      <c r="X1485" s="18"/>
      <c r="Y1485" s="18"/>
      <c r="Z1485" s="18"/>
      <c r="AA1485" s="18"/>
      <c r="AB1485" s="18"/>
      <c r="AC1485" s="18"/>
      <c r="AD1485" s="18"/>
      <c r="AE1485" s="18"/>
      <c r="AF1485" s="18"/>
      <c r="AG1485" s="18"/>
      <c r="AH1485" s="18"/>
      <c r="AI1485" s="18"/>
      <c r="AJ1485" s="18"/>
      <c r="AK1485" s="18"/>
      <c r="AL1485" s="18"/>
      <c r="AM1485" s="18"/>
      <c r="AN1485" s="18"/>
      <c r="AO1485" s="18"/>
      <c r="AP1485" s="18"/>
      <c r="AQ1485" s="18"/>
      <c r="AR1485" s="18"/>
      <c r="AS1485" s="18"/>
      <c r="AT1485" s="18"/>
      <c r="AU1485" s="18"/>
      <c r="AV1485" s="18"/>
      <c r="AW1485" s="18"/>
      <c r="AX1485" s="18"/>
      <c r="AY1485" s="18"/>
      <c r="AZ1485" s="18"/>
      <c r="BA1485" s="18"/>
      <c r="BB1485" s="18"/>
      <c r="BD1485" s="18"/>
      <c r="BE1485" s="18"/>
      <c r="BF1485" s="18"/>
      <c r="BG1485" s="18"/>
      <c r="BH1485" s="18"/>
      <c r="BI1485" s="18"/>
      <c r="BJ1485" s="18"/>
      <c r="BK1485" s="18"/>
      <c r="BL1485" s="18"/>
      <c r="BM1485" s="18"/>
      <c r="BN1485" s="18"/>
      <c r="BO1485" s="18"/>
      <c r="BP1485" s="18"/>
      <c r="BQ1485" s="18"/>
      <c r="BR1485" s="18"/>
      <c r="BS1485" s="18"/>
      <c r="BT1485" s="18"/>
      <c r="BU1485" s="18"/>
      <c r="BV1485" s="18"/>
      <c r="BW1485" s="18"/>
      <c r="BX1485" s="18"/>
      <c r="BY1485" s="18"/>
      <c r="BZ1485" s="18"/>
      <c r="CA1485" s="18"/>
      <c r="CB1485" s="18"/>
      <c r="CC1485" s="18"/>
      <c r="CD1485" s="18"/>
      <c r="CE1485" s="18"/>
      <c r="CF1485" s="18"/>
      <c r="CG1485" s="18"/>
      <c r="CH1485" s="18"/>
      <c r="CI1485" s="18"/>
      <c r="CJ1485" s="18"/>
      <c r="CK1485" s="18"/>
      <c r="CL1485" s="18"/>
      <c r="CM1485" s="18"/>
      <c r="CN1485" s="18"/>
      <c r="CO1485" s="18"/>
      <c r="CP1485" s="18"/>
      <c r="CQ1485" s="18"/>
      <c r="CR1485" s="18"/>
      <c r="CS1485" s="18"/>
      <c r="CT1485" s="18"/>
      <c r="CU1485" s="18"/>
      <c r="CV1485" s="18"/>
      <c r="CW1485" s="18"/>
      <c r="CX1485" s="18"/>
      <c r="CY1485" s="18"/>
      <c r="CZ1485" s="18"/>
      <c r="DA1485" s="18"/>
      <c r="DB1485" s="18"/>
      <c r="DC1485" s="18"/>
      <c r="DD1485" s="18"/>
      <c r="DE1485" s="18"/>
      <c r="DF1485" s="18"/>
      <c r="DG1485" s="18"/>
      <c r="DH1485" s="18"/>
      <c r="DI1485" s="18"/>
    </row>
    <row r="1486" s="19" customFormat="1" spans="1:113">
      <c r="A1486" s="153" t="str">
        <f>+CONCATENATE(B1486,C1486,D1486,E1486,F1486)</f>
        <v>AFNS621.75</v>
      </c>
      <c r="B1486" s="158" t="s">
        <v>121</v>
      </c>
      <c r="C1486" s="154" t="s">
        <v>148</v>
      </c>
      <c r="D1486" s="158" t="s">
        <v>6</v>
      </c>
      <c r="E1486" s="158">
        <v>62</v>
      </c>
      <c r="F1486" s="159">
        <v>1.75</v>
      </c>
      <c r="G1486" s="156">
        <v>632.13</v>
      </c>
      <c r="H1486" s="156">
        <v>759.58</v>
      </c>
      <c r="I1486" s="156"/>
      <c r="J1486" s="156">
        <v>0</v>
      </c>
      <c r="K1486" s="156">
        <v>0</v>
      </c>
      <c r="L1486" s="156">
        <v>0</v>
      </c>
      <c r="M1486" s="157"/>
      <c r="N1486" s="18"/>
      <c r="W1486" s="18"/>
      <c r="X1486" s="18"/>
      <c r="Y1486" s="18"/>
      <c r="Z1486" s="18"/>
      <c r="AA1486" s="18"/>
      <c r="AB1486" s="18"/>
      <c r="AC1486" s="18"/>
      <c r="AD1486" s="18"/>
      <c r="AE1486" s="18"/>
      <c r="AF1486" s="18"/>
      <c r="AG1486" s="18"/>
      <c r="AH1486" s="18"/>
      <c r="AI1486" s="18"/>
      <c r="AJ1486" s="18"/>
      <c r="AK1486" s="18"/>
      <c r="AL1486" s="18"/>
      <c r="AM1486" s="18"/>
      <c r="AN1486" s="18"/>
      <c r="AO1486" s="18"/>
      <c r="AP1486" s="18"/>
      <c r="AQ1486" s="18"/>
      <c r="AR1486" s="18"/>
      <c r="AS1486" s="18"/>
      <c r="AT1486" s="18"/>
      <c r="AU1486" s="18"/>
      <c r="AV1486" s="18"/>
      <c r="AW1486" s="18"/>
      <c r="AX1486" s="18"/>
      <c r="AY1486" s="18"/>
      <c r="AZ1486" s="18"/>
      <c r="BA1486" s="18"/>
      <c r="BB1486" s="18"/>
      <c r="BD1486" s="18"/>
      <c r="BE1486" s="18"/>
      <c r="BF1486" s="18"/>
      <c r="BG1486" s="18"/>
      <c r="BH1486" s="18"/>
      <c r="BI1486" s="18"/>
      <c r="BJ1486" s="18"/>
      <c r="BK1486" s="18"/>
      <c r="BL1486" s="18"/>
      <c r="BM1486" s="18"/>
      <c r="BN1486" s="18"/>
      <c r="BO1486" s="18"/>
      <c r="BP1486" s="18"/>
      <c r="BQ1486" s="18"/>
      <c r="BR1486" s="18"/>
      <c r="BS1486" s="18"/>
      <c r="BT1486" s="18"/>
      <c r="BU1486" s="18"/>
      <c r="BV1486" s="18"/>
      <c r="BW1486" s="18"/>
      <c r="BX1486" s="18"/>
      <c r="BY1486" s="18"/>
      <c r="BZ1486" s="18"/>
      <c r="CA1486" s="18"/>
      <c r="CB1486" s="18"/>
      <c r="CC1486" s="18"/>
      <c r="CD1486" s="18"/>
      <c r="CE1486" s="18"/>
      <c r="CF1486" s="18"/>
      <c r="CG1486" s="18"/>
      <c r="CH1486" s="18"/>
      <c r="CI1486" s="18"/>
      <c r="CJ1486" s="18"/>
      <c r="CK1486" s="18"/>
      <c r="CL1486" s="18"/>
      <c r="CM1486" s="18"/>
      <c r="CN1486" s="18"/>
      <c r="CO1486" s="18"/>
      <c r="CP1486" s="18"/>
      <c r="CQ1486" s="18"/>
      <c r="CR1486" s="18"/>
      <c r="CS1486" s="18"/>
      <c r="CT1486" s="18"/>
      <c r="CU1486" s="18"/>
      <c r="CV1486" s="18"/>
      <c r="CW1486" s="18"/>
      <c r="CX1486" s="18"/>
      <c r="CY1486" s="18"/>
      <c r="CZ1486" s="18"/>
      <c r="DA1486" s="18"/>
      <c r="DB1486" s="18"/>
      <c r="DC1486" s="18"/>
      <c r="DD1486" s="18"/>
      <c r="DE1486" s="18"/>
      <c r="DF1486" s="18"/>
      <c r="DG1486" s="18"/>
      <c r="DH1486" s="18"/>
      <c r="DI1486" s="18"/>
    </row>
    <row r="1487" s="19" customFormat="1" spans="1:113">
      <c r="A1487" s="153" t="str">
        <f>+CONCATENATE(B1487,C1487,D1487,E1487,F1487)</f>
        <v>AFNS631.75</v>
      </c>
      <c r="B1487" s="158" t="s">
        <v>121</v>
      </c>
      <c r="C1487" s="154" t="s">
        <v>148</v>
      </c>
      <c r="D1487" s="158" t="s">
        <v>6</v>
      </c>
      <c r="E1487" s="158">
        <v>63</v>
      </c>
      <c r="F1487" s="159">
        <v>1.75</v>
      </c>
      <c r="G1487" s="156">
        <v>682.73</v>
      </c>
      <c r="H1487" s="156">
        <v>822.45</v>
      </c>
      <c r="I1487" s="156"/>
      <c r="J1487" s="156">
        <v>0</v>
      </c>
      <c r="K1487" s="156">
        <v>0</v>
      </c>
      <c r="L1487" s="156">
        <v>0</v>
      </c>
      <c r="M1487" s="157"/>
      <c r="N1487" s="18"/>
      <c r="W1487" s="18"/>
      <c r="X1487" s="18"/>
      <c r="Y1487" s="18"/>
      <c r="Z1487" s="18"/>
      <c r="AA1487" s="18"/>
      <c r="AB1487" s="18"/>
      <c r="AC1487" s="18"/>
      <c r="AD1487" s="18"/>
      <c r="AE1487" s="18"/>
      <c r="AF1487" s="18"/>
      <c r="AG1487" s="18"/>
      <c r="AH1487" s="18"/>
      <c r="AI1487" s="18"/>
      <c r="AJ1487" s="18"/>
      <c r="AK1487" s="18"/>
      <c r="AL1487" s="18"/>
      <c r="AM1487" s="18"/>
      <c r="AN1487" s="18"/>
      <c r="AO1487" s="18"/>
      <c r="AP1487" s="18"/>
      <c r="AQ1487" s="18"/>
      <c r="AR1487" s="18"/>
      <c r="AS1487" s="18"/>
      <c r="AT1487" s="18"/>
      <c r="AU1487" s="18"/>
      <c r="AV1487" s="18"/>
      <c r="AW1487" s="18"/>
      <c r="AX1487" s="18"/>
      <c r="AY1487" s="18"/>
      <c r="AZ1487" s="18"/>
      <c r="BA1487" s="18"/>
      <c r="BB1487" s="18"/>
      <c r="BD1487" s="18"/>
      <c r="BE1487" s="18"/>
      <c r="BF1487" s="18"/>
      <c r="BG1487" s="18"/>
      <c r="BH1487" s="18"/>
      <c r="BI1487" s="18"/>
      <c r="BJ1487" s="18"/>
      <c r="BK1487" s="18"/>
      <c r="BL1487" s="18"/>
      <c r="BM1487" s="18"/>
      <c r="BN1487" s="18"/>
      <c r="BO1487" s="18"/>
      <c r="BP1487" s="18"/>
      <c r="BQ1487" s="18"/>
      <c r="BR1487" s="18"/>
      <c r="BS1487" s="18"/>
      <c r="BT1487" s="18"/>
      <c r="BU1487" s="18"/>
      <c r="BV1487" s="18"/>
      <c r="BW1487" s="18"/>
      <c r="BX1487" s="18"/>
      <c r="BY1487" s="18"/>
      <c r="BZ1487" s="18"/>
      <c r="CA1487" s="18"/>
      <c r="CB1487" s="18"/>
      <c r="CC1487" s="18"/>
      <c r="CD1487" s="18"/>
      <c r="CE1487" s="18"/>
      <c r="CF1487" s="18"/>
      <c r="CG1487" s="18"/>
      <c r="CH1487" s="18"/>
      <c r="CI1487" s="18"/>
      <c r="CJ1487" s="18"/>
      <c r="CK1487" s="18"/>
      <c r="CL1487" s="18"/>
      <c r="CM1487" s="18"/>
      <c r="CN1487" s="18"/>
      <c r="CO1487" s="18"/>
      <c r="CP1487" s="18"/>
      <c r="CQ1487" s="18"/>
      <c r="CR1487" s="18"/>
      <c r="CS1487" s="18"/>
      <c r="CT1487" s="18"/>
      <c r="CU1487" s="18"/>
      <c r="CV1487" s="18"/>
      <c r="CW1487" s="18"/>
      <c r="CX1487" s="18"/>
      <c r="CY1487" s="18"/>
      <c r="CZ1487" s="18"/>
      <c r="DA1487" s="18"/>
      <c r="DB1487" s="18"/>
      <c r="DC1487" s="18"/>
      <c r="DD1487" s="18"/>
      <c r="DE1487" s="18"/>
      <c r="DF1487" s="18"/>
      <c r="DG1487" s="18"/>
      <c r="DH1487" s="18"/>
      <c r="DI1487" s="18"/>
    </row>
    <row r="1488" s="19" customFormat="1" spans="1:113">
      <c r="A1488" s="153" t="str">
        <f>+CONCATENATE(B1488,C1488,D1488,E1488,F1488)</f>
        <v>AFNS641.75</v>
      </c>
      <c r="B1488" s="158" t="s">
        <v>121</v>
      </c>
      <c r="C1488" s="154" t="s">
        <v>148</v>
      </c>
      <c r="D1488" s="158" t="s">
        <v>6</v>
      </c>
      <c r="E1488" s="158">
        <v>64</v>
      </c>
      <c r="F1488" s="159">
        <v>1.75</v>
      </c>
      <c r="G1488" s="156">
        <v>737.4</v>
      </c>
      <c r="H1488" s="156">
        <v>891.38</v>
      </c>
      <c r="I1488" s="156">
        <v>0</v>
      </c>
      <c r="J1488" s="156">
        <v>0</v>
      </c>
      <c r="K1488" s="156">
        <v>0</v>
      </c>
      <c r="L1488" s="156">
        <v>0</v>
      </c>
      <c r="M1488" s="157"/>
      <c r="N1488" s="18"/>
      <c r="W1488" s="18"/>
      <c r="X1488" s="18"/>
      <c r="Y1488" s="18"/>
      <c r="Z1488" s="18"/>
      <c r="AA1488" s="18"/>
      <c r="AB1488" s="18"/>
      <c r="AC1488" s="18"/>
      <c r="AD1488" s="18"/>
      <c r="AE1488" s="18"/>
      <c r="AF1488" s="18"/>
      <c r="AG1488" s="18"/>
      <c r="AH1488" s="18"/>
      <c r="AI1488" s="18"/>
      <c r="AJ1488" s="18"/>
      <c r="AK1488" s="18"/>
      <c r="AL1488" s="18"/>
      <c r="AM1488" s="18"/>
      <c r="AN1488" s="18"/>
      <c r="AO1488" s="18"/>
      <c r="AP1488" s="18"/>
      <c r="AQ1488" s="18"/>
      <c r="AR1488" s="18"/>
      <c r="AS1488" s="18"/>
      <c r="AT1488" s="18"/>
      <c r="AU1488" s="18"/>
      <c r="AV1488" s="18"/>
      <c r="AW1488" s="18"/>
      <c r="AX1488" s="18"/>
      <c r="AY1488" s="18"/>
      <c r="AZ1488" s="18"/>
      <c r="BA1488" s="18"/>
      <c r="BB1488" s="18"/>
      <c r="BD1488" s="18"/>
      <c r="BE1488" s="18"/>
      <c r="BF1488" s="18"/>
      <c r="BG1488" s="18"/>
      <c r="BH1488" s="18"/>
      <c r="BI1488" s="18"/>
      <c r="BJ1488" s="18"/>
      <c r="BK1488" s="18"/>
      <c r="BL1488" s="18"/>
      <c r="BM1488" s="18"/>
      <c r="BN1488" s="18"/>
      <c r="BO1488" s="18"/>
      <c r="BP1488" s="18"/>
      <c r="BQ1488" s="18"/>
      <c r="BR1488" s="18"/>
      <c r="BS1488" s="18"/>
      <c r="BT1488" s="18"/>
      <c r="BU1488" s="18"/>
      <c r="BV1488" s="18"/>
      <c r="BW1488" s="18"/>
      <c r="BX1488" s="18"/>
      <c r="BY1488" s="18"/>
      <c r="BZ1488" s="18"/>
      <c r="CA1488" s="18"/>
      <c r="CB1488" s="18"/>
      <c r="CC1488" s="18"/>
      <c r="CD1488" s="18"/>
      <c r="CE1488" s="18"/>
      <c r="CF1488" s="18"/>
      <c r="CG1488" s="18"/>
      <c r="CH1488" s="18"/>
      <c r="CI1488" s="18"/>
      <c r="CJ1488" s="18"/>
      <c r="CK1488" s="18"/>
      <c r="CL1488" s="18"/>
      <c r="CM1488" s="18"/>
      <c r="CN1488" s="18"/>
      <c r="CO1488" s="18"/>
      <c r="CP1488" s="18"/>
      <c r="CQ1488" s="18"/>
      <c r="CR1488" s="18"/>
      <c r="CS1488" s="18"/>
      <c r="CT1488" s="18"/>
      <c r="CU1488" s="18"/>
      <c r="CV1488" s="18"/>
      <c r="CW1488" s="18"/>
      <c r="CX1488" s="18"/>
      <c r="CY1488" s="18"/>
      <c r="CZ1488" s="18"/>
      <c r="DA1488" s="18"/>
      <c r="DB1488" s="18"/>
      <c r="DC1488" s="18"/>
      <c r="DD1488" s="18"/>
      <c r="DE1488" s="18"/>
      <c r="DF1488" s="18"/>
      <c r="DG1488" s="18"/>
      <c r="DH1488" s="18"/>
      <c r="DI1488" s="18"/>
    </row>
    <row r="1489" s="19" customFormat="1" spans="1:113">
      <c r="A1489" s="153" t="str">
        <f>+CONCATENATE(B1489,C1489,D1489,E1489,F1489)</f>
        <v>AFNS651.75</v>
      </c>
      <c r="B1489" s="158" t="s">
        <v>121</v>
      </c>
      <c r="C1489" s="154" t="s">
        <v>148</v>
      </c>
      <c r="D1489" s="158" t="s">
        <v>6</v>
      </c>
      <c r="E1489" s="158">
        <v>65</v>
      </c>
      <c r="F1489" s="159">
        <v>1.75</v>
      </c>
      <c r="G1489" s="156">
        <v>798.8</v>
      </c>
      <c r="H1489" s="156">
        <v>967.01</v>
      </c>
      <c r="I1489" s="156">
        <v>0</v>
      </c>
      <c r="J1489" s="156">
        <v>0</v>
      </c>
      <c r="K1489" s="156">
        <v>0</v>
      </c>
      <c r="L1489" s="156">
        <v>0</v>
      </c>
      <c r="M1489" s="157"/>
      <c r="N1489" s="18"/>
      <c r="W1489" s="18"/>
      <c r="X1489" s="18"/>
      <c r="Y1489" s="18"/>
      <c r="Z1489" s="18"/>
      <c r="AA1489" s="18"/>
      <c r="AB1489" s="18"/>
      <c r="AC1489" s="18"/>
      <c r="AD1489" s="18"/>
      <c r="AE1489" s="18"/>
      <c r="AF1489" s="18"/>
      <c r="AG1489" s="18"/>
      <c r="AH1489" s="18"/>
      <c r="AI1489" s="18"/>
      <c r="AJ1489" s="18"/>
      <c r="AK1489" s="18"/>
      <c r="AL1489" s="18"/>
      <c r="AM1489" s="18"/>
      <c r="AN1489" s="18"/>
      <c r="AO1489" s="18"/>
      <c r="AP1489" s="18"/>
      <c r="AQ1489" s="18"/>
      <c r="AR1489" s="18"/>
      <c r="AS1489" s="18"/>
      <c r="AT1489" s="18"/>
      <c r="AU1489" s="18"/>
      <c r="AV1489" s="18"/>
      <c r="AW1489" s="18"/>
      <c r="AX1489" s="18"/>
      <c r="AY1489" s="18"/>
      <c r="AZ1489" s="18"/>
      <c r="BA1489" s="18"/>
      <c r="BB1489" s="18"/>
      <c r="BD1489" s="18"/>
      <c r="BE1489" s="18"/>
      <c r="BF1489" s="18"/>
      <c r="BG1489" s="18"/>
      <c r="BH1489" s="18"/>
      <c r="BI1489" s="18"/>
      <c r="BJ1489" s="18"/>
      <c r="BK1489" s="18"/>
      <c r="BL1489" s="18"/>
      <c r="BM1489" s="18"/>
      <c r="BN1489" s="18"/>
      <c r="BO1489" s="18"/>
      <c r="BP1489" s="18"/>
      <c r="BQ1489" s="18"/>
      <c r="BR1489" s="18"/>
      <c r="BS1489" s="18"/>
      <c r="BT1489" s="18"/>
      <c r="BU1489" s="18"/>
      <c r="BV1489" s="18"/>
      <c r="BW1489" s="18"/>
      <c r="BX1489" s="18"/>
      <c r="BY1489" s="18"/>
      <c r="BZ1489" s="18"/>
      <c r="CA1489" s="18"/>
      <c r="CB1489" s="18"/>
      <c r="CC1489" s="18"/>
      <c r="CD1489" s="18"/>
      <c r="CE1489" s="18"/>
      <c r="CF1489" s="18"/>
      <c r="CG1489" s="18"/>
      <c r="CH1489" s="18"/>
      <c r="CI1489" s="18"/>
      <c r="CJ1489" s="18"/>
      <c r="CK1489" s="18"/>
      <c r="CL1489" s="18"/>
      <c r="CM1489" s="18"/>
      <c r="CN1489" s="18"/>
      <c r="CO1489" s="18"/>
      <c r="CP1489" s="18"/>
      <c r="CQ1489" s="18"/>
      <c r="CR1489" s="18"/>
      <c r="CS1489" s="18"/>
      <c r="CT1489" s="18"/>
      <c r="CU1489" s="18"/>
      <c r="CV1489" s="18"/>
      <c r="CW1489" s="18"/>
      <c r="CX1489" s="18"/>
      <c r="CY1489" s="18"/>
      <c r="CZ1489" s="18"/>
      <c r="DA1489" s="18"/>
      <c r="DB1489" s="18"/>
      <c r="DC1489" s="18"/>
      <c r="DD1489" s="18"/>
      <c r="DE1489" s="18"/>
      <c r="DF1489" s="18"/>
      <c r="DG1489" s="18"/>
      <c r="DH1489" s="18"/>
      <c r="DI1489" s="18"/>
    </row>
    <row r="1490" s="19" customFormat="1" spans="1:113">
      <c r="A1490" s="153" t="str">
        <f>+CONCATENATE(B1490,C1490,D1490,E1490,F1490)</f>
        <v>AFS181.75</v>
      </c>
      <c r="B1490" s="158" t="s">
        <v>121</v>
      </c>
      <c r="C1490" s="154" t="s">
        <v>148</v>
      </c>
      <c r="D1490" s="158" t="s">
        <v>90</v>
      </c>
      <c r="E1490" s="158">
        <v>18</v>
      </c>
      <c r="F1490" s="159">
        <v>1.75</v>
      </c>
      <c r="G1490" s="156">
        <v>0</v>
      </c>
      <c r="H1490" s="156">
        <v>83.79</v>
      </c>
      <c r="I1490" s="156">
        <v>84.2</v>
      </c>
      <c r="J1490" s="156">
        <v>86.04</v>
      </c>
      <c r="K1490" s="156">
        <v>94.05</v>
      </c>
      <c r="L1490" s="156">
        <v>110.97</v>
      </c>
      <c r="M1490" s="157"/>
      <c r="N1490" s="18"/>
      <c r="W1490" s="18"/>
      <c r="X1490" s="18"/>
      <c r="Y1490" s="18"/>
      <c r="Z1490" s="18"/>
      <c r="AA1490" s="18"/>
      <c r="AB1490" s="18"/>
      <c r="AC1490" s="18"/>
      <c r="AD1490" s="18"/>
      <c r="AE1490" s="18"/>
      <c r="AF1490" s="18"/>
      <c r="AG1490" s="18"/>
      <c r="AH1490" s="18"/>
      <c r="AI1490" s="18"/>
      <c r="AJ1490" s="18"/>
      <c r="AK1490" s="18"/>
      <c r="AL1490" s="18"/>
      <c r="AM1490" s="18"/>
      <c r="AN1490" s="18"/>
      <c r="AO1490" s="18"/>
      <c r="AP1490" s="18"/>
      <c r="AQ1490" s="18"/>
      <c r="AR1490" s="18"/>
      <c r="AS1490" s="18"/>
      <c r="AT1490" s="18"/>
      <c r="AU1490" s="18"/>
      <c r="AV1490" s="18"/>
      <c r="AW1490" s="18"/>
      <c r="AX1490" s="18"/>
      <c r="AY1490" s="18"/>
      <c r="AZ1490" s="18"/>
      <c r="BA1490" s="18"/>
      <c r="BB1490" s="18"/>
      <c r="BD1490" s="18"/>
      <c r="BE1490" s="18"/>
      <c r="BF1490" s="18"/>
      <c r="BG1490" s="18"/>
      <c r="BH1490" s="18"/>
      <c r="BI1490" s="18"/>
      <c r="BJ1490" s="18"/>
      <c r="BK1490" s="18"/>
      <c r="BL1490" s="18"/>
      <c r="BM1490" s="18"/>
      <c r="BN1490" s="18"/>
      <c r="BO1490" s="18"/>
      <c r="BP1490" s="18"/>
      <c r="BQ1490" s="18"/>
      <c r="BR1490" s="18"/>
      <c r="BS1490" s="18"/>
      <c r="BT1490" s="18"/>
      <c r="BU1490" s="18"/>
      <c r="BV1490" s="18"/>
      <c r="BW1490" s="18"/>
      <c r="BX1490" s="18"/>
      <c r="BY1490" s="18"/>
      <c r="BZ1490" s="18"/>
      <c r="CA1490" s="18"/>
      <c r="CB1490" s="18"/>
      <c r="CC1490" s="18"/>
      <c r="CD1490" s="18"/>
      <c r="CE1490" s="18"/>
      <c r="CF1490" s="18"/>
      <c r="CG1490" s="18"/>
      <c r="CH1490" s="18"/>
      <c r="CI1490" s="18"/>
      <c r="CJ1490" s="18"/>
      <c r="CK1490" s="18"/>
      <c r="CL1490" s="18"/>
      <c r="CM1490" s="18"/>
      <c r="CN1490" s="18"/>
      <c r="CO1490" s="18"/>
      <c r="CP1490" s="18"/>
      <c r="CQ1490" s="18"/>
      <c r="CR1490" s="18"/>
      <c r="CS1490" s="18"/>
      <c r="CT1490" s="18"/>
      <c r="CU1490" s="18"/>
      <c r="CV1490" s="18"/>
      <c r="CW1490" s="18"/>
      <c r="CX1490" s="18"/>
      <c r="CY1490" s="18"/>
      <c r="CZ1490" s="18"/>
      <c r="DA1490" s="18"/>
      <c r="DB1490" s="18"/>
      <c r="DC1490" s="18"/>
      <c r="DD1490" s="18"/>
      <c r="DE1490" s="18"/>
      <c r="DF1490" s="18"/>
      <c r="DG1490" s="18"/>
      <c r="DH1490" s="18"/>
      <c r="DI1490" s="18"/>
    </row>
    <row r="1491" s="19" customFormat="1" spans="1:113">
      <c r="A1491" s="153" t="str">
        <f>+CONCATENATE(B1491,C1491,D1491,E1491,F1491)</f>
        <v>AFS191.75</v>
      </c>
      <c r="B1491" s="158" t="s">
        <v>121</v>
      </c>
      <c r="C1491" s="154" t="s">
        <v>148</v>
      </c>
      <c r="D1491" s="158" t="s">
        <v>90</v>
      </c>
      <c r="E1491" s="158">
        <v>19</v>
      </c>
      <c r="F1491" s="159">
        <v>1.75</v>
      </c>
      <c r="G1491" s="156">
        <v>0</v>
      </c>
      <c r="H1491" s="156">
        <v>83.79</v>
      </c>
      <c r="I1491" s="156">
        <v>84.2</v>
      </c>
      <c r="J1491" s="156">
        <v>86.04</v>
      </c>
      <c r="K1491" s="156">
        <v>94.05</v>
      </c>
      <c r="L1491" s="156">
        <v>110.97</v>
      </c>
      <c r="M1491" s="157"/>
      <c r="N1491" s="18"/>
      <c r="W1491" s="18"/>
      <c r="X1491" s="18"/>
      <c r="Y1491" s="18"/>
      <c r="Z1491" s="18"/>
      <c r="AA1491" s="18"/>
      <c r="AB1491" s="18"/>
      <c r="AC1491" s="18"/>
      <c r="AD1491" s="18"/>
      <c r="AE1491" s="18"/>
      <c r="AF1491" s="18"/>
      <c r="AG1491" s="18"/>
      <c r="AH1491" s="18"/>
      <c r="AI1491" s="18"/>
      <c r="AJ1491" s="18"/>
      <c r="AK1491" s="18"/>
      <c r="AL1491" s="18"/>
      <c r="AM1491" s="18"/>
      <c r="AN1491" s="18"/>
      <c r="AO1491" s="18"/>
      <c r="AP1491" s="18"/>
      <c r="AQ1491" s="18"/>
      <c r="AR1491" s="18"/>
      <c r="AS1491" s="18"/>
      <c r="AT1491" s="18"/>
      <c r="AU1491" s="18"/>
      <c r="AV1491" s="18"/>
      <c r="AW1491" s="18"/>
      <c r="AX1491" s="18"/>
      <c r="AY1491" s="18"/>
      <c r="AZ1491" s="18"/>
      <c r="BA1491" s="18"/>
      <c r="BB1491" s="18"/>
      <c r="BD1491" s="18"/>
      <c r="BE1491" s="18"/>
      <c r="BF1491" s="18"/>
      <c r="BG1491" s="18"/>
      <c r="BH1491" s="18"/>
      <c r="BI1491" s="18"/>
      <c r="BJ1491" s="18"/>
      <c r="BK1491" s="18"/>
      <c r="BL1491" s="18"/>
      <c r="BM1491" s="18"/>
      <c r="BN1491" s="18"/>
      <c r="BO1491" s="18"/>
      <c r="BP1491" s="18"/>
      <c r="BQ1491" s="18"/>
      <c r="BR1491" s="18"/>
      <c r="BS1491" s="18"/>
      <c r="BT1491" s="18"/>
      <c r="BU1491" s="18"/>
      <c r="BV1491" s="18"/>
      <c r="BW1491" s="18"/>
      <c r="BX1491" s="18"/>
      <c r="BY1491" s="18"/>
      <c r="BZ1491" s="18"/>
      <c r="CA1491" s="18"/>
      <c r="CB1491" s="18"/>
      <c r="CC1491" s="18"/>
      <c r="CD1491" s="18"/>
      <c r="CE1491" s="18"/>
      <c r="CF1491" s="18"/>
      <c r="CG1491" s="18"/>
      <c r="CH1491" s="18"/>
      <c r="CI1491" s="18"/>
      <c r="CJ1491" s="18"/>
      <c r="CK1491" s="18"/>
      <c r="CL1491" s="18"/>
      <c r="CM1491" s="18"/>
      <c r="CN1491" s="18"/>
      <c r="CO1491" s="18"/>
      <c r="CP1491" s="18"/>
      <c r="CQ1491" s="18"/>
      <c r="CR1491" s="18"/>
      <c r="CS1491" s="18"/>
      <c r="CT1491" s="18"/>
      <c r="CU1491" s="18"/>
      <c r="CV1491" s="18"/>
      <c r="CW1491" s="18"/>
      <c r="CX1491" s="18"/>
      <c r="CY1491" s="18"/>
      <c r="CZ1491" s="18"/>
      <c r="DA1491" s="18"/>
      <c r="DB1491" s="18"/>
      <c r="DC1491" s="18"/>
      <c r="DD1491" s="18"/>
      <c r="DE1491" s="18"/>
      <c r="DF1491" s="18"/>
      <c r="DG1491" s="18"/>
      <c r="DH1491" s="18"/>
      <c r="DI1491" s="18"/>
    </row>
    <row r="1492" s="19" customFormat="1" spans="1:113">
      <c r="A1492" s="153" t="str">
        <f>+CONCATENATE(B1492,C1492,D1492,E1492,F1492)</f>
        <v>AFS201.75</v>
      </c>
      <c r="B1492" s="158" t="s">
        <v>121</v>
      </c>
      <c r="C1492" s="154" t="s">
        <v>148</v>
      </c>
      <c r="D1492" s="158" t="s">
        <v>90</v>
      </c>
      <c r="E1492" s="158">
        <v>20</v>
      </c>
      <c r="F1492" s="159">
        <v>1.75</v>
      </c>
      <c r="G1492" s="156">
        <v>0</v>
      </c>
      <c r="H1492" s="156">
        <v>83.79</v>
      </c>
      <c r="I1492" s="156">
        <v>84.2</v>
      </c>
      <c r="J1492" s="156">
        <v>86.04</v>
      </c>
      <c r="K1492" s="156">
        <v>94.05</v>
      </c>
      <c r="L1492" s="156">
        <v>110.97</v>
      </c>
      <c r="M1492" s="157"/>
      <c r="N1492" s="18"/>
      <c r="W1492" s="18"/>
      <c r="X1492" s="18"/>
      <c r="Y1492" s="18"/>
      <c r="Z1492" s="18"/>
      <c r="AA1492" s="18"/>
      <c r="AB1492" s="18"/>
      <c r="AC1492" s="18"/>
      <c r="AD1492" s="18"/>
      <c r="AE1492" s="18"/>
      <c r="AF1492" s="18"/>
      <c r="AG1492" s="18"/>
      <c r="AH1492" s="18"/>
      <c r="AI1492" s="18"/>
      <c r="AJ1492" s="18"/>
      <c r="AK1492" s="18"/>
      <c r="AL1492" s="18"/>
      <c r="AM1492" s="18"/>
      <c r="AN1492" s="18"/>
      <c r="AO1492" s="18"/>
      <c r="AP1492" s="18"/>
      <c r="AQ1492" s="18"/>
      <c r="AR1492" s="18"/>
      <c r="AS1492" s="18"/>
      <c r="AT1492" s="18"/>
      <c r="AU1492" s="18"/>
      <c r="AV1492" s="18"/>
      <c r="AW1492" s="18"/>
      <c r="AX1492" s="18"/>
      <c r="AY1492" s="18"/>
      <c r="AZ1492" s="18"/>
      <c r="BA1492" s="18"/>
      <c r="BB1492" s="18"/>
      <c r="BD1492" s="18"/>
      <c r="BE1492" s="18"/>
      <c r="BF1492" s="18"/>
      <c r="BG1492" s="18"/>
      <c r="BH1492" s="18"/>
      <c r="BI1492" s="18"/>
      <c r="BJ1492" s="18"/>
      <c r="BK1492" s="18"/>
      <c r="BL1492" s="18"/>
      <c r="BM1492" s="18"/>
      <c r="BN1492" s="18"/>
      <c r="BO1492" s="18"/>
      <c r="BP1492" s="18"/>
      <c r="BQ1492" s="18"/>
      <c r="BR1492" s="18"/>
      <c r="BS1492" s="18"/>
      <c r="BT1492" s="18"/>
      <c r="BU1492" s="18"/>
      <c r="BV1492" s="18"/>
      <c r="BW1492" s="18"/>
      <c r="BX1492" s="18"/>
      <c r="BY1492" s="18"/>
      <c r="BZ1492" s="18"/>
      <c r="CA1492" s="18"/>
      <c r="CB1492" s="18"/>
      <c r="CC1492" s="18"/>
      <c r="CD1492" s="18"/>
      <c r="CE1492" s="18"/>
      <c r="CF1492" s="18"/>
      <c r="CG1492" s="18"/>
      <c r="CH1492" s="18"/>
      <c r="CI1492" s="18"/>
      <c r="CJ1492" s="18"/>
      <c r="CK1492" s="18"/>
      <c r="CL1492" s="18"/>
      <c r="CM1492" s="18"/>
      <c r="CN1492" s="18"/>
      <c r="CO1492" s="18"/>
      <c r="CP1492" s="18"/>
      <c r="CQ1492" s="18"/>
      <c r="CR1492" s="18"/>
      <c r="CS1492" s="18"/>
      <c r="CT1492" s="18"/>
      <c r="CU1492" s="18"/>
      <c r="CV1492" s="18"/>
      <c r="CW1492" s="18"/>
      <c r="CX1492" s="18"/>
      <c r="CY1492" s="18"/>
      <c r="CZ1492" s="18"/>
      <c r="DA1492" s="18"/>
      <c r="DB1492" s="18"/>
      <c r="DC1492" s="18"/>
      <c r="DD1492" s="18"/>
      <c r="DE1492" s="18"/>
      <c r="DF1492" s="18"/>
      <c r="DG1492" s="18"/>
      <c r="DH1492" s="18"/>
      <c r="DI1492" s="18"/>
    </row>
    <row r="1493" s="19" customFormat="1" spans="1:113">
      <c r="A1493" s="153" t="str">
        <f>+CONCATENATE(B1493,C1493,D1493,E1493,F1493)</f>
        <v>AFS211.75</v>
      </c>
      <c r="B1493" s="158" t="s">
        <v>121</v>
      </c>
      <c r="C1493" s="154" t="s">
        <v>148</v>
      </c>
      <c r="D1493" s="158" t="s">
        <v>90</v>
      </c>
      <c r="E1493" s="158">
        <v>21</v>
      </c>
      <c r="F1493" s="159">
        <v>1.75</v>
      </c>
      <c r="G1493" s="156">
        <v>0</v>
      </c>
      <c r="H1493" s="156">
        <v>83.79</v>
      </c>
      <c r="I1493" s="156">
        <v>84.2</v>
      </c>
      <c r="J1493" s="156">
        <v>86.04</v>
      </c>
      <c r="K1493" s="156">
        <v>94.05</v>
      </c>
      <c r="L1493" s="156">
        <v>110.97</v>
      </c>
      <c r="M1493" s="157"/>
      <c r="N1493" s="18"/>
      <c r="W1493" s="18"/>
      <c r="X1493" s="18"/>
      <c r="Y1493" s="18"/>
      <c r="Z1493" s="18"/>
      <c r="AA1493" s="18"/>
      <c r="AB1493" s="18"/>
      <c r="AC1493" s="18"/>
      <c r="AD1493" s="18"/>
      <c r="AE1493" s="18"/>
      <c r="AF1493" s="18"/>
      <c r="AG1493" s="18"/>
      <c r="AH1493" s="18"/>
      <c r="AI1493" s="18"/>
      <c r="AJ1493" s="18"/>
      <c r="AK1493" s="18"/>
      <c r="AL1493" s="18"/>
      <c r="AM1493" s="18"/>
      <c r="AN1493" s="18"/>
      <c r="AO1493" s="18"/>
      <c r="AP1493" s="18"/>
      <c r="AQ1493" s="18"/>
      <c r="AR1493" s="18"/>
      <c r="AS1493" s="18"/>
      <c r="AT1493" s="18"/>
      <c r="AU1493" s="18"/>
      <c r="AV1493" s="18"/>
      <c r="AW1493" s="18"/>
      <c r="AX1493" s="18"/>
      <c r="AY1493" s="18"/>
      <c r="AZ1493" s="18"/>
      <c r="BA1493" s="18"/>
      <c r="BB1493" s="18"/>
      <c r="BD1493" s="18"/>
      <c r="BE1493" s="18"/>
      <c r="BF1493" s="18"/>
      <c r="BG1493" s="18"/>
      <c r="BH1493" s="18"/>
      <c r="BI1493" s="18"/>
      <c r="BJ1493" s="18"/>
      <c r="BK1493" s="18"/>
      <c r="BL1493" s="18"/>
      <c r="BM1493" s="18"/>
      <c r="BN1493" s="18"/>
      <c r="BO1493" s="18"/>
      <c r="BP1493" s="18"/>
      <c r="BQ1493" s="18"/>
      <c r="BR1493" s="18"/>
      <c r="BS1493" s="18"/>
      <c r="BT1493" s="18"/>
      <c r="BU1493" s="18"/>
      <c r="BV1493" s="18"/>
      <c r="BW1493" s="18"/>
      <c r="BX1493" s="18"/>
      <c r="BY1493" s="18"/>
      <c r="BZ1493" s="18"/>
      <c r="CA1493" s="18"/>
      <c r="CB1493" s="18"/>
      <c r="CC1493" s="18"/>
      <c r="CD1493" s="18"/>
      <c r="CE1493" s="18"/>
      <c r="CF1493" s="18"/>
      <c r="CG1493" s="18"/>
      <c r="CH1493" s="18"/>
      <c r="CI1493" s="18"/>
      <c r="CJ1493" s="18"/>
      <c r="CK1493" s="18"/>
      <c r="CL1493" s="18"/>
      <c r="CM1493" s="18"/>
      <c r="CN1493" s="18"/>
      <c r="CO1493" s="18"/>
      <c r="CP1493" s="18"/>
      <c r="CQ1493" s="18"/>
      <c r="CR1493" s="18"/>
      <c r="CS1493" s="18"/>
      <c r="CT1493" s="18"/>
      <c r="CU1493" s="18"/>
      <c r="CV1493" s="18"/>
      <c r="CW1493" s="18"/>
      <c r="CX1493" s="18"/>
      <c r="CY1493" s="18"/>
      <c r="CZ1493" s="18"/>
      <c r="DA1493" s="18"/>
      <c r="DB1493" s="18"/>
      <c r="DC1493" s="18"/>
      <c r="DD1493" s="18"/>
      <c r="DE1493" s="18"/>
      <c r="DF1493" s="18"/>
      <c r="DG1493" s="18"/>
      <c r="DH1493" s="18"/>
      <c r="DI1493" s="18"/>
    </row>
    <row r="1494" s="19" customFormat="1" spans="1:113">
      <c r="A1494" s="153" t="str">
        <f>+CONCATENATE(B1494,C1494,D1494,E1494,F1494)</f>
        <v>AFS221.75</v>
      </c>
      <c r="B1494" s="158" t="s">
        <v>121</v>
      </c>
      <c r="C1494" s="154" t="s">
        <v>148</v>
      </c>
      <c r="D1494" s="158" t="s">
        <v>90</v>
      </c>
      <c r="E1494" s="158">
        <v>22</v>
      </c>
      <c r="F1494" s="159">
        <v>1.75</v>
      </c>
      <c r="G1494" s="156">
        <v>0</v>
      </c>
      <c r="H1494" s="156">
        <v>86.46</v>
      </c>
      <c r="I1494" s="156">
        <v>86.76</v>
      </c>
      <c r="J1494" s="156">
        <v>89.25</v>
      </c>
      <c r="K1494" s="156">
        <v>98.94</v>
      </c>
      <c r="L1494" s="156">
        <v>118.07</v>
      </c>
      <c r="M1494" s="157"/>
      <c r="N1494" s="18"/>
      <c r="W1494" s="18"/>
      <c r="X1494" s="18"/>
      <c r="Y1494" s="18"/>
      <c r="Z1494" s="18"/>
      <c r="AA1494" s="18"/>
      <c r="AB1494" s="18"/>
      <c r="AC1494" s="18"/>
      <c r="AD1494" s="18"/>
      <c r="AE1494" s="18"/>
      <c r="AF1494" s="18"/>
      <c r="AG1494" s="18"/>
      <c r="AH1494" s="18"/>
      <c r="AI1494" s="18"/>
      <c r="AJ1494" s="18"/>
      <c r="AK1494" s="18"/>
      <c r="AL1494" s="18"/>
      <c r="AM1494" s="18"/>
      <c r="AN1494" s="18"/>
      <c r="AO1494" s="18"/>
      <c r="AP1494" s="18"/>
      <c r="AQ1494" s="18"/>
      <c r="AR1494" s="18"/>
      <c r="AS1494" s="18"/>
      <c r="AT1494" s="18"/>
      <c r="AU1494" s="18"/>
      <c r="AV1494" s="18"/>
      <c r="AW1494" s="18"/>
      <c r="AX1494" s="18"/>
      <c r="AY1494" s="18"/>
      <c r="AZ1494" s="18"/>
      <c r="BA1494" s="18"/>
      <c r="BB1494" s="18"/>
      <c r="BD1494" s="18"/>
      <c r="BE1494" s="18"/>
      <c r="BF1494" s="18"/>
      <c r="BG1494" s="18"/>
      <c r="BH1494" s="18"/>
      <c r="BI1494" s="18"/>
      <c r="BJ1494" s="18"/>
      <c r="BK1494" s="18"/>
      <c r="BL1494" s="18"/>
      <c r="BM1494" s="18"/>
      <c r="BN1494" s="18"/>
      <c r="BO1494" s="18"/>
      <c r="BP1494" s="18"/>
      <c r="BQ1494" s="18"/>
      <c r="BR1494" s="18"/>
      <c r="BS1494" s="18"/>
      <c r="BT1494" s="18"/>
      <c r="BU1494" s="18"/>
      <c r="BV1494" s="18"/>
      <c r="BW1494" s="18"/>
      <c r="BX1494" s="18"/>
      <c r="BY1494" s="18"/>
      <c r="BZ1494" s="18"/>
      <c r="CA1494" s="18"/>
      <c r="CB1494" s="18"/>
      <c r="CC1494" s="18"/>
      <c r="CD1494" s="18"/>
      <c r="CE1494" s="18"/>
      <c r="CF1494" s="18"/>
      <c r="CG1494" s="18"/>
      <c r="CH1494" s="18"/>
      <c r="CI1494" s="18"/>
      <c r="CJ1494" s="18"/>
      <c r="CK1494" s="18"/>
      <c r="CL1494" s="18"/>
      <c r="CM1494" s="18"/>
      <c r="CN1494" s="18"/>
      <c r="CO1494" s="18"/>
      <c r="CP1494" s="18"/>
      <c r="CQ1494" s="18"/>
      <c r="CR1494" s="18"/>
      <c r="CS1494" s="18"/>
      <c r="CT1494" s="18"/>
      <c r="CU1494" s="18"/>
      <c r="CV1494" s="18"/>
      <c r="CW1494" s="18"/>
      <c r="CX1494" s="18"/>
      <c r="CY1494" s="18"/>
      <c r="CZ1494" s="18"/>
      <c r="DA1494" s="18"/>
      <c r="DB1494" s="18"/>
      <c r="DC1494" s="18"/>
      <c r="DD1494" s="18"/>
      <c r="DE1494" s="18"/>
      <c r="DF1494" s="18"/>
      <c r="DG1494" s="18"/>
      <c r="DH1494" s="18"/>
      <c r="DI1494" s="18"/>
    </row>
    <row r="1495" s="19" customFormat="1" spans="1:113">
      <c r="A1495" s="153" t="str">
        <f>+CONCATENATE(B1495,C1495,D1495,E1495,F1495)</f>
        <v>AFS231.75</v>
      </c>
      <c r="B1495" s="158" t="s">
        <v>121</v>
      </c>
      <c r="C1495" s="154" t="s">
        <v>148</v>
      </c>
      <c r="D1495" s="158" t="s">
        <v>90</v>
      </c>
      <c r="E1495" s="158">
        <v>23</v>
      </c>
      <c r="F1495" s="159">
        <v>1.75</v>
      </c>
      <c r="G1495" s="156">
        <v>0</v>
      </c>
      <c r="H1495" s="156">
        <v>88.72</v>
      </c>
      <c r="I1495" s="156">
        <v>89.08</v>
      </c>
      <c r="J1495" s="156">
        <v>92.44</v>
      </c>
      <c r="K1495" s="156">
        <v>104.06</v>
      </c>
      <c r="L1495" s="156">
        <v>125.96</v>
      </c>
      <c r="M1495" s="157"/>
      <c r="N1495" s="18"/>
      <c r="W1495" s="18"/>
      <c r="X1495" s="18"/>
      <c r="Y1495" s="18"/>
      <c r="Z1495" s="18"/>
      <c r="AA1495" s="18"/>
      <c r="AB1495" s="18"/>
      <c r="AC1495" s="18"/>
      <c r="AD1495" s="18"/>
      <c r="AE1495" s="18"/>
      <c r="AF1495" s="18"/>
      <c r="AG1495" s="18"/>
      <c r="AH1495" s="18"/>
      <c r="AI1495" s="18"/>
      <c r="AJ1495" s="18"/>
      <c r="AK1495" s="18"/>
      <c r="AL1495" s="18"/>
      <c r="AM1495" s="18"/>
      <c r="AN1495" s="18"/>
      <c r="AO1495" s="18"/>
      <c r="AP1495" s="18"/>
      <c r="AQ1495" s="18"/>
      <c r="AR1495" s="18"/>
      <c r="AS1495" s="18"/>
      <c r="AT1495" s="18"/>
      <c r="AU1495" s="18"/>
      <c r="AV1495" s="18"/>
      <c r="AW1495" s="18"/>
      <c r="AX1495" s="18"/>
      <c r="AY1495" s="18"/>
      <c r="AZ1495" s="18"/>
      <c r="BA1495" s="18"/>
      <c r="BB1495" s="18"/>
      <c r="BD1495" s="18"/>
      <c r="BE1495" s="18"/>
      <c r="BF1495" s="18"/>
      <c r="BG1495" s="18"/>
      <c r="BH1495" s="18"/>
      <c r="BI1495" s="18"/>
      <c r="BJ1495" s="18"/>
      <c r="BK1495" s="18"/>
      <c r="BL1495" s="18"/>
      <c r="BM1495" s="18"/>
      <c r="BN1495" s="18"/>
      <c r="BO1495" s="18"/>
      <c r="BP1495" s="18"/>
      <c r="BQ1495" s="18"/>
      <c r="BR1495" s="18"/>
      <c r="BS1495" s="18"/>
      <c r="BT1495" s="18"/>
      <c r="BU1495" s="18"/>
      <c r="BV1495" s="18"/>
      <c r="BW1495" s="18"/>
      <c r="BX1495" s="18"/>
      <c r="BY1495" s="18"/>
      <c r="BZ1495" s="18"/>
      <c r="CA1495" s="18"/>
      <c r="CB1495" s="18"/>
      <c r="CC1495" s="18"/>
      <c r="CD1495" s="18"/>
      <c r="CE1495" s="18"/>
      <c r="CF1495" s="18"/>
      <c r="CG1495" s="18"/>
      <c r="CH1495" s="18"/>
      <c r="CI1495" s="18"/>
      <c r="CJ1495" s="18"/>
      <c r="CK1495" s="18"/>
      <c r="CL1495" s="18"/>
      <c r="CM1495" s="18"/>
      <c r="CN1495" s="18"/>
      <c r="CO1495" s="18"/>
      <c r="CP1495" s="18"/>
      <c r="CQ1495" s="18"/>
      <c r="CR1495" s="18"/>
      <c r="CS1495" s="18"/>
      <c r="CT1495" s="18"/>
      <c r="CU1495" s="18"/>
      <c r="CV1495" s="18"/>
      <c r="CW1495" s="18"/>
      <c r="CX1495" s="18"/>
      <c r="CY1495" s="18"/>
      <c r="CZ1495" s="18"/>
      <c r="DA1495" s="18"/>
      <c r="DB1495" s="18"/>
      <c r="DC1495" s="18"/>
      <c r="DD1495" s="18"/>
      <c r="DE1495" s="18"/>
      <c r="DF1495" s="18"/>
      <c r="DG1495" s="18"/>
      <c r="DH1495" s="18"/>
      <c r="DI1495" s="18"/>
    </row>
    <row r="1496" s="19" customFormat="1" spans="1:113">
      <c r="A1496" s="153" t="str">
        <f>+CONCATENATE(B1496,C1496,D1496,E1496,F1496)</f>
        <v>AFS241.75</v>
      </c>
      <c r="B1496" s="158" t="s">
        <v>121</v>
      </c>
      <c r="C1496" s="154" t="s">
        <v>148</v>
      </c>
      <c r="D1496" s="158" t="s">
        <v>90</v>
      </c>
      <c r="E1496" s="158">
        <v>24</v>
      </c>
      <c r="F1496" s="159">
        <v>1.75</v>
      </c>
      <c r="G1496" s="156">
        <v>0</v>
      </c>
      <c r="H1496" s="156">
        <v>90.58</v>
      </c>
      <c r="I1496" s="156">
        <v>91.13</v>
      </c>
      <c r="J1496" s="156">
        <v>95.77</v>
      </c>
      <c r="K1496" s="156">
        <v>109.94</v>
      </c>
      <c r="L1496" s="156">
        <v>134.61</v>
      </c>
      <c r="M1496" s="157"/>
      <c r="N1496" s="18"/>
      <c r="W1496" s="18"/>
      <c r="X1496" s="18"/>
      <c r="Y1496" s="18"/>
      <c r="Z1496" s="18"/>
      <c r="AA1496" s="18"/>
      <c r="AB1496" s="18"/>
      <c r="AC1496" s="18"/>
      <c r="AD1496" s="18"/>
      <c r="AE1496" s="18"/>
      <c r="AF1496" s="18"/>
      <c r="AG1496" s="18"/>
      <c r="AH1496" s="18"/>
      <c r="AI1496" s="18"/>
      <c r="AJ1496" s="18"/>
      <c r="AK1496" s="18"/>
      <c r="AL1496" s="18"/>
      <c r="AM1496" s="18"/>
      <c r="AN1496" s="18"/>
      <c r="AO1496" s="18"/>
      <c r="AP1496" s="18"/>
      <c r="AQ1496" s="18"/>
      <c r="AR1496" s="18"/>
      <c r="AS1496" s="18"/>
      <c r="AT1496" s="18"/>
      <c r="AU1496" s="18"/>
      <c r="AV1496" s="18"/>
      <c r="AW1496" s="18"/>
      <c r="AX1496" s="18"/>
      <c r="AY1496" s="18"/>
      <c r="AZ1496" s="18"/>
      <c r="BA1496" s="18"/>
      <c r="BB1496" s="18"/>
      <c r="BD1496" s="18"/>
      <c r="BE1496" s="18"/>
      <c r="BF1496" s="18"/>
      <c r="BG1496" s="18"/>
      <c r="BH1496" s="18"/>
      <c r="BI1496" s="18"/>
      <c r="BJ1496" s="18"/>
      <c r="BK1496" s="18"/>
      <c r="BL1496" s="18"/>
      <c r="BM1496" s="18"/>
      <c r="BN1496" s="18"/>
      <c r="BO1496" s="18"/>
      <c r="BP1496" s="18"/>
      <c r="BQ1496" s="18"/>
      <c r="BR1496" s="18"/>
      <c r="BS1496" s="18"/>
      <c r="BT1496" s="18"/>
      <c r="BU1496" s="18"/>
      <c r="BV1496" s="18"/>
      <c r="BW1496" s="18"/>
      <c r="BX1496" s="18"/>
      <c r="BY1496" s="18"/>
      <c r="BZ1496" s="18"/>
      <c r="CA1496" s="18"/>
      <c r="CB1496" s="18"/>
      <c r="CC1496" s="18"/>
      <c r="CD1496" s="18"/>
      <c r="CE1496" s="18"/>
      <c r="CF1496" s="18"/>
      <c r="CG1496" s="18"/>
      <c r="CH1496" s="18"/>
      <c r="CI1496" s="18"/>
      <c r="CJ1496" s="18"/>
      <c r="CK1496" s="18"/>
      <c r="CL1496" s="18"/>
      <c r="CM1496" s="18"/>
      <c r="CN1496" s="18"/>
      <c r="CO1496" s="18"/>
      <c r="CP1496" s="18"/>
      <c r="CQ1496" s="18"/>
      <c r="CR1496" s="18"/>
      <c r="CS1496" s="18"/>
      <c r="CT1496" s="18"/>
      <c r="CU1496" s="18"/>
      <c r="CV1496" s="18"/>
      <c r="CW1496" s="18"/>
      <c r="CX1496" s="18"/>
      <c r="CY1496" s="18"/>
      <c r="CZ1496" s="18"/>
      <c r="DA1496" s="18"/>
      <c r="DB1496" s="18"/>
      <c r="DC1496" s="18"/>
      <c r="DD1496" s="18"/>
      <c r="DE1496" s="18"/>
      <c r="DF1496" s="18"/>
      <c r="DG1496" s="18"/>
      <c r="DH1496" s="18"/>
      <c r="DI1496" s="18"/>
    </row>
    <row r="1497" s="19" customFormat="1" spans="1:113">
      <c r="A1497" s="153" t="str">
        <f>+CONCATENATE(B1497,C1497,D1497,E1497,F1497)</f>
        <v>AFS251.75</v>
      </c>
      <c r="B1497" s="158" t="s">
        <v>121</v>
      </c>
      <c r="C1497" s="154" t="s">
        <v>148</v>
      </c>
      <c r="D1497" s="158" t="s">
        <v>90</v>
      </c>
      <c r="E1497" s="158">
        <v>25</v>
      </c>
      <c r="F1497" s="159">
        <v>1.75</v>
      </c>
      <c r="G1497" s="156">
        <v>0</v>
      </c>
      <c r="H1497" s="156">
        <v>92.14</v>
      </c>
      <c r="I1497" s="156">
        <v>93.08</v>
      </c>
      <c r="J1497" s="156">
        <v>99.48</v>
      </c>
      <c r="K1497" s="156">
        <v>116.39</v>
      </c>
      <c r="L1497" s="156">
        <v>144.13</v>
      </c>
      <c r="M1497" s="157"/>
      <c r="N1497" s="18"/>
      <c r="W1497" s="18"/>
      <c r="X1497" s="18"/>
      <c r="Y1497" s="18"/>
      <c r="Z1497" s="18"/>
      <c r="AA1497" s="18"/>
      <c r="AB1497" s="18"/>
      <c r="AC1497" s="18"/>
      <c r="AD1497" s="18"/>
      <c r="AE1497" s="18"/>
      <c r="AF1497" s="18"/>
      <c r="AG1497" s="18"/>
      <c r="AH1497" s="18"/>
      <c r="AI1497" s="18"/>
      <c r="AJ1497" s="18"/>
      <c r="AK1497" s="18"/>
      <c r="AL1497" s="18"/>
      <c r="AM1497" s="18"/>
      <c r="AN1497" s="18"/>
      <c r="AO1497" s="18"/>
      <c r="AP1497" s="18"/>
      <c r="AQ1497" s="18"/>
      <c r="AR1497" s="18"/>
      <c r="AS1497" s="18"/>
      <c r="AT1497" s="18"/>
      <c r="AU1497" s="18"/>
      <c r="AV1497" s="18"/>
      <c r="AW1497" s="18"/>
      <c r="AX1497" s="18"/>
      <c r="AY1497" s="18"/>
      <c r="AZ1497" s="18"/>
      <c r="BA1497" s="18"/>
      <c r="BB1497" s="18"/>
      <c r="BD1497" s="18"/>
      <c r="BE1497" s="18"/>
      <c r="BF1497" s="18"/>
      <c r="BG1497" s="18"/>
      <c r="BH1497" s="18"/>
      <c r="BI1497" s="18"/>
      <c r="BJ1497" s="18"/>
      <c r="BK1497" s="18"/>
      <c r="BL1497" s="18"/>
      <c r="BM1497" s="18"/>
      <c r="BN1497" s="18"/>
      <c r="BO1497" s="18"/>
      <c r="BP1497" s="18"/>
      <c r="BQ1497" s="18"/>
      <c r="BR1497" s="18"/>
      <c r="BS1497" s="18"/>
      <c r="BT1497" s="18"/>
      <c r="BU1497" s="18"/>
      <c r="BV1497" s="18"/>
      <c r="BW1497" s="18"/>
      <c r="BX1497" s="18"/>
      <c r="BY1497" s="18"/>
      <c r="BZ1497" s="18"/>
      <c r="CA1497" s="18"/>
      <c r="CB1497" s="18"/>
      <c r="CC1497" s="18"/>
      <c r="CD1497" s="18"/>
      <c r="CE1497" s="18"/>
      <c r="CF1497" s="18"/>
      <c r="CG1497" s="18"/>
      <c r="CH1497" s="18"/>
      <c r="CI1497" s="18"/>
      <c r="CJ1497" s="18"/>
      <c r="CK1497" s="18"/>
      <c r="CL1497" s="18"/>
      <c r="CM1497" s="18"/>
      <c r="CN1497" s="18"/>
      <c r="CO1497" s="18"/>
      <c r="CP1497" s="18"/>
      <c r="CQ1497" s="18"/>
      <c r="CR1497" s="18"/>
      <c r="CS1497" s="18"/>
      <c r="CT1497" s="18"/>
      <c r="CU1497" s="18"/>
      <c r="CV1497" s="18"/>
      <c r="CW1497" s="18"/>
      <c r="CX1497" s="18"/>
      <c r="CY1497" s="18"/>
      <c r="CZ1497" s="18"/>
      <c r="DA1497" s="18"/>
      <c r="DB1497" s="18"/>
      <c r="DC1497" s="18"/>
      <c r="DD1497" s="18"/>
      <c r="DE1497" s="18"/>
      <c r="DF1497" s="18"/>
      <c r="DG1497" s="18"/>
      <c r="DH1497" s="18"/>
      <c r="DI1497" s="18"/>
    </row>
    <row r="1498" s="19" customFormat="1" spans="1:113">
      <c r="A1498" s="153" t="str">
        <f>+CONCATENATE(B1498,C1498,D1498,E1498,F1498)</f>
        <v>AFS261.75</v>
      </c>
      <c r="B1498" s="158" t="s">
        <v>121</v>
      </c>
      <c r="C1498" s="154" t="s">
        <v>148</v>
      </c>
      <c r="D1498" s="158" t="s">
        <v>90</v>
      </c>
      <c r="E1498" s="158">
        <v>26</v>
      </c>
      <c r="F1498" s="159">
        <v>1.75</v>
      </c>
      <c r="G1498" s="156">
        <v>0</v>
      </c>
      <c r="H1498" s="156">
        <v>93.58</v>
      </c>
      <c r="I1498" s="156">
        <v>95.18</v>
      </c>
      <c r="J1498" s="156">
        <v>103.77</v>
      </c>
      <c r="K1498" s="156">
        <v>123.8</v>
      </c>
      <c r="L1498" s="156">
        <v>154.84</v>
      </c>
      <c r="M1498" s="157"/>
      <c r="N1498" s="18"/>
      <c r="W1498" s="18"/>
      <c r="X1498" s="18"/>
      <c r="Y1498" s="18"/>
      <c r="Z1498" s="18"/>
      <c r="AA1498" s="18"/>
      <c r="AB1498" s="18"/>
      <c r="AC1498" s="18"/>
      <c r="AD1498" s="18"/>
      <c r="AE1498" s="18"/>
      <c r="AF1498" s="18"/>
      <c r="AG1498" s="18"/>
      <c r="AH1498" s="18"/>
      <c r="AI1498" s="18"/>
      <c r="AJ1498" s="18"/>
      <c r="AK1498" s="18"/>
      <c r="AL1498" s="18"/>
      <c r="AM1498" s="18"/>
      <c r="AN1498" s="18"/>
      <c r="AO1498" s="18"/>
      <c r="AP1498" s="18"/>
      <c r="AQ1498" s="18"/>
      <c r="AR1498" s="18"/>
      <c r="AS1498" s="18"/>
      <c r="AT1498" s="18"/>
      <c r="AU1498" s="18"/>
      <c r="AV1498" s="18"/>
      <c r="AW1498" s="18"/>
      <c r="AX1498" s="18"/>
      <c r="AY1498" s="18"/>
      <c r="AZ1498" s="18"/>
      <c r="BA1498" s="18"/>
      <c r="BB1498" s="18"/>
      <c r="BD1498" s="18"/>
      <c r="BE1498" s="18"/>
      <c r="BF1498" s="18"/>
      <c r="BG1498" s="18"/>
      <c r="BH1498" s="18"/>
      <c r="BI1498" s="18"/>
      <c r="BJ1498" s="18"/>
      <c r="BK1498" s="18"/>
      <c r="BL1498" s="18"/>
      <c r="BM1498" s="18"/>
      <c r="BN1498" s="18"/>
      <c r="BO1498" s="18"/>
      <c r="BP1498" s="18"/>
      <c r="BQ1498" s="18"/>
      <c r="BR1498" s="18"/>
      <c r="BS1498" s="18"/>
      <c r="BT1498" s="18"/>
      <c r="BU1498" s="18"/>
      <c r="BV1498" s="18"/>
      <c r="BW1498" s="18"/>
      <c r="BX1498" s="18"/>
      <c r="BY1498" s="18"/>
      <c r="BZ1498" s="18"/>
      <c r="CA1498" s="18"/>
      <c r="CB1498" s="18"/>
      <c r="CC1498" s="18"/>
      <c r="CD1498" s="18"/>
      <c r="CE1498" s="18"/>
      <c r="CF1498" s="18"/>
      <c r="CG1498" s="18"/>
      <c r="CH1498" s="18"/>
      <c r="CI1498" s="18"/>
      <c r="CJ1498" s="18"/>
      <c r="CK1498" s="18"/>
      <c r="CL1498" s="18"/>
      <c r="CM1498" s="18"/>
      <c r="CN1498" s="18"/>
      <c r="CO1498" s="18"/>
      <c r="CP1498" s="18"/>
      <c r="CQ1498" s="18"/>
      <c r="CR1498" s="18"/>
      <c r="CS1498" s="18"/>
      <c r="CT1498" s="18"/>
      <c r="CU1498" s="18"/>
      <c r="CV1498" s="18"/>
      <c r="CW1498" s="18"/>
      <c r="CX1498" s="18"/>
      <c r="CY1498" s="18"/>
      <c r="CZ1498" s="18"/>
      <c r="DA1498" s="18"/>
      <c r="DB1498" s="18"/>
      <c r="DC1498" s="18"/>
      <c r="DD1498" s="18"/>
      <c r="DE1498" s="18"/>
      <c r="DF1498" s="18"/>
      <c r="DG1498" s="18"/>
      <c r="DH1498" s="18"/>
      <c r="DI1498" s="18"/>
    </row>
    <row r="1499" s="19" customFormat="1" spans="1:113">
      <c r="A1499" s="153" t="str">
        <f>+CONCATENATE(B1499,C1499,D1499,E1499,F1499)</f>
        <v>AFS271.75</v>
      </c>
      <c r="B1499" s="158" t="s">
        <v>121</v>
      </c>
      <c r="C1499" s="154" t="s">
        <v>148</v>
      </c>
      <c r="D1499" s="158" t="s">
        <v>90</v>
      </c>
      <c r="E1499" s="158">
        <v>27</v>
      </c>
      <c r="F1499" s="159">
        <v>1.75</v>
      </c>
      <c r="G1499" s="156">
        <v>0</v>
      </c>
      <c r="H1499" s="156">
        <v>95.05</v>
      </c>
      <c r="I1499" s="156">
        <v>97.49</v>
      </c>
      <c r="J1499" s="156">
        <v>108.87</v>
      </c>
      <c r="K1499" s="156">
        <v>132.23</v>
      </c>
      <c r="L1499" s="156">
        <v>166.56</v>
      </c>
      <c r="M1499" s="157"/>
      <c r="N1499" s="18"/>
      <c r="W1499" s="18"/>
      <c r="X1499" s="18"/>
      <c r="Y1499" s="18"/>
      <c r="Z1499" s="18"/>
      <c r="AA1499" s="18"/>
      <c r="AB1499" s="18"/>
      <c r="AC1499" s="18"/>
      <c r="AD1499" s="18"/>
      <c r="AE1499" s="18"/>
      <c r="AF1499" s="18"/>
      <c r="AG1499" s="18"/>
      <c r="AH1499" s="18"/>
      <c r="AI1499" s="18"/>
      <c r="AJ1499" s="18"/>
      <c r="AK1499" s="18"/>
      <c r="AL1499" s="18"/>
      <c r="AM1499" s="18"/>
      <c r="AN1499" s="18"/>
      <c r="AO1499" s="18"/>
      <c r="AP1499" s="18"/>
      <c r="AQ1499" s="18"/>
      <c r="AR1499" s="18"/>
      <c r="AS1499" s="18"/>
      <c r="AT1499" s="18"/>
      <c r="AU1499" s="18"/>
      <c r="AV1499" s="18"/>
      <c r="AW1499" s="18"/>
      <c r="AX1499" s="18"/>
      <c r="AY1499" s="18"/>
      <c r="AZ1499" s="18"/>
      <c r="BA1499" s="18"/>
      <c r="BB1499" s="18"/>
      <c r="BD1499" s="18"/>
      <c r="BE1499" s="18"/>
      <c r="BF1499" s="18"/>
      <c r="BG1499" s="18"/>
      <c r="BH1499" s="18"/>
      <c r="BI1499" s="18"/>
      <c r="BJ1499" s="18"/>
      <c r="BK1499" s="18"/>
      <c r="BL1499" s="18"/>
      <c r="BM1499" s="18"/>
      <c r="BN1499" s="18"/>
      <c r="BO1499" s="18"/>
      <c r="BP1499" s="18"/>
      <c r="BQ1499" s="18"/>
      <c r="BR1499" s="18"/>
      <c r="BS1499" s="18"/>
      <c r="BT1499" s="18"/>
      <c r="BU1499" s="18"/>
      <c r="BV1499" s="18"/>
      <c r="BW1499" s="18"/>
      <c r="BX1499" s="18"/>
      <c r="BY1499" s="18"/>
      <c r="BZ1499" s="18"/>
      <c r="CA1499" s="18"/>
      <c r="CB1499" s="18"/>
      <c r="CC1499" s="18"/>
      <c r="CD1499" s="18"/>
      <c r="CE1499" s="18"/>
      <c r="CF1499" s="18"/>
      <c r="CG1499" s="18"/>
      <c r="CH1499" s="18"/>
      <c r="CI1499" s="18"/>
      <c r="CJ1499" s="18"/>
      <c r="CK1499" s="18"/>
      <c r="CL1499" s="18"/>
      <c r="CM1499" s="18"/>
      <c r="CN1499" s="18"/>
      <c r="CO1499" s="18"/>
      <c r="CP1499" s="18"/>
      <c r="CQ1499" s="18"/>
      <c r="CR1499" s="18"/>
      <c r="CS1499" s="18"/>
      <c r="CT1499" s="18"/>
      <c r="CU1499" s="18"/>
      <c r="CV1499" s="18"/>
      <c r="CW1499" s="18"/>
      <c r="CX1499" s="18"/>
      <c r="CY1499" s="18"/>
      <c r="CZ1499" s="18"/>
      <c r="DA1499" s="18"/>
      <c r="DB1499" s="18"/>
      <c r="DC1499" s="18"/>
      <c r="DD1499" s="18"/>
      <c r="DE1499" s="18"/>
      <c r="DF1499" s="18"/>
      <c r="DG1499" s="18"/>
      <c r="DH1499" s="18"/>
      <c r="DI1499" s="18"/>
    </row>
    <row r="1500" s="19" customFormat="1" spans="1:113">
      <c r="A1500" s="153" t="str">
        <f>+CONCATENATE(B1500,C1500,D1500,E1500,F1500)</f>
        <v>AFS281.75</v>
      </c>
      <c r="B1500" s="158" t="s">
        <v>121</v>
      </c>
      <c r="C1500" s="154" t="s">
        <v>148</v>
      </c>
      <c r="D1500" s="158" t="s">
        <v>90</v>
      </c>
      <c r="E1500" s="158">
        <v>28</v>
      </c>
      <c r="F1500" s="159">
        <v>1.75</v>
      </c>
      <c r="G1500" s="156">
        <v>0</v>
      </c>
      <c r="H1500" s="156">
        <v>96.69</v>
      </c>
      <c r="I1500" s="156">
        <v>100.48</v>
      </c>
      <c r="J1500" s="156">
        <v>114.95</v>
      </c>
      <c r="K1500" s="156">
        <v>141.82</v>
      </c>
      <c r="L1500" s="156">
        <v>179.44</v>
      </c>
      <c r="M1500" s="157"/>
      <c r="N1500" s="18"/>
      <c r="W1500" s="18"/>
      <c r="X1500" s="18"/>
      <c r="Y1500" s="18"/>
      <c r="Z1500" s="18"/>
      <c r="AA1500" s="18"/>
      <c r="AB1500" s="18"/>
      <c r="AC1500" s="18"/>
      <c r="AD1500" s="18"/>
      <c r="AE1500" s="18"/>
      <c r="AF1500" s="18"/>
      <c r="AG1500" s="18"/>
      <c r="AH1500" s="18"/>
      <c r="AI1500" s="18"/>
      <c r="AJ1500" s="18"/>
      <c r="AK1500" s="18"/>
      <c r="AL1500" s="18"/>
      <c r="AM1500" s="18"/>
      <c r="AN1500" s="18"/>
      <c r="AO1500" s="18"/>
      <c r="AP1500" s="18"/>
      <c r="AQ1500" s="18"/>
      <c r="AR1500" s="18"/>
      <c r="AS1500" s="18"/>
      <c r="AT1500" s="18"/>
      <c r="AU1500" s="18"/>
      <c r="AV1500" s="18"/>
      <c r="AW1500" s="18"/>
      <c r="AX1500" s="18"/>
      <c r="AY1500" s="18"/>
      <c r="AZ1500" s="18"/>
      <c r="BA1500" s="18"/>
      <c r="BB1500" s="18"/>
      <c r="BD1500" s="18"/>
      <c r="BE1500" s="18"/>
      <c r="BF1500" s="18"/>
      <c r="BG1500" s="18"/>
      <c r="BH1500" s="18"/>
      <c r="BI1500" s="18"/>
      <c r="BJ1500" s="18"/>
      <c r="BK1500" s="18"/>
      <c r="BL1500" s="18"/>
      <c r="BM1500" s="18"/>
      <c r="BN1500" s="18"/>
      <c r="BO1500" s="18"/>
      <c r="BP1500" s="18"/>
      <c r="BQ1500" s="18"/>
      <c r="BR1500" s="18"/>
      <c r="BS1500" s="18"/>
      <c r="BT1500" s="18"/>
      <c r="BU1500" s="18"/>
      <c r="BV1500" s="18"/>
      <c r="BW1500" s="18"/>
      <c r="BX1500" s="18"/>
      <c r="BY1500" s="18"/>
      <c r="BZ1500" s="18"/>
      <c r="CA1500" s="18"/>
      <c r="CB1500" s="18"/>
      <c r="CC1500" s="18"/>
      <c r="CD1500" s="18"/>
      <c r="CE1500" s="18"/>
      <c r="CF1500" s="18"/>
      <c r="CG1500" s="18"/>
      <c r="CH1500" s="18"/>
      <c r="CI1500" s="18"/>
      <c r="CJ1500" s="18"/>
      <c r="CK1500" s="18"/>
      <c r="CL1500" s="18"/>
      <c r="CM1500" s="18"/>
      <c r="CN1500" s="18"/>
      <c r="CO1500" s="18"/>
      <c r="CP1500" s="18"/>
      <c r="CQ1500" s="18"/>
      <c r="CR1500" s="18"/>
      <c r="CS1500" s="18"/>
      <c r="CT1500" s="18"/>
      <c r="CU1500" s="18"/>
      <c r="CV1500" s="18"/>
      <c r="CW1500" s="18"/>
      <c r="CX1500" s="18"/>
      <c r="CY1500" s="18"/>
      <c r="CZ1500" s="18"/>
      <c r="DA1500" s="18"/>
      <c r="DB1500" s="18"/>
      <c r="DC1500" s="18"/>
      <c r="DD1500" s="18"/>
      <c r="DE1500" s="18"/>
      <c r="DF1500" s="18"/>
      <c r="DG1500" s="18"/>
      <c r="DH1500" s="18"/>
      <c r="DI1500" s="18"/>
    </row>
    <row r="1501" s="19" customFormat="1" spans="1:113">
      <c r="A1501" s="153" t="str">
        <f>+CONCATENATE(B1501,C1501,D1501,E1501,F1501)</f>
        <v>AFS291.75</v>
      </c>
      <c r="B1501" s="158" t="s">
        <v>121</v>
      </c>
      <c r="C1501" s="154" t="s">
        <v>148</v>
      </c>
      <c r="D1501" s="158" t="s">
        <v>90</v>
      </c>
      <c r="E1501" s="158">
        <v>29</v>
      </c>
      <c r="F1501" s="159">
        <v>1.75</v>
      </c>
      <c r="G1501" s="156">
        <v>0</v>
      </c>
      <c r="H1501" s="156">
        <v>98.69</v>
      </c>
      <c r="I1501" s="156">
        <v>104.22</v>
      </c>
      <c r="J1501" s="156">
        <v>122.02</v>
      </c>
      <c r="K1501" s="156">
        <v>152.59</v>
      </c>
      <c r="L1501" s="156">
        <v>193.56</v>
      </c>
      <c r="M1501" s="157"/>
      <c r="N1501" s="18"/>
      <c r="W1501" s="18"/>
      <c r="X1501" s="18"/>
      <c r="Y1501" s="18"/>
      <c r="Z1501" s="18"/>
      <c r="AA1501" s="18"/>
      <c r="AB1501" s="18"/>
      <c r="AC1501" s="18"/>
      <c r="AD1501" s="18"/>
      <c r="AE1501" s="18"/>
      <c r="AF1501" s="18"/>
      <c r="AG1501" s="18"/>
      <c r="AH1501" s="18"/>
      <c r="AI1501" s="18"/>
      <c r="AJ1501" s="18"/>
      <c r="AK1501" s="18"/>
      <c r="AL1501" s="18"/>
      <c r="AM1501" s="18"/>
      <c r="AN1501" s="18"/>
      <c r="AO1501" s="18"/>
      <c r="AP1501" s="18"/>
      <c r="AQ1501" s="18"/>
      <c r="AR1501" s="18"/>
      <c r="AS1501" s="18"/>
      <c r="AT1501" s="18"/>
      <c r="AU1501" s="18"/>
      <c r="AV1501" s="18"/>
      <c r="AW1501" s="18"/>
      <c r="AX1501" s="18"/>
      <c r="AY1501" s="18"/>
      <c r="AZ1501" s="18"/>
      <c r="BA1501" s="18"/>
      <c r="BB1501" s="18"/>
      <c r="BD1501" s="18"/>
      <c r="BE1501" s="18"/>
      <c r="BF1501" s="18"/>
      <c r="BG1501" s="18"/>
      <c r="BH1501" s="18"/>
      <c r="BI1501" s="18"/>
      <c r="BJ1501" s="18"/>
      <c r="BK1501" s="18"/>
      <c r="BL1501" s="18"/>
      <c r="BM1501" s="18"/>
      <c r="BN1501" s="18"/>
      <c r="BO1501" s="18"/>
      <c r="BP1501" s="18"/>
      <c r="BQ1501" s="18"/>
      <c r="BR1501" s="18"/>
      <c r="BS1501" s="18"/>
      <c r="BT1501" s="18"/>
      <c r="BU1501" s="18"/>
      <c r="BV1501" s="18"/>
      <c r="BW1501" s="18"/>
      <c r="BX1501" s="18"/>
      <c r="BY1501" s="18"/>
      <c r="BZ1501" s="18"/>
      <c r="CA1501" s="18"/>
      <c r="CB1501" s="18"/>
      <c r="CC1501" s="18"/>
      <c r="CD1501" s="18"/>
      <c r="CE1501" s="18"/>
      <c r="CF1501" s="18"/>
      <c r="CG1501" s="18"/>
      <c r="CH1501" s="18"/>
      <c r="CI1501" s="18"/>
      <c r="CJ1501" s="18"/>
      <c r="CK1501" s="18"/>
      <c r="CL1501" s="18"/>
      <c r="CM1501" s="18"/>
      <c r="CN1501" s="18"/>
      <c r="CO1501" s="18"/>
      <c r="CP1501" s="18"/>
      <c r="CQ1501" s="18"/>
      <c r="CR1501" s="18"/>
      <c r="CS1501" s="18"/>
      <c r="CT1501" s="18"/>
      <c r="CU1501" s="18"/>
      <c r="CV1501" s="18"/>
      <c r="CW1501" s="18"/>
      <c r="CX1501" s="18"/>
      <c r="CY1501" s="18"/>
      <c r="CZ1501" s="18"/>
      <c r="DA1501" s="18"/>
      <c r="DB1501" s="18"/>
      <c r="DC1501" s="18"/>
      <c r="DD1501" s="18"/>
      <c r="DE1501" s="18"/>
      <c r="DF1501" s="18"/>
      <c r="DG1501" s="18"/>
      <c r="DH1501" s="18"/>
      <c r="DI1501" s="18"/>
    </row>
    <row r="1502" s="19" customFormat="1" spans="1:113">
      <c r="A1502" s="153" t="str">
        <f>+CONCATENATE(B1502,C1502,D1502,E1502,F1502)</f>
        <v>AFS301.75</v>
      </c>
      <c r="B1502" s="158" t="s">
        <v>121</v>
      </c>
      <c r="C1502" s="154" t="s">
        <v>148</v>
      </c>
      <c r="D1502" s="158" t="s">
        <v>90</v>
      </c>
      <c r="E1502" s="158">
        <v>30</v>
      </c>
      <c r="F1502" s="159">
        <v>1.75</v>
      </c>
      <c r="G1502" s="156">
        <v>0</v>
      </c>
      <c r="H1502" s="156">
        <v>101.03</v>
      </c>
      <c r="I1502" s="156">
        <v>108.9</v>
      </c>
      <c r="J1502" s="156">
        <v>130.36</v>
      </c>
      <c r="K1502" s="156">
        <v>164.95</v>
      </c>
      <c r="L1502" s="156">
        <v>208.95</v>
      </c>
      <c r="M1502" s="157">
        <v>208.95</v>
      </c>
      <c r="N1502" s="18"/>
      <c r="W1502" s="18"/>
      <c r="X1502" s="18"/>
      <c r="Y1502" s="18"/>
      <c r="Z1502" s="18"/>
      <c r="AA1502" s="18"/>
      <c r="AB1502" s="18"/>
      <c r="AC1502" s="18"/>
      <c r="AD1502" s="18"/>
      <c r="AE1502" s="18"/>
      <c r="AF1502" s="18"/>
      <c r="AG1502" s="18"/>
      <c r="AH1502" s="18"/>
      <c r="AI1502" s="18"/>
      <c r="AJ1502" s="18"/>
      <c r="AK1502" s="18"/>
      <c r="AL1502" s="18"/>
      <c r="AM1502" s="18"/>
      <c r="AN1502" s="18"/>
      <c r="AO1502" s="18"/>
      <c r="AP1502" s="18"/>
      <c r="AQ1502" s="18"/>
      <c r="AR1502" s="18"/>
      <c r="AS1502" s="18"/>
      <c r="AT1502" s="18"/>
      <c r="AU1502" s="18"/>
      <c r="AV1502" s="18"/>
      <c r="AW1502" s="18"/>
      <c r="AX1502" s="18"/>
      <c r="AY1502" s="18"/>
      <c r="AZ1502" s="18"/>
      <c r="BA1502" s="18"/>
      <c r="BB1502" s="18"/>
      <c r="BD1502" s="18"/>
      <c r="BE1502" s="18"/>
      <c r="BF1502" s="18"/>
      <c r="BG1502" s="18"/>
      <c r="BH1502" s="18"/>
      <c r="BI1502" s="18"/>
      <c r="BJ1502" s="18"/>
      <c r="BK1502" s="18"/>
      <c r="BL1502" s="18"/>
      <c r="BM1502" s="18"/>
      <c r="BN1502" s="18"/>
      <c r="BO1502" s="18"/>
      <c r="BP1502" s="18"/>
      <c r="BQ1502" s="18"/>
      <c r="BR1502" s="18"/>
      <c r="BS1502" s="18"/>
      <c r="BT1502" s="18"/>
      <c r="BU1502" s="18"/>
      <c r="BV1502" s="18"/>
      <c r="BW1502" s="18"/>
      <c r="BX1502" s="18"/>
      <c r="BY1502" s="18"/>
      <c r="BZ1502" s="18"/>
      <c r="CA1502" s="18"/>
      <c r="CB1502" s="18"/>
      <c r="CC1502" s="18"/>
      <c r="CD1502" s="18"/>
      <c r="CE1502" s="18"/>
      <c r="CF1502" s="18"/>
      <c r="CG1502" s="18"/>
      <c r="CH1502" s="18"/>
      <c r="CI1502" s="18"/>
      <c r="CJ1502" s="18"/>
      <c r="CK1502" s="18"/>
      <c r="CL1502" s="18"/>
      <c r="CM1502" s="18"/>
      <c r="CN1502" s="18"/>
      <c r="CO1502" s="18"/>
      <c r="CP1502" s="18"/>
      <c r="CQ1502" s="18"/>
      <c r="CR1502" s="18"/>
      <c r="CS1502" s="18"/>
      <c r="CT1502" s="18"/>
      <c r="CU1502" s="18"/>
      <c r="CV1502" s="18"/>
      <c r="CW1502" s="18"/>
      <c r="CX1502" s="18"/>
      <c r="CY1502" s="18"/>
      <c r="CZ1502" s="18"/>
      <c r="DA1502" s="18"/>
      <c r="DB1502" s="18"/>
      <c r="DC1502" s="18"/>
      <c r="DD1502" s="18"/>
      <c r="DE1502" s="18"/>
      <c r="DF1502" s="18"/>
      <c r="DG1502" s="18"/>
      <c r="DH1502" s="18"/>
      <c r="DI1502" s="18"/>
    </row>
    <row r="1503" s="19" customFormat="1" spans="1:113">
      <c r="A1503" s="153" t="str">
        <f>+CONCATENATE(B1503,C1503,D1503,E1503,F1503)</f>
        <v>AFS311.75</v>
      </c>
      <c r="B1503" s="158" t="s">
        <v>121</v>
      </c>
      <c r="C1503" s="154" t="s">
        <v>148</v>
      </c>
      <c r="D1503" s="158" t="s">
        <v>90</v>
      </c>
      <c r="E1503" s="158">
        <v>31</v>
      </c>
      <c r="F1503" s="159">
        <v>1.75</v>
      </c>
      <c r="G1503" s="156">
        <v>0</v>
      </c>
      <c r="H1503" s="156">
        <v>103.98</v>
      </c>
      <c r="I1503" s="156">
        <v>114.67</v>
      </c>
      <c r="J1503" s="156">
        <v>140.08</v>
      </c>
      <c r="K1503" s="156">
        <v>178.75</v>
      </c>
      <c r="L1503" s="156">
        <v>225.75</v>
      </c>
      <c r="M1503" s="157">
        <v>215.94</v>
      </c>
      <c r="N1503" s="18"/>
      <c r="W1503" s="18"/>
      <c r="X1503" s="18"/>
      <c r="Y1503" s="18"/>
      <c r="Z1503" s="18"/>
      <c r="AA1503" s="18"/>
      <c r="AB1503" s="18"/>
      <c r="AC1503" s="18"/>
      <c r="AD1503" s="18"/>
      <c r="AE1503" s="18"/>
      <c r="AF1503" s="18"/>
      <c r="AG1503" s="18"/>
      <c r="AH1503" s="18"/>
      <c r="AI1503" s="18"/>
      <c r="AJ1503" s="18"/>
      <c r="AK1503" s="18"/>
      <c r="AL1503" s="18"/>
      <c r="AM1503" s="18"/>
      <c r="AN1503" s="18"/>
      <c r="AO1503" s="18"/>
      <c r="AP1503" s="18"/>
      <c r="AQ1503" s="18"/>
      <c r="AR1503" s="18"/>
      <c r="AS1503" s="18"/>
      <c r="AT1503" s="18"/>
      <c r="AU1503" s="18"/>
      <c r="AV1503" s="18"/>
      <c r="AW1503" s="18"/>
      <c r="AX1503" s="18"/>
      <c r="AY1503" s="18"/>
      <c r="AZ1503" s="18"/>
      <c r="BA1503" s="18"/>
      <c r="BB1503" s="18"/>
      <c r="BD1503" s="18"/>
      <c r="BE1503" s="18"/>
      <c r="BF1503" s="18"/>
      <c r="BG1503" s="18"/>
      <c r="BH1503" s="18"/>
      <c r="BI1503" s="18"/>
      <c r="BJ1503" s="18"/>
      <c r="BK1503" s="18"/>
      <c r="BL1503" s="18"/>
      <c r="BM1503" s="18"/>
      <c r="BN1503" s="18"/>
      <c r="BO1503" s="18"/>
      <c r="BP1503" s="18"/>
      <c r="BQ1503" s="18"/>
      <c r="BR1503" s="18"/>
      <c r="BS1503" s="18"/>
      <c r="BT1503" s="18"/>
      <c r="BU1503" s="18"/>
      <c r="BV1503" s="18"/>
      <c r="BW1503" s="18"/>
      <c r="BX1503" s="18"/>
      <c r="BY1503" s="18"/>
      <c r="BZ1503" s="18"/>
      <c r="CA1503" s="18"/>
      <c r="CB1503" s="18"/>
      <c r="CC1503" s="18"/>
      <c r="CD1503" s="18"/>
      <c r="CE1503" s="18"/>
      <c r="CF1503" s="18"/>
      <c r="CG1503" s="18"/>
      <c r="CH1503" s="18"/>
      <c r="CI1503" s="18"/>
      <c r="CJ1503" s="18"/>
      <c r="CK1503" s="18"/>
      <c r="CL1503" s="18"/>
      <c r="CM1503" s="18"/>
      <c r="CN1503" s="18"/>
      <c r="CO1503" s="18"/>
      <c r="CP1503" s="18"/>
      <c r="CQ1503" s="18"/>
      <c r="CR1503" s="18"/>
      <c r="CS1503" s="18"/>
      <c r="CT1503" s="18"/>
      <c r="CU1503" s="18"/>
      <c r="CV1503" s="18"/>
      <c r="CW1503" s="18"/>
      <c r="CX1503" s="18"/>
      <c r="CY1503" s="18"/>
      <c r="CZ1503" s="18"/>
      <c r="DA1503" s="18"/>
      <c r="DB1503" s="18"/>
      <c r="DC1503" s="18"/>
      <c r="DD1503" s="18"/>
      <c r="DE1503" s="18"/>
      <c r="DF1503" s="18"/>
      <c r="DG1503" s="18"/>
      <c r="DH1503" s="18"/>
      <c r="DI1503" s="18"/>
    </row>
    <row r="1504" s="19" customFormat="1" spans="1:113">
      <c r="A1504" s="153" t="str">
        <f>+CONCATENATE(B1504,C1504,D1504,E1504,F1504)</f>
        <v>AFS321.75</v>
      </c>
      <c r="B1504" s="158" t="s">
        <v>121</v>
      </c>
      <c r="C1504" s="154" t="s">
        <v>148</v>
      </c>
      <c r="D1504" s="158" t="s">
        <v>90</v>
      </c>
      <c r="E1504" s="158">
        <v>32</v>
      </c>
      <c r="F1504" s="159">
        <v>1.75</v>
      </c>
      <c r="G1504" s="156">
        <v>0</v>
      </c>
      <c r="H1504" s="156">
        <v>107.81</v>
      </c>
      <c r="I1504" s="156">
        <v>121.78</v>
      </c>
      <c r="J1504" s="156">
        <v>151.27</v>
      </c>
      <c r="K1504" s="156">
        <v>193.95</v>
      </c>
      <c r="L1504" s="156">
        <v>244.11</v>
      </c>
      <c r="M1504" s="157">
        <v>223.47</v>
      </c>
      <c r="N1504" s="18"/>
      <c r="W1504" s="18"/>
      <c r="X1504" s="18"/>
      <c r="Y1504" s="18"/>
      <c r="Z1504" s="18"/>
      <c r="AA1504" s="18"/>
      <c r="AB1504" s="18"/>
      <c r="AC1504" s="18"/>
      <c r="AD1504" s="18"/>
      <c r="AE1504" s="18"/>
      <c r="AF1504" s="18"/>
      <c r="AG1504" s="18"/>
      <c r="AH1504" s="18"/>
      <c r="AI1504" s="18"/>
      <c r="AJ1504" s="18"/>
      <c r="AK1504" s="18"/>
      <c r="AL1504" s="18"/>
      <c r="AM1504" s="18"/>
      <c r="AN1504" s="18"/>
      <c r="AO1504" s="18"/>
      <c r="AP1504" s="18"/>
      <c r="AQ1504" s="18"/>
      <c r="AR1504" s="18"/>
      <c r="AS1504" s="18"/>
      <c r="AT1504" s="18"/>
      <c r="AU1504" s="18"/>
      <c r="AV1504" s="18"/>
      <c r="AW1504" s="18"/>
      <c r="AX1504" s="18"/>
      <c r="AY1504" s="18"/>
      <c r="AZ1504" s="18"/>
      <c r="BA1504" s="18"/>
      <c r="BB1504" s="18"/>
      <c r="BD1504" s="18"/>
      <c r="BE1504" s="18"/>
      <c r="BF1504" s="18"/>
      <c r="BG1504" s="18"/>
      <c r="BH1504" s="18"/>
      <c r="BI1504" s="18"/>
      <c r="BJ1504" s="18"/>
      <c r="BK1504" s="18"/>
      <c r="BL1504" s="18"/>
      <c r="BM1504" s="18"/>
      <c r="BN1504" s="18"/>
      <c r="BO1504" s="18"/>
      <c r="BP1504" s="18"/>
      <c r="BQ1504" s="18"/>
      <c r="BR1504" s="18"/>
      <c r="BS1504" s="18"/>
      <c r="BT1504" s="18"/>
      <c r="BU1504" s="18"/>
      <c r="BV1504" s="18"/>
      <c r="BW1504" s="18"/>
      <c r="BX1504" s="18"/>
      <c r="BY1504" s="18"/>
      <c r="BZ1504" s="18"/>
      <c r="CA1504" s="18"/>
      <c r="CB1504" s="18"/>
      <c r="CC1504" s="18"/>
      <c r="CD1504" s="18"/>
      <c r="CE1504" s="18"/>
      <c r="CF1504" s="18"/>
      <c r="CG1504" s="18"/>
      <c r="CH1504" s="18"/>
      <c r="CI1504" s="18"/>
      <c r="CJ1504" s="18"/>
      <c r="CK1504" s="18"/>
      <c r="CL1504" s="18"/>
      <c r="CM1504" s="18"/>
      <c r="CN1504" s="18"/>
      <c r="CO1504" s="18"/>
      <c r="CP1504" s="18"/>
      <c r="CQ1504" s="18"/>
      <c r="CR1504" s="18"/>
      <c r="CS1504" s="18"/>
      <c r="CT1504" s="18"/>
      <c r="CU1504" s="18"/>
      <c r="CV1504" s="18"/>
      <c r="CW1504" s="18"/>
      <c r="CX1504" s="18"/>
      <c r="CY1504" s="18"/>
      <c r="CZ1504" s="18"/>
      <c r="DA1504" s="18"/>
      <c r="DB1504" s="18"/>
      <c r="DC1504" s="18"/>
      <c r="DD1504" s="18"/>
      <c r="DE1504" s="18"/>
      <c r="DF1504" s="18"/>
      <c r="DG1504" s="18"/>
      <c r="DH1504" s="18"/>
      <c r="DI1504" s="18"/>
    </row>
    <row r="1505" s="19" customFormat="1" spans="1:113">
      <c r="A1505" s="153" t="str">
        <f>+CONCATENATE(B1505,C1505,D1505,E1505,F1505)</f>
        <v>AFS331.75</v>
      </c>
      <c r="B1505" s="158" t="s">
        <v>121</v>
      </c>
      <c r="C1505" s="154" t="s">
        <v>148</v>
      </c>
      <c r="D1505" s="158" t="s">
        <v>90</v>
      </c>
      <c r="E1505" s="158">
        <v>33</v>
      </c>
      <c r="F1505" s="159">
        <v>1.75</v>
      </c>
      <c r="G1505" s="156">
        <v>0</v>
      </c>
      <c r="H1505" s="156">
        <v>112.48</v>
      </c>
      <c r="I1505" s="156">
        <v>130.12</v>
      </c>
      <c r="J1505" s="156">
        <v>163.94</v>
      </c>
      <c r="K1505" s="156">
        <v>210.86</v>
      </c>
      <c r="L1505" s="156">
        <v>264</v>
      </c>
      <c r="M1505" s="157">
        <v>231.56</v>
      </c>
      <c r="N1505" s="18"/>
      <c r="W1505" s="18"/>
      <c r="X1505" s="18"/>
      <c r="Y1505" s="18"/>
      <c r="Z1505" s="18"/>
      <c r="AA1505" s="18"/>
      <c r="AB1505" s="18"/>
      <c r="AC1505" s="18"/>
      <c r="AD1505" s="18"/>
      <c r="AE1505" s="18"/>
      <c r="AF1505" s="18"/>
      <c r="AG1505" s="18"/>
      <c r="AH1505" s="18"/>
      <c r="AI1505" s="18"/>
      <c r="AJ1505" s="18"/>
      <c r="AK1505" s="18"/>
      <c r="AL1505" s="18"/>
      <c r="AM1505" s="18"/>
      <c r="AN1505" s="18"/>
      <c r="AO1505" s="18"/>
      <c r="AP1505" s="18"/>
      <c r="AQ1505" s="18"/>
      <c r="AR1505" s="18"/>
      <c r="AS1505" s="18"/>
      <c r="AT1505" s="18"/>
      <c r="AU1505" s="18"/>
      <c r="AV1505" s="18"/>
      <c r="AW1505" s="18"/>
      <c r="AX1505" s="18"/>
      <c r="AY1505" s="18"/>
      <c r="AZ1505" s="18"/>
      <c r="BA1505" s="18"/>
      <c r="BB1505" s="18"/>
      <c r="BD1505" s="18"/>
      <c r="BE1505" s="18"/>
      <c r="BF1505" s="18"/>
      <c r="BG1505" s="18"/>
      <c r="BH1505" s="18"/>
      <c r="BI1505" s="18"/>
      <c r="BJ1505" s="18"/>
      <c r="BK1505" s="18"/>
      <c r="BL1505" s="18"/>
      <c r="BM1505" s="18"/>
      <c r="BN1505" s="18"/>
      <c r="BO1505" s="18"/>
      <c r="BP1505" s="18"/>
      <c r="BQ1505" s="18"/>
      <c r="BR1505" s="18"/>
      <c r="BS1505" s="18"/>
      <c r="BT1505" s="18"/>
      <c r="BU1505" s="18"/>
      <c r="BV1505" s="18"/>
      <c r="BW1505" s="18"/>
      <c r="BX1505" s="18"/>
      <c r="BY1505" s="18"/>
      <c r="BZ1505" s="18"/>
      <c r="CA1505" s="18"/>
      <c r="CB1505" s="18"/>
      <c r="CC1505" s="18"/>
      <c r="CD1505" s="18"/>
      <c r="CE1505" s="18"/>
      <c r="CF1505" s="18"/>
      <c r="CG1505" s="18"/>
      <c r="CH1505" s="18"/>
      <c r="CI1505" s="18"/>
      <c r="CJ1505" s="18"/>
      <c r="CK1505" s="18"/>
      <c r="CL1505" s="18"/>
      <c r="CM1505" s="18"/>
      <c r="CN1505" s="18"/>
      <c r="CO1505" s="18"/>
      <c r="CP1505" s="18"/>
      <c r="CQ1505" s="18"/>
      <c r="CR1505" s="18"/>
      <c r="CS1505" s="18"/>
      <c r="CT1505" s="18"/>
      <c r="CU1505" s="18"/>
      <c r="CV1505" s="18"/>
      <c r="CW1505" s="18"/>
      <c r="CX1505" s="18"/>
      <c r="CY1505" s="18"/>
      <c r="CZ1505" s="18"/>
      <c r="DA1505" s="18"/>
      <c r="DB1505" s="18"/>
      <c r="DC1505" s="18"/>
      <c r="DD1505" s="18"/>
      <c r="DE1505" s="18"/>
      <c r="DF1505" s="18"/>
      <c r="DG1505" s="18"/>
      <c r="DH1505" s="18"/>
      <c r="DI1505" s="18"/>
    </row>
    <row r="1506" s="19" customFormat="1" spans="1:113">
      <c r="A1506" s="153" t="str">
        <f>+CONCATENATE(B1506,C1506,D1506,E1506,F1506)</f>
        <v>AFS341.75</v>
      </c>
      <c r="B1506" s="158" t="s">
        <v>121</v>
      </c>
      <c r="C1506" s="154" t="s">
        <v>148</v>
      </c>
      <c r="D1506" s="158" t="s">
        <v>90</v>
      </c>
      <c r="E1506" s="158">
        <v>34</v>
      </c>
      <c r="F1506" s="159">
        <v>1.75</v>
      </c>
      <c r="G1506" s="156">
        <v>0</v>
      </c>
      <c r="H1506" s="156">
        <v>118.26</v>
      </c>
      <c r="I1506" s="156">
        <v>140</v>
      </c>
      <c r="J1506" s="156">
        <v>178.58</v>
      </c>
      <c r="K1506" s="156">
        <v>229.3</v>
      </c>
      <c r="L1506" s="156">
        <v>285.57</v>
      </c>
      <c r="M1506" s="157">
        <v>240.26</v>
      </c>
      <c r="N1506" s="18"/>
      <c r="W1506" s="18"/>
      <c r="X1506" s="18"/>
      <c r="Y1506" s="18"/>
      <c r="Z1506" s="18"/>
      <c r="AA1506" s="18"/>
      <c r="AB1506" s="18"/>
      <c r="AC1506" s="18"/>
      <c r="AD1506" s="18"/>
      <c r="AE1506" s="18"/>
      <c r="AF1506" s="18"/>
      <c r="AG1506" s="18"/>
      <c r="AH1506" s="18"/>
      <c r="AI1506" s="18"/>
      <c r="AJ1506" s="18"/>
      <c r="AK1506" s="18"/>
      <c r="AL1506" s="18"/>
      <c r="AM1506" s="18"/>
      <c r="AN1506" s="18"/>
      <c r="AO1506" s="18"/>
      <c r="AP1506" s="18"/>
      <c r="AQ1506" s="18"/>
      <c r="AR1506" s="18"/>
      <c r="AS1506" s="18"/>
      <c r="AT1506" s="18"/>
      <c r="AU1506" s="18"/>
      <c r="AV1506" s="18"/>
      <c r="AW1506" s="18"/>
      <c r="AX1506" s="18"/>
      <c r="AY1506" s="18"/>
      <c r="AZ1506" s="18"/>
      <c r="BA1506" s="18"/>
      <c r="BB1506" s="18"/>
      <c r="BD1506" s="18"/>
      <c r="BE1506" s="18"/>
      <c r="BF1506" s="18"/>
      <c r="BG1506" s="18"/>
      <c r="BH1506" s="18"/>
      <c r="BI1506" s="18"/>
      <c r="BJ1506" s="18"/>
      <c r="BK1506" s="18"/>
      <c r="BL1506" s="18"/>
      <c r="BM1506" s="18"/>
      <c r="BN1506" s="18"/>
      <c r="BO1506" s="18"/>
      <c r="BP1506" s="18"/>
      <c r="BQ1506" s="18"/>
      <c r="BR1506" s="18"/>
      <c r="BS1506" s="18"/>
      <c r="BT1506" s="18"/>
      <c r="BU1506" s="18"/>
      <c r="BV1506" s="18"/>
      <c r="BW1506" s="18"/>
      <c r="BX1506" s="18"/>
      <c r="BY1506" s="18"/>
      <c r="BZ1506" s="18"/>
      <c r="CA1506" s="18"/>
      <c r="CB1506" s="18"/>
      <c r="CC1506" s="18"/>
      <c r="CD1506" s="18"/>
      <c r="CE1506" s="18"/>
      <c r="CF1506" s="18"/>
      <c r="CG1506" s="18"/>
      <c r="CH1506" s="18"/>
      <c r="CI1506" s="18"/>
      <c r="CJ1506" s="18"/>
      <c r="CK1506" s="18"/>
      <c r="CL1506" s="18"/>
      <c r="CM1506" s="18"/>
      <c r="CN1506" s="18"/>
      <c r="CO1506" s="18"/>
      <c r="CP1506" s="18"/>
      <c r="CQ1506" s="18"/>
      <c r="CR1506" s="18"/>
      <c r="CS1506" s="18"/>
      <c r="CT1506" s="18"/>
      <c r="CU1506" s="18"/>
      <c r="CV1506" s="18"/>
      <c r="CW1506" s="18"/>
      <c r="CX1506" s="18"/>
      <c r="CY1506" s="18"/>
      <c r="CZ1506" s="18"/>
      <c r="DA1506" s="18"/>
      <c r="DB1506" s="18"/>
      <c r="DC1506" s="18"/>
      <c r="DD1506" s="18"/>
      <c r="DE1506" s="18"/>
      <c r="DF1506" s="18"/>
      <c r="DG1506" s="18"/>
      <c r="DH1506" s="18"/>
      <c r="DI1506" s="18"/>
    </row>
    <row r="1507" s="19" customFormat="1" spans="1:113">
      <c r="A1507" s="153" t="str">
        <f>+CONCATENATE(B1507,C1507,D1507,E1507,F1507)</f>
        <v>AFS351.75</v>
      </c>
      <c r="B1507" s="158" t="s">
        <v>121</v>
      </c>
      <c r="C1507" s="154" t="s">
        <v>148</v>
      </c>
      <c r="D1507" s="158" t="s">
        <v>90</v>
      </c>
      <c r="E1507" s="158">
        <v>35</v>
      </c>
      <c r="F1507" s="159">
        <v>1.75</v>
      </c>
      <c r="G1507" s="156">
        <v>0</v>
      </c>
      <c r="H1507" s="156">
        <v>125.2</v>
      </c>
      <c r="I1507" s="156">
        <v>151.51</v>
      </c>
      <c r="J1507" s="156">
        <v>195.08</v>
      </c>
      <c r="K1507" s="156">
        <v>249.58</v>
      </c>
      <c r="L1507" s="156">
        <v>309.02</v>
      </c>
      <c r="M1507" s="157">
        <v>249.58</v>
      </c>
      <c r="N1507" s="18"/>
      <c r="W1507" s="18"/>
      <c r="X1507" s="18"/>
      <c r="Y1507" s="18"/>
      <c r="Z1507" s="18"/>
      <c r="AA1507" s="18"/>
      <c r="AB1507" s="18"/>
      <c r="AC1507" s="18"/>
      <c r="AD1507" s="18"/>
      <c r="AE1507" s="18"/>
      <c r="AF1507" s="18"/>
      <c r="AG1507" s="18"/>
      <c r="AH1507" s="18"/>
      <c r="AI1507" s="18"/>
      <c r="AJ1507" s="18"/>
      <c r="AK1507" s="18"/>
      <c r="AL1507" s="18"/>
      <c r="AM1507" s="18"/>
      <c r="AN1507" s="18"/>
      <c r="AO1507" s="18"/>
      <c r="AP1507" s="18"/>
      <c r="AQ1507" s="18"/>
      <c r="AR1507" s="18"/>
      <c r="AS1507" s="18"/>
      <c r="AT1507" s="18"/>
      <c r="AU1507" s="18"/>
      <c r="AV1507" s="18"/>
      <c r="AW1507" s="18"/>
      <c r="AX1507" s="18"/>
      <c r="AY1507" s="18"/>
      <c r="AZ1507" s="18"/>
      <c r="BA1507" s="18"/>
      <c r="BB1507" s="18"/>
      <c r="BD1507" s="18"/>
      <c r="BE1507" s="18"/>
      <c r="BF1507" s="18"/>
      <c r="BG1507" s="18"/>
      <c r="BH1507" s="18"/>
      <c r="BI1507" s="18"/>
      <c r="BJ1507" s="18"/>
      <c r="BK1507" s="18"/>
      <c r="BL1507" s="18"/>
      <c r="BM1507" s="18"/>
      <c r="BN1507" s="18"/>
      <c r="BO1507" s="18"/>
      <c r="BP1507" s="18"/>
      <c r="BQ1507" s="18"/>
      <c r="BR1507" s="18"/>
      <c r="BS1507" s="18"/>
      <c r="BT1507" s="18"/>
      <c r="BU1507" s="18"/>
      <c r="BV1507" s="18"/>
      <c r="BW1507" s="18"/>
      <c r="BX1507" s="18"/>
      <c r="BY1507" s="18"/>
      <c r="BZ1507" s="18"/>
      <c r="CA1507" s="18"/>
      <c r="CB1507" s="18"/>
      <c r="CC1507" s="18"/>
      <c r="CD1507" s="18"/>
      <c r="CE1507" s="18"/>
      <c r="CF1507" s="18"/>
      <c r="CG1507" s="18"/>
      <c r="CH1507" s="18"/>
      <c r="CI1507" s="18"/>
      <c r="CJ1507" s="18"/>
      <c r="CK1507" s="18"/>
      <c r="CL1507" s="18"/>
      <c r="CM1507" s="18"/>
      <c r="CN1507" s="18"/>
      <c r="CO1507" s="18"/>
      <c r="CP1507" s="18"/>
      <c r="CQ1507" s="18"/>
      <c r="CR1507" s="18"/>
      <c r="CS1507" s="18"/>
      <c r="CT1507" s="18"/>
      <c r="CU1507" s="18"/>
      <c r="CV1507" s="18"/>
      <c r="CW1507" s="18"/>
      <c r="CX1507" s="18"/>
      <c r="CY1507" s="18"/>
      <c r="CZ1507" s="18"/>
      <c r="DA1507" s="18"/>
      <c r="DB1507" s="18"/>
      <c r="DC1507" s="18"/>
      <c r="DD1507" s="18"/>
      <c r="DE1507" s="18"/>
      <c r="DF1507" s="18"/>
      <c r="DG1507" s="18"/>
      <c r="DH1507" s="18"/>
      <c r="DI1507" s="18"/>
    </row>
    <row r="1508" s="19" customFormat="1" spans="1:113">
      <c r="A1508" s="153" t="str">
        <f>+CONCATENATE(B1508,C1508,D1508,E1508,F1508)</f>
        <v>AFS361.75</v>
      </c>
      <c r="B1508" s="158" t="s">
        <v>121</v>
      </c>
      <c r="C1508" s="154" t="s">
        <v>148</v>
      </c>
      <c r="D1508" s="158" t="s">
        <v>90</v>
      </c>
      <c r="E1508" s="158">
        <v>36</v>
      </c>
      <c r="F1508" s="159">
        <v>1.75</v>
      </c>
      <c r="G1508" s="156">
        <v>0</v>
      </c>
      <c r="H1508" s="156">
        <v>133.57</v>
      </c>
      <c r="I1508" s="156">
        <v>164.91</v>
      </c>
      <c r="J1508" s="156">
        <v>213.39</v>
      </c>
      <c r="K1508" s="156">
        <v>271.79</v>
      </c>
      <c r="L1508" s="156">
        <v>334.5</v>
      </c>
      <c r="M1508" s="157">
        <v>259.62</v>
      </c>
      <c r="N1508" s="18"/>
      <c r="W1508" s="18"/>
      <c r="X1508" s="18"/>
      <c r="Y1508" s="18"/>
      <c r="Z1508" s="18"/>
      <c r="AA1508" s="18"/>
      <c r="AB1508" s="18"/>
      <c r="AC1508" s="18"/>
      <c r="AD1508" s="18"/>
      <c r="AE1508" s="18"/>
      <c r="AF1508" s="18"/>
      <c r="AG1508" s="18"/>
      <c r="AH1508" s="18"/>
      <c r="AI1508" s="18"/>
      <c r="AJ1508" s="18"/>
      <c r="AK1508" s="18"/>
      <c r="AL1508" s="18"/>
      <c r="AM1508" s="18"/>
      <c r="AN1508" s="18"/>
      <c r="AO1508" s="18"/>
      <c r="AP1508" s="18"/>
      <c r="AQ1508" s="18"/>
      <c r="AR1508" s="18"/>
      <c r="AS1508" s="18"/>
      <c r="AT1508" s="18"/>
      <c r="AU1508" s="18"/>
      <c r="AV1508" s="18"/>
      <c r="AW1508" s="18"/>
      <c r="AX1508" s="18"/>
      <c r="AY1508" s="18"/>
      <c r="AZ1508" s="18"/>
      <c r="BA1508" s="18"/>
      <c r="BB1508" s="18"/>
      <c r="BD1508" s="18"/>
      <c r="BE1508" s="18"/>
      <c r="BF1508" s="18"/>
      <c r="BG1508" s="18"/>
      <c r="BH1508" s="18"/>
      <c r="BI1508" s="18"/>
      <c r="BJ1508" s="18"/>
      <c r="BK1508" s="18"/>
      <c r="BL1508" s="18"/>
      <c r="BM1508" s="18"/>
      <c r="BN1508" s="18"/>
      <c r="BO1508" s="18"/>
      <c r="BP1508" s="18"/>
      <c r="BQ1508" s="18"/>
      <c r="BR1508" s="18"/>
      <c r="BS1508" s="18"/>
      <c r="BT1508" s="18"/>
      <c r="BU1508" s="18"/>
      <c r="BV1508" s="18"/>
      <c r="BW1508" s="18"/>
      <c r="BX1508" s="18"/>
      <c r="BY1508" s="18"/>
      <c r="BZ1508" s="18"/>
      <c r="CA1508" s="18"/>
      <c r="CB1508" s="18"/>
      <c r="CC1508" s="18"/>
      <c r="CD1508" s="18"/>
      <c r="CE1508" s="18"/>
      <c r="CF1508" s="18"/>
      <c r="CG1508" s="18"/>
      <c r="CH1508" s="18"/>
      <c r="CI1508" s="18"/>
      <c r="CJ1508" s="18"/>
      <c r="CK1508" s="18"/>
      <c r="CL1508" s="18"/>
      <c r="CM1508" s="18"/>
      <c r="CN1508" s="18"/>
      <c r="CO1508" s="18"/>
      <c r="CP1508" s="18"/>
      <c r="CQ1508" s="18"/>
      <c r="CR1508" s="18"/>
      <c r="CS1508" s="18"/>
      <c r="CT1508" s="18"/>
      <c r="CU1508" s="18"/>
      <c r="CV1508" s="18"/>
      <c r="CW1508" s="18"/>
      <c r="CX1508" s="18"/>
      <c r="CY1508" s="18"/>
      <c r="CZ1508" s="18"/>
      <c r="DA1508" s="18"/>
      <c r="DB1508" s="18"/>
      <c r="DC1508" s="18"/>
      <c r="DD1508" s="18"/>
      <c r="DE1508" s="18"/>
      <c r="DF1508" s="18"/>
      <c r="DG1508" s="18"/>
      <c r="DH1508" s="18"/>
      <c r="DI1508" s="18"/>
    </row>
    <row r="1509" s="19" customFormat="1" spans="1:113">
      <c r="A1509" s="153" t="str">
        <f>+CONCATENATE(B1509,C1509,D1509,E1509,F1509)</f>
        <v>AFS371.75</v>
      </c>
      <c r="B1509" s="158" t="s">
        <v>121</v>
      </c>
      <c r="C1509" s="154" t="s">
        <v>148</v>
      </c>
      <c r="D1509" s="158" t="s">
        <v>90</v>
      </c>
      <c r="E1509" s="158">
        <v>37</v>
      </c>
      <c r="F1509" s="159">
        <v>1.75</v>
      </c>
      <c r="G1509" s="156">
        <v>0</v>
      </c>
      <c r="H1509" s="156">
        <v>143.68</v>
      </c>
      <c r="I1509" s="156">
        <v>180.06</v>
      </c>
      <c r="J1509" s="156">
        <v>233.82</v>
      </c>
      <c r="K1509" s="156">
        <v>295.79</v>
      </c>
      <c r="L1509" s="156">
        <v>362.14</v>
      </c>
      <c r="M1509" s="157">
        <v>270.4</v>
      </c>
      <c r="N1509" s="18"/>
      <c r="W1509" s="18"/>
      <c r="X1509" s="18"/>
      <c r="Y1509" s="18"/>
      <c r="Z1509" s="18"/>
      <c r="AA1509" s="18"/>
      <c r="AB1509" s="18"/>
      <c r="AC1509" s="18"/>
      <c r="AD1509" s="18"/>
      <c r="AE1509" s="18"/>
      <c r="AF1509" s="18"/>
      <c r="AG1509" s="18"/>
      <c r="AH1509" s="18"/>
      <c r="AI1509" s="18"/>
      <c r="AJ1509" s="18"/>
      <c r="AK1509" s="18"/>
      <c r="AL1509" s="18"/>
      <c r="AM1509" s="18"/>
      <c r="AN1509" s="18"/>
      <c r="AO1509" s="18"/>
      <c r="AP1509" s="18"/>
      <c r="AQ1509" s="18"/>
      <c r="AR1509" s="18"/>
      <c r="AS1509" s="18"/>
      <c r="AT1509" s="18"/>
      <c r="AU1509" s="18"/>
      <c r="AV1509" s="18"/>
      <c r="AW1509" s="18"/>
      <c r="AX1509" s="18"/>
      <c r="AY1509" s="18"/>
      <c r="AZ1509" s="18"/>
      <c r="BA1509" s="18"/>
      <c r="BB1509" s="18"/>
      <c r="BD1509" s="18"/>
      <c r="BE1509" s="18"/>
      <c r="BF1509" s="18"/>
      <c r="BG1509" s="18"/>
      <c r="BH1509" s="18"/>
      <c r="BI1509" s="18"/>
      <c r="BJ1509" s="18"/>
      <c r="BK1509" s="18"/>
      <c r="BL1509" s="18"/>
      <c r="BM1509" s="18"/>
      <c r="BN1509" s="18"/>
      <c r="BO1509" s="18"/>
      <c r="BP1509" s="18"/>
      <c r="BQ1509" s="18"/>
      <c r="BR1509" s="18"/>
      <c r="BS1509" s="18"/>
      <c r="BT1509" s="18"/>
      <c r="BU1509" s="18"/>
      <c r="BV1509" s="18"/>
      <c r="BW1509" s="18"/>
      <c r="BX1509" s="18"/>
      <c r="BY1509" s="18"/>
      <c r="BZ1509" s="18"/>
      <c r="CA1509" s="18"/>
      <c r="CB1509" s="18"/>
      <c r="CC1509" s="18"/>
      <c r="CD1509" s="18"/>
      <c r="CE1509" s="18"/>
      <c r="CF1509" s="18"/>
      <c r="CG1509" s="18"/>
      <c r="CH1509" s="18"/>
      <c r="CI1509" s="18"/>
      <c r="CJ1509" s="18"/>
      <c r="CK1509" s="18"/>
      <c r="CL1509" s="18"/>
      <c r="CM1509" s="18"/>
      <c r="CN1509" s="18"/>
      <c r="CO1509" s="18"/>
      <c r="CP1509" s="18"/>
      <c r="CQ1509" s="18"/>
      <c r="CR1509" s="18"/>
      <c r="CS1509" s="18"/>
      <c r="CT1509" s="18"/>
      <c r="CU1509" s="18"/>
      <c r="CV1509" s="18"/>
      <c r="CW1509" s="18"/>
      <c r="CX1509" s="18"/>
      <c r="CY1509" s="18"/>
      <c r="CZ1509" s="18"/>
      <c r="DA1509" s="18"/>
      <c r="DB1509" s="18"/>
      <c r="DC1509" s="18"/>
      <c r="DD1509" s="18"/>
      <c r="DE1509" s="18"/>
      <c r="DF1509" s="18"/>
      <c r="DG1509" s="18"/>
      <c r="DH1509" s="18"/>
      <c r="DI1509" s="18"/>
    </row>
    <row r="1510" s="19" customFormat="1" spans="1:113">
      <c r="A1510" s="153" t="str">
        <f>+CONCATENATE(B1510,C1510,D1510,E1510,F1510)</f>
        <v>AFS381.75</v>
      </c>
      <c r="B1510" s="158" t="s">
        <v>121</v>
      </c>
      <c r="C1510" s="154" t="s">
        <v>148</v>
      </c>
      <c r="D1510" s="158" t="s">
        <v>90</v>
      </c>
      <c r="E1510" s="158">
        <v>38</v>
      </c>
      <c r="F1510" s="159">
        <v>1.75</v>
      </c>
      <c r="G1510" s="156">
        <v>0</v>
      </c>
      <c r="H1510" s="156">
        <v>155.39</v>
      </c>
      <c r="I1510" s="156">
        <v>197.48</v>
      </c>
      <c r="J1510" s="156">
        <v>256.18</v>
      </c>
      <c r="K1510" s="156">
        <v>321.85</v>
      </c>
      <c r="L1510" s="156">
        <v>392.11</v>
      </c>
      <c r="M1510" s="157">
        <v>281.97</v>
      </c>
      <c r="N1510" s="18"/>
      <c r="W1510" s="18"/>
      <c r="X1510" s="18"/>
      <c r="Y1510" s="18"/>
      <c r="Z1510" s="18"/>
      <c r="AA1510" s="18"/>
      <c r="AB1510" s="18"/>
      <c r="AC1510" s="18"/>
      <c r="AD1510" s="18"/>
      <c r="AE1510" s="18"/>
      <c r="AF1510" s="18"/>
      <c r="AG1510" s="18"/>
      <c r="AH1510" s="18"/>
      <c r="AI1510" s="18"/>
      <c r="AJ1510" s="18"/>
      <c r="AK1510" s="18"/>
      <c r="AL1510" s="18"/>
      <c r="AM1510" s="18"/>
      <c r="AN1510" s="18"/>
      <c r="AO1510" s="18"/>
      <c r="AP1510" s="18"/>
      <c r="AQ1510" s="18"/>
      <c r="AR1510" s="18"/>
      <c r="AS1510" s="18"/>
      <c r="AT1510" s="18"/>
      <c r="AU1510" s="18"/>
      <c r="AV1510" s="18"/>
      <c r="AW1510" s="18"/>
      <c r="AX1510" s="18"/>
      <c r="AY1510" s="18"/>
      <c r="AZ1510" s="18"/>
      <c r="BA1510" s="18"/>
      <c r="BB1510" s="18"/>
      <c r="BD1510" s="18"/>
      <c r="BE1510" s="18"/>
      <c r="BF1510" s="18"/>
      <c r="BG1510" s="18"/>
      <c r="BH1510" s="18"/>
      <c r="BI1510" s="18"/>
      <c r="BJ1510" s="18"/>
      <c r="BK1510" s="18"/>
      <c r="BL1510" s="18"/>
      <c r="BM1510" s="18"/>
      <c r="BN1510" s="18"/>
      <c r="BO1510" s="18"/>
      <c r="BP1510" s="18"/>
      <c r="BQ1510" s="18"/>
      <c r="BR1510" s="18"/>
      <c r="BS1510" s="18"/>
      <c r="BT1510" s="18"/>
      <c r="BU1510" s="18"/>
      <c r="BV1510" s="18"/>
      <c r="BW1510" s="18"/>
      <c r="BX1510" s="18"/>
      <c r="BY1510" s="18"/>
      <c r="BZ1510" s="18"/>
      <c r="CA1510" s="18"/>
      <c r="CB1510" s="18"/>
      <c r="CC1510" s="18"/>
      <c r="CD1510" s="18"/>
      <c r="CE1510" s="18"/>
      <c r="CF1510" s="18"/>
      <c r="CG1510" s="18"/>
      <c r="CH1510" s="18"/>
      <c r="CI1510" s="18"/>
      <c r="CJ1510" s="18"/>
      <c r="CK1510" s="18"/>
      <c r="CL1510" s="18"/>
      <c r="CM1510" s="18"/>
      <c r="CN1510" s="18"/>
      <c r="CO1510" s="18"/>
      <c r="CP1510" s="18"/>
      <c r="CQ1510" s="18"/>
      <c r="CR1510" s="18"/>
      <c r="CS1510" s="18"/>
      <c r="CT1510" s="18"/>
      <c r="CU1510" s="18"/>
      <c r="CV1510" s="18"/>
      <c r="CW1510" s="18"/>
      <c r="CX1510" s="18"/>
      <c r="CY1510" s="18"/>
      <c r="CZ1510" s="18"/>
      <c r="DA1510" s="18"/>
      <c r="DB1510" s="18"/>
      <c r="DC1510" s="18"/>
      <c r="DD1510" s="18"/>
      <c r="DE1510" s="18"/>
      <c r="DF1510" s="18"/>
      <c r="DG1510" s="18"/>
      <c r="DH1510" s="18"/>
      <c r="DI1510" s="18"/>
    </row>
    <row r="1511" s="19" customFormat="1" spans="1:113">
      <c r="A1511" s="153" t="str">
        <f>+CONCATENATE(B1511,C1511,D1511,E1511,F1511)</f>
        <v>AFS391.75</v>
      </c>
      <c r="B1511" s="158" t="s">
        <v>121</v>
      </c>
      <c r="C1511" s="154" t="s">
        <v>148</v>
      </c>
      <c r="D1511" s="158" t="s">
        <v>90</v>
      </c>
      <c r="E1511" s="158">
        <v>39</v>
      </c>
      <c r="F1511" s="159">
        <v>1.75</v>
      </c>
      <c r="G1511" s="156">
        <v>0</v>
      </c>
      <c r="H1511" s="156">
        <v>169.2</v>
      </c>
      <c r="I1511" s="156">
        <v>217.39</v>
      </c>
      <c r="J1511" s="156">
        <v>280.8</v>
      </c>
      <c r="K1511" s="156">
        <v>350.16</v>
      </c>
      <c r="L1511" s="156">
        <v>424.57</v>
      </c>
      <c r="M1511" s="157">
        <v>294.39</v>
      </c>
      <c r="N1511" s="18"/>
      <c r="W1511" s="18"/>
      <c r="X1511" s="18"/>
      <c r="Y1511" s="18"/>
      <c r="Z1511" s="18"/>
      <c r="AA1511" s="18"/>
      <c r="AB1511" s="18"/>
      <c r="AC1511" s="18"/>
      <c r="AD1511" s="18"/>
      <c r="AE1511" s="18"/>
      <c r="AF1511" s="18"/>
      <c r="AG1511" s="18"/>
      <c r="AH1511" s="18"/>
      <c r="AI1511" s="18"/>
      <c r="AJ1511" s="18"/>
      <c r="AK1511" s="18"/>
      <c r="AL1511" s="18"/>
      <c r="AM1511" s="18"/>
      <c r="AN1511" s="18"/>
      <c r="AO1511" s="18"/>
      <c r="AP1511" s="18"/>
      <c r="AQ1511" s="18"/>
      <c r="AR1511" s="18"/>
      <c r="AS1511" s="18"/>
      <c r="AT1511" s="18"/>
      <c r="AU1511" s="18"/>
      <c r="AV1511" s="18"/>
      <c r="AW1511" s="18"/>
      <c r="AX1511" s="18"/>
      <c r="AY1511" s="18"/>
      <c r="AZ1511" s="18"/>
      <c r="BA1511" s="18"/>
      <c r="BB1511" s="18"/>
      <c r="BD1511" s="18"/>
      <c r="BE1511" s="18"/>
      <c r="BF1511" s="18"/>
      <c r="BG1511" s="18"/>
      <c r="BH1511" s="18"/>
      <c r="BI1511" s="18"/>
      <c r="BJ1511" s="18"/>
      <c r="BK1511" s="18"/>
      <c r="BL1511" s="18"/>
      <c r="BM1511" s="18"/>
      <c r="BN1511" s="18"/>
      <c r="BO1511" s="18"/>
      <c r="BP1511" s="18"/>
      <c r="BQ1511" s="18"/>
      <c r="BR1511" s="18"/>
      <c r="BS1511" s="18"/>
      <c r="BT1511" s="18"/>
      <c r="BU1511" s="18"/>
      <c r="BV1511" s="18"/>
      <c r="BW1511" s="18"/>
      <c r="BX1511" s="18"/>
      <c r="BY1511" s="18"/>
      <c r="BZ1511" s="18"/>
      <c r="CA1511" s="18"/>
      <c r="CB1511" s="18"/>
      <c r="CC1511" s="18"/>
      <c r="CD1511" s="18"/>
      <c r="CE1511" s="18"/>
      <c r="CF1511" s="18"/>
      <c r="CG1511" s="18"/>
      <c r="CH1511" s="18"/>
      <c r="CI1511" s="18"/>
      <c r="CJ1511" s="18"/>
      <c r="CK1511" s="18"/>
      <c r="CL1511" s="18"/>
      <c r="CM1511" s="18"/>
      <c r="CN1511" s="18"/>
      <c r="CO1511" s="18"/>
      <c r="CP1511" s="18"/>
      <c r="CQ1511" s="18"/>
      <c r="CR1511" s="18"/>
      <c r="CS1511" s="18"/>
      <c r="CT1511" s="18"/>
      <c r="CU1511" s="18"/>
      <c r="CV1511" s="18"/>
      <c r="CW1511" s="18"/>
      <c r="CX1511" s="18"/>
      <c r="CY1511" s="18"/>
      <c r="CZ1511" s="18"/>
      <c r="DA1511" s="18"/>
      <c r="DB1511" s="18"/>
      <c r="DC1511" s="18"/>
      <c r="DD1511" s="18"/>
      <c r="DE1511" s="18"/>
      <c r="DF1511" s="18"/>
      <c r="DG1511" s="18"/>
      <c r="DH1511" s="18"/>
      <c r="DI1511" s="18"/>
    </row>
    <row r="1512" s="19" customFormat="1" spans="1:113">
      <c r="A1512" s="153" t="str">
        <f>+CONCATENATE(B1512,C1512,D1512,E1512,F1512)</f>
        <v>AFS401.75</v>
      </c>
      <c r="B1512" s="158" t="s">
        <v>121</v>
      </c>
      <c r="C1512" s="154" t="s">
        <v>148</v>
      </c>
      <c r="D1512" s="158" t="s">
        <v>90</v>
      </c>
      <c r="E1512" s="158">
        <v>40</v>
      </c>
      <c r="F1512" s="159">
        <v>1.75</v>
      </c>
      <c r="G1512" s="156">
        <v>194.28</v>
      </c>
      <c r="H1512" s="156">
        <v>185</v>
      </c>
      <c r="I1512" s="156">
        <v>239.62</v>
      </c>
      <c r="J1512" s="156">
        <v>307.76</v>
      </c>
      <c r="K1512" s="156">
        <v>380.86</v>
      </c>
      <c r="L1512" s="156">
        <v>459.72</v>
      </c>
      <c r="M1512" s="157">
        <v>307.76</v>
      </c>
      <c r="N1512" s="18"/>
      <c r="W1512" s="18"/>
      <c r="X1512" s="18"/>
      <c r="Y1512" s="18"/>
      <c r="Z1512" s="18"/>
      <c r="AA1512" s="18"/>
      <c r="AB1512" s="18"/>
      <c r="AC1512" s="18"/>
      <c r="AD1512" s="18"/>
      <c r="AE1512" s="18"/>
      <c r="AF1512" s="18"/>
      <c r="AG1512" s="18"/>
      <c r="AH1512" s="18"/>
      <c r="AI1512" s="18"/>
      <c r="AJ1512" s="18"/>
      <c r="AK1512" s="18"/>
      <c r="AL1512" s="18"/>
      <c r="AM1512" s="18"/>
      <c r="AN1512" s="18"/>
      <c r="AO1512" s="18"/>
      <c r="AP1512" s="18"/>
      <c r="AQ1512" s="18"/>
      <c r="AR1512" s="18"/>
      <c r="AS1512" s="18"/>
      <c r="AT1512" s="18"/>
      <c r="AU1512" s="18"/>
      <c r="AV1512" s="18"/>
      <c r="AW1512" s="18"/>
      <c r="AX1512" s="18"/>
      <c r="AY1512" s="18"/>
      <c r="AZ1512" s="18"/>
      <c r="BA1512" s="18"/>
      <c r="BB1512" s="18"/>
      <c r="BD1512" s="18"/>
      <c r="BE1512" s="18"/>
      <c r="BF1512" s="18"/>
      <c r="BG1512" s="18"/>
      <c r="BH1512" s="18"/>
      <c r="BI1512" s="18"/>
      <c r="BJ1512" s="18"/>
      <c r="BK1512" s="18"/>
      <c r="BL1512" s="18"/>
      <c r="BM1512" s="18"/>
      <c r="BN1512" s="18"/>
      <c r="BO1512" s="18"/>
      <c r="BP1512" s="18"/>
      <c r="BQ1512" s="18"/>
      <c r="BR1512" s="18"/>
      <c r="BS1512" s="18"/>
      <c r="BT1512" s="18"/>
      <c r="BU1512" s="18"/>
      <c r="BV1512" s="18"/>
      <c r="BW1512" s="18"/>
      <c r="BX1512" s="18"/>
      <c r="BY1512" s="18"/>
      <c r="BZ1512" s="18"/>
      <c r="CA1512" s="18"/>
      <c r="CB1512" s="18"/>
      <c r="CC1512" s="18"/>
      <c r="CD1512" s="18"/>
      <c r="CE1512" s="18"/>
      <c r="CF1512" s="18"/>
      <c r="CG1512" s="18"/>
      <c r="CH1512" s="18"/>
      <c r="CI1512" s="18"/>
      <c r="CJ1512" s="18"/>
      <c r="CK1512" s="18"/>
      <c r="CL1512" s="18"/>
      <c r="CM1512" s="18"/>
      <c r="CN1512" s="18"/>
      <c r="CO1512" s="18"/>
      <c r="CP1512" s="18"/>
      <c r="CQ1512" s="18"/>
      <c r="CR1512" s="18"/>
      <c r="CS1512" s="18"/>
      <c r="CT1512" s="18"/>
      <c r="CU1512" s="18"/>
      <c r="CV1512" s="18"/>
      <c r="CW1512" s="18"/>
      <c r="CX1512" s="18"/>
      <c r="CY1512" s="18"/>
      <c r="CZ1512" s="18"/>
      <c r="DA1512" s="18"/>
      <c r="DB1512" s="18"/>
      <c r="DC1512" s="18"/>
      <c r="DD1512" s="18"/>
      <c r="DE1512" s="18"/>
      <c r="DF1512" s="18"/>
      <c r="DG1512" s="18"/>
      <c r="DH1512" s="18"/>
      <c r="DI1512" s="18"/>
    </row>
    <row r="1513" s="19" customFormat="1" spans="1:113">
      <c r="A1513" s="153" t="str">
        <f>+CONCATENATE(B1513,C1513,D1513,E1513,F1513)</f>
        <v>AFS411.75</v>
      </c>
      <c r="B1513" s="158" t="s">
        <v>121</v>
      </c>
      <c r="C1513" s="154" t="s">
        <v>148</v>
      </c>
      <c r="D1513" s="158" t="s">
        <v>90</v>
      </c>
      <c r="E1513" s="158">
        <v>41</v>
      </c>
      <c r="F1513" s="159">
        <v>1.75</v>
      </c>
      <c r="G1513" s="156">
        <v>194.28</v>
      </c>
      <c r="H1513" s="156">
        <v>203.6</v>
      </c>
      <c r="I1513" s="156">
        <v>264.45</v>
      </c>
      <c r="J1513" s="156">
        <v>336.99</v>
      </c>
      <c r="K1513" s="156">
        <v>414.11</v>
      </c>
      <c r="L1513" s="156">
        <v>497.71</v>
      </c>
      <c r="M1513" s="157">
        <v>322.04</v>
      </c>
      <c r="N1513" s="18"/>
      <c r="W1513" s="18"/>
      <c r="X1513" s="18"/>
      <c r="Y1513" s="18"/>
      <c r="Z1513" s="18"/>
      <c r="AA1513" s="18"/>
      <c r="AB1513" s="18"/>
      <c r="AC1513" s="18"/>
      <c r="AD1513" s="18"/>
      <c r="AE1513" s="18"/>
      <c r="AF1513" s="18"/>
      <c r="AG1513" s="18"/>
      <c r="AH1513" s="18"/>
      <c r="AI1513" s="18"/>
      <c r="AJ1513" s="18"/>
      <c r="AK1513" s="18"/>
      <c r="AL1513" s="18"/>
      <c r="AM1513" s="18"/>
      <c r="AN1513" s="18"/>
      <c r="AO1513" s="18"/>
      <c r="AP1513" s="18"/>
      <c r="AQ1513" s="18"/>
      <c r="AR1513" s="18"/>
      <c r="AS1513" s="18"/>
      <c r="AT1513" s="18"/>
      <c r="AU1513" s="18"/>
      <c r="AV1513" s="18"/>
      <c r="AW1513" s="18"/>
      <c r="AX1513" s="18"/>
      <c r="AY1513" s="18"/>
      <c r="AZ1513" s="18"/>
      <c r="BA1513" s="18"/>
      <c r="BB1513" s="18"/>
      <c r="BD1513" s="18"/>
      <c r="BE1513" s="18"/>
      <c r="BF1513" s="18"/>
      <c r="BG1513" s="18"/>
      <c r="BH1513" s="18"/>
      <c r="BI1513" s="18"/>
      <c r="BJ1513" s="18"/>
      <c r="BK1513" s="18"/>
      <c r="BL1513" s="18"/>
      <c r="BM1513" s="18"/>
      <c r="BN1513" s="18"/>
      <c r="BO1513" s="18"/>
      <c r="BP1513" s="18"/>
      <c r="BQ1513" s="18"/>
      <c r="BR1513" s="18"/>
      <c r="BS1513" s="18"/>
      <c r="BT1513" s="18"/>
      <c r="BU1513" s="18"/>
      <c r="BV1513" s="18"/>
      <c r="BW1513" s="18"/>
      <c r="BX1513" s="18"/>
      <c r="BY1513" s="18"/>
      <c r="BZ1513" s="18"/>
      <c r="CA1513" s="18"/>
      <c r="CB1513" s="18"/>
      <c r="CC1513" s="18"/>
      <c r="CD1513" s="18"/>
      <c r="CE1513" s="18"/>
      <c r="CF1513" s="18"/>
      <c r="CG1513" s="18"/>
      <c r="CH1513" s="18"/>
      <c r="CI1513" s="18"/>
      <c r="CJ1513" s="18"/>
      <c r="CK1513" s="18"/>
      <c r="CL1513" s="18"/>
      <c r="CM1513" s="18"/>
      <c r="CN1513" s="18"/>
      <c r="CO1513" s="18"/>
      <c r="CP1513" s="18"/>
      <c r="CQ1513" s="18"/>
      <c r="CR1513" s="18"/>
      <c r="CS1513" s="18"/>
      <c r="CT1513" s="18"/>
      <c r="CU1513" s="18"/>
      <c r="CV1513" s="18"/>
      <c r="CW1513" s="18"/>
      <c r="CX1513" s="18"/>
      <c r="CY1513" s="18"/>
      <c r="CZ1513" s="18"/>
      <c r="DA1513" s="18"/>
      <c r="DB1513" s="18"/>
      <c r="DC1513" s="18"/>
      <c r="DD1513" s="18"/>
      <c r="DE1513" s="18"/>
      <c r="DF1513" s="18"/>
      <c r="DG1513" s="18"/>
      <c r="DH1513" s="18"/>
      <c r="DI1513" s="18"/>
    </row>
    <row r="1514" s="19" customFormat="1" spans="1:113">
      <c r="A1514" s="153" t="str">
        <f>+CONCATENATE(B1514,C1514,D1514,E1514,F1514)</f>
        <v>AFS421.75</v>
      </c>
      <c r="B1514" s="158" t="s">
        <v>121</v>
      </c>
      <c r="C1514" s="154" t="s">
        <v>148</v>
      </c>
      <c r="D1514" s="158" t="s">
        <v>90</v>
      </c>
      <c r="E1514" s="158">
        <v>42</v>
      </c>
      <c r="F1514" s="159">
        <v>1.75</v>
      </c>
      <c r="G1514" s="156">
        <v>194.28</v>
      </c>
      <c r="H1514" s="156">
        <v>224.69</v>
      </c>
      <c r="I1514" s="156">
        <v>291.88</v>
      </c>
      <c r="J1514" s="156">
        <v>368.65</v>
      </c>
      <c r="K1514" s="156">
        <v>450.12</v>
      </c>
      <c r="L1514" s="156">
        <v>538.73</v>
      </c>
      <c r="M1514" s="157">
        <v>337.43</v>
      </c>
      <c r="N1514" s="18"/>
      <c r="W1514" s="18"/>
      <c r="X1514" s="18"/>
      <c r="Y1514" s="18"/>
      <c r="Z1514" s="18"/>
      <c r="AA1514" s="18"/>
      <c r="AB1514" s="18"/>
      <c r="AC1514" s="18"/>
      <c r="AD1514" s="18"/>
      <c r="AE1514" s="18"/>
      <c r="AF1514" s="18"/>
      <c r="AG1514" s="18"/>
      <c r="AH1514" s="18"/>
      <c r="AI1514" s="18"/>
      <c r="AJ1514" s="18"/>
      <c r="AK1514" s="18"/>
      <c r="AL1514" s="18"/>
      <c r="AM1514" s="18"/>
      <c r="AN1514" s="18"/>
      <c r="AO1514" s="18"/>
      <c r="AP1514" s="18"/>
      <c r="AQ1514" s="18"/>
      <c r="AR1514" s="18"/>
      <c r="AS1514" s="18"/>
      <c r="AT1514" s="18"/>
      <c r="AU1514" s="18"/>
      <c r="AV1514" s="18"/>
      <c r="AW1514" s="18"/>
      <c r="AX1514" s="18"/>
      <c r="AY1514" s="18"/>
      <c r="AZ1514" s="18"/>
      <c r="BA1514" s="18"/>
      <c r="BB1514" s="18"/>
      <c r="BD1514" s="18"/>
      <c r="BE1514" s="18"/>
      <c r="BF1514" s="18"/>
      <c r="BG1514" s="18"/>
      <c r="BH1514" s="18"/>
      <c r="BI1514" s="18"/>
      <c r="BJ1514" s="18"/>
      <c r="BK1514" s="18"/>
      <c r="BL1514" s="18"/>
      <c r="BM1514" s="18"/>
      <c r="BN1514" s="18"/>
      <c r="BO1514" s="18"/>
      <c r="BP1514" s="18"/>
      <c r="BQ1514" s="18"/>
      <c r="BR1514" s="18"/>
      <c r="BS1514" s="18"/>
      <c r="BT1514" s="18"/>
      <c r="BU1514" s="18"/>
      <c r="BV1514" s="18"/>
      <c r="BW1514" s="18"/>
      <c r="BX1514" s="18"/>
      <c r="BY1514" s="18"/>
      <c r="BZ1514" s="18"/>
      <c r="CA1514" s="18"/>
      <c r="CB1514" s="18"/>
      <c r="CC1514" s="18"/>
      <c r="CD1514" s="18"/>
      <c r="CE1514" s="18"/>
      <c r="CF1514" s="18"/>
      <c r="CG1514" s="18"/>
      <c r="CH1514" s="18"/>
      <c r="CI1514" s="18"/>
      <c r="CJ1514" s="18"/>
      <c r="CK1514" s="18"/>
      <c r="CL1514" s="18"/>
      <c r="CM1514" s="18"/>
      <c r="CN1514" s="18"/>
      <c r="CO1514" s="18"/>
      <c r="CP1514" s="18"/>
      <c r="CQ1514" s="18"/>
      <c r="CR1514" s="18"/>
      <c r="CS1514" s="18"/>
      <c r="CT1514" s="18"/>
      <c r="CU1514" s="18"/>
      <c r="CV1514" s="18"/>
      <c r="CW1514" s="18"/>
      <c r="CX1514" s="18"/>
      <c r="CY1514" s="18"/>
      <c r="CZ1514" s="18"/>
      <c r="DA1514" s="18"/>
      <c r="DB1514" s="18"/>
      <c r="DC1514" s="18"/>
      <c r="DD1514" s="18"/>
      <c r="DE1514" s="18"/>
      <c r="DF1514" s="18"/>
      <c r="DG1514" s="18"/>
      <c r="DH1514" s="18"/>
      <c r="DI1514" s="18"/>
    </row>
    <row r="1515" s="19" customFormat="1" spans="1:113">
      <c r="A1515" s="153" t="str">
        <f>+CONCATENATE(B1515,C1515,D1515,E1515,F1515)</f>
        <v>AFS431.75</v>
      </c>
      <c r="B1515" s="158" t="s">
        <v>121</v>
      </c>
      <c r="C1515" s="154" t="s">
        <v>148</v>
      </c>
      <c r="D1515" s="158" t="s">
        <v>90</v>
      </c>
      <c r="E1515" s="158">
        <v>43</v>
      </c>
      <c r="F1515" s="159">
        <v>1.75</v>
      </c>
      <c r="G1515" s="156">
        <v>194.28</v>
      </c>
      <c r="H1515" s="156">
        <v>248.69</v>
      </c>
      <c r="I1515" s="156">
        <v>321.99</v>
      </c>
      <c r="J1515" s="156">
        <v>402.97</v>
      </c>
      <c r="K1515" s="156">
        <v>489.12</v>
      </c>
      <c r="L1515" s="156">
        <v>583</v>
      </c>
      <c r="M1515" s="157">
        <v>353.97</v>
      </c>
      <c r="N1515" s="18"/>
      <c r="W1515" s="18"/>
      <c r="X1515" s="18"/>
      <c r="Y1515" s="18"/>
      <c r="Z1515" s="18"/>
      <c r="AA1515" s="18"/>
      <c r="AB1515" s="18"/>
      <c r="AC1515" s="18"/>
      <c r="AD1515" s="18"/>
      <c r="AE1515" s="18"/>
      <c r="AF1515" s="18"/>
      <c r="AG1515" s="18"/>
      <c r="AH1515" s="18"/>
      <c r="AI1515" s="18"/>
      <c r="AJ1515" s="18"/>
      <c r="AK1515" s="18"/>
      <c r="AL1515" s="18"/>
      <c r="AM1515" s="18"/>
      <c r="AN1515" s="18"/>
      <c r="AO1515" s="18"/>
      <c r="AP1515" s="18"/>
      <c r="AQ1515" s="18"/>
      <c r="AR1515" s="18"/>
      <c r="AS1515" s="18"/>
      <c r="AT1515" s="18"/>
      <c r="AU1515" s="18"/>
      <c r="AV1515" s="18"/>
      <c r="AW1515" s="18"/>
      <c r="AX1515" s="18"/>
      <c r="AY1515" s="18"/>
      <c r="AZ1515" s="18"/>
      <c r="BA1515" s="18"/>
      <c r="BB1515" s="18"/>
      <c r="BD1515" s="18"/>
      <c r="BE1515" s="18"/>
      <c r="BF1515" s="18"/>
      <c r="BG1515" s="18"/>
      <c r="BH1515" s="18"/>
      <c r="BI1515" s="18"/>
      <c r="BJ1515" s="18"/>
      <c r="BK1515" s="18"/>
      <c r="BL1515" s="18"/>
      <c r="BM1515" s="18"/>
      <c r="BN1515" s="18"/>
      <c r="BO1515" s="18"/>
      <c r="BP1515" s="18"/>
      <c r="BQ1515" s="18"/>
      <c r="BR1515" s="18"/>
      <c r="BS1515" s="18"/>
      <c r="BT1515" s="18"/>
      <c r="BU1515" s="18"/>
      <c r="BV1515" s="18"/>
      <c r="BW1515" s="18"/>
      <c r="BX1515" s="18"/>
      <c r="BY1515" s="18"/>
      <c r="BZ1515" s="18"/>
      <c r="CA1515" s="18"/>
      <c r="CB1515" s="18"/>
      <c r="CC1515" s="18"/>
      <c r="CD1515" s="18"/>
      <c r="CE1515" s="18"/>
      <c r="CF1515" s="18"/>
      <c r="CG1515" s="18"/>
      <c r="CH1515" s="18"/>
      <c r="CI1515" s="18"/>
      <c r="CJ1515" s="18"/>
      <c r="CK1515" s="18"/>
      <c r="CL1515" s="18"/>
      <c r="CM1515" s="18"/>
      <c r="CN1515" s="18"/>
      <c r="CO1515" s="18"/>
      <c r="CP1515" s="18"/>
      <c r="CQ1515" s="18"/>
      <c r="CR1515" s="18"/>
      <c r="CS1515" s="18"/>
      <c r="CT1515" s="18"/>
      <c r="CU1515" s="18"/>
      <c r="CV1515" s="18"/>
      <c r="CW1515" s="18"/>
      <c r="CX1515" s="18"/>
      <c r="CY1515" s="18"/>
      <c r="CZ1515" s="18"/>
      <c r="DA1515" s="18"/>
      <c r="DB1515" s="18"/>
      <c r="DC1515" s="18"/>
      <c r="DD1515" s="18"/>
      <c r="DE1515" s="18"/>
      <c r="DF1515" s="18"/>
      <c r="DG1515" s="18"/>
      <c r="DH1515" s="18"/>
      <c r="DI1515" s="18"/>
    </row>
    <row r="1516" s="19" customFormat="1" spans="1:113">
      <c r="A1516" s="153" t="str">
        <f>+CONCATENATE(B1516,C1516,D1516,E1516,F1516)</f>
        <v>AFS441.75</v>
      </c>
      <c r="B1516" s="158" t="s">
        <v>121</v>
      </c>
      <c r="C1516" s="154" t="s">
        <v>148</v>
      </c>
      <c r="D1516" s="158" t="s">
        <v>90</v>
      </c>
      <c r="E1516" s="158">
        <v>44</v>
      </c>
      <c r="F1516" s="159">
        <v>1.75</v>
      </c>
      <c r="G1516" s="156">
        <v>213.21</v>
      </c>
      <c r="H1516" s="156">
        <v>275.85</v>
      </c>
      <c r="I1516" s="156">
        <v>355</v>
      </c>
      <c r="J1516" s="156">
        <v>440.12</v>
      </c>
      <c r="K1516" s="156">
        <v>531.31</v>
      </c>
      <c r="L1516" s="156">
        <v>630.66</v>
      </c>
      <c r="M1516" s="157">
        <v>371.76</v>
      </c>
      <c r="N1516" s="18"/>
      <c r="W1516" s="18"/>
      <c r="X1516" s="18"/>
      <c r="Y1516" s="18"/>
      <c r="Z1516" s="18"/>
      <c r="AA1516" s="18"/>
      <c r="AB1516" s="18"/>
      <c r="AC1516" s="18"/>
      <c r="AD1516" s="18"/>
      <c r="AE1516" s="18"/>
      <c r="AF1516" s="18"/>
      <c r="AG1516" s="18"/>
      <c r="AH1516" s="18"/>
      <c r="AI1516" s="18"/>
      <c r="AJ1516" s="18"/>
      <c r="AK1516" s="18"/>
      <c r="AL1516" s="18"/>
      <c r="AM1516" s="18"/>
      <c r="AN1516" s="18"/>
      <c r="AO1516" s="18"/>
      <c r="AP1516" s="18"/>
      <c r="AQ1516" s="18"/>
      <c r="AR1516" s="18"/>
      <c r="AS1516" s="18"/>
      <c r="AT1516" s="18"/>
      <c r="AU1516" s="18"/>
      <c r="AV1516" s="18"/>
      <c r="AW1516" s="18"/>
      <c r="AX1516" s="18"/>
      <c r="AY1516" s="18"/>
      <c r="AZ1516" s="18"/>
      <c r="BA1516" s="18"/>
      <c r="BB1516" s="18"/>
      <c r="BD1516" s="18"/>
      <c r="BE1516" s="18"/>
      <c r="BF1516" s="18"/>
      <c r="BG1516" s="18"/>
      <c r="BH1516" s="18"/>
      <c r="BI1516" s="18"/>
      <c r="BJ1516" s="18"/>
      <c r="BK1516" s="18"/>
      <c r="BL1516" s="18"/>
      <c r="BM1516" s="18"/>
      <c r="BN1516" s="18"/>
      <c r="BO1516" s="18"/>
      <c r="BP1516" s="18"/>
      <c r="BQ1516" s="18"/>
      <c r="BR1516" s="18"/>
      <c r="BS1516" s="18"/>
      <c r="BT1516" s="18"/>
      <c r="BU1516" s="18"/>
      <c r="BV1516" s="18"/>
      <c r="BW1516" s="18"/>
      <c r="BX1516" s="18"/>
      <c r="BY1516" s="18"/>
      <c r="BZ1516" s="18"/>
      <c r="CA1516" s="18"/>
      <c r="CB1516" s="18"/>
      <c r="CC1516" s="18"/>
      <c r="CD1516" s="18"/>
      <c r="CE1516" s="18"/>
      <c r="CF1516" s="18"/>
      <c r="CG1516" s="18"/>
      <c r="CH1516" s="18"/>
      <c r="CI1516" s="18"/>
      <c r="CJ1516" s="18"/>
      <c r="CK1516" s="18"/>
      <c r="CL1516" s="18"/>
      <c r="CM1516" s="18"/>
      <c r="CN1516" s="18"/>
      <c r="CO1516" s="18"/>
      <c r="CP1516" s="18"/>
      <c r="CQ1516" s="18"/>
      <c r="CR1516" s="18"/>
      <c r="CS1516" s="18"/>
      <c r="CT1516" s="18"/>
      <c r="CU1516" s="18"/>
      <c r="CV1516" s="18"/>
      <c r="CW1516" s="18"/>
      <c r="CX1516" s="18"/>
      <c r="CY1516" s="18"/>
      <c r="CZ1516" s="18"/>
      <c r="DA1516" s="18"/>
      <c r="DB1516" s="18"/>
      <c r="DC1516" s="18"/>
      <c r="DD1516" s="18"/>
      <c r="DE1516" s="18"/>
      <c r="DF1516" s="18"/>
      <c r="DG1516" s="18"/>
      <c r="DH1516" s="18"/>
      <c r="DI1516" s="18"/>
    </row>
    <row r="1517" s="19" customFormat="1" spans="1:113">
      <c r="A1517" s="153" t="str">
        <f>+CONCATENATE(B1517,C1517,D1517,E1517,F1517)</f>
        <v>AFS451.75</v>
      </c>
      <c r="B1517" s="158" t="s">
        <v>121</v>
      </c>
      <c r="C1517" s="154" t="s">
        <v>148</v>
      </c>
      <c r="D1517" s="158" t="s">
        <v>90</v>
      </c>
      <c r="E1517" s="158">
        <v>45</v>
      </c>
      <c r="F1517" s="159">
        <v>1.75</v>
      </c>
      <c r="G1517" s="156">
        <v>235.28</v>
      </c>
      <c r="H1517" s="156">
        <v>306.66</v>
      </c>
      <c r="I1517" s="156">
        <v>390.98</v>
      </c>
      <c r="J1517" s="156">
        <v>480.3</v>
      </c>
      <c r="K1517" s="156">
        <v>576.94</v>
      </c>
      <c r="L1517" s="156">
        <v>681.91</v>
      </c>
      <c r="M1517" s="157">
        <v>390.98</v>
      </c>
      <c r="N1517" s="18"/>
      <c r="W1517" s="18"/>
      <c r="X1517" s="18"/>
      <c r="Y1517" s="18"/>
      <c r="Z1517" s="18"/>
      <c r="AA1517" s="18"/>
      <c r="AB1517" s="18"/>
      <c r="AC1517" s="18"/>
      <c r="AD1517" s="18"/>
      <c r="AE1517" s="18"/>
      <c r="AF1517" s="18"/>
      <c r="AG1517" s="18"/>
      <c r="AH1517" s="18"/>
      <c r="AI1517" s="18"/>
      <c r="AJ1517" s="18"/>
      <c r="AK1517" s="18"/>
      <c r="AL1517" s="18"/>
      <c r="AM1517" s="18"/>
      <c r="AN1517" s="18"/>
      <c r="AO1517" s="18"/>
      <c r="AP1517" s="18"/>
      <c r="AQ1517" s="18"/>
      <c r="AR1517" s="18"/>
      <c r="AS1517" s="18"/>
      <c r="AT1517" s="18"/>
      <c r="AU1517" s="18"/>
      <c r="AV1517" s="18"/>
      <c r="AW1517" s="18"/>
      <c r="AX1517" s="18"/>
      <c r="AY1517" s="18"/>
      <c r="AZ1517" s="18"/>
      <c r="BA1517" s="18"/>
      <c r="BB1517" s="18"/>
      <c r="BD1517" s="18"/>
      <c r="BE1517" s="18"/>
      <c r="BF1517" s="18"/>
      <c r="BG1517" s="18"/>
      <c r="BH1517" s="18"/>
      <c r="BI1517" s="18"/>
      <c r="BJ1517" s="18"/>
      <c r="BK1517" s="18"/>
      <c r="BL1517" s="18"/>
      <c r="BM1517" s="18"/>
      <c r="BN1517" s="18"/>
      <c r="BO1517" s="18"/>
      <c r="BP1517" s="18"/>
      <c r="BQ1517" s="18"/>
      <c r="BR1517" s="18"/>
      <c r="BS1517" s="18"/>
      <c r="BT1517" s="18"/>
      <c r="BU1517" s="18"/>
      <c r="BV1517" s="18"/>
      <c r="BW1517" s="18"/>
      <c r="BX1517" s="18"/>
      <c r="BY1517" s="18"/>
      <c r="BZ1517" s="18"/>
      <c r="CA1517" s="18"/>
      <c r="CB1517" s="18"/>
      <c r="CC1517" s="18"/>
      <c r="CD1517" s="18"/>
      <c r="CE1517" s="18"/>
      <c r="CF1517" s="18"/>
      <c r="CG1517" s="18"/>
      <c r="CH1517" s="18"/>
      <c r="CI1517" s="18"/>
      <c r="CJ1517" s="18"/>
      <c r="CK1517" s="18"/>
      <c r="CL1517" s="18"/>
      <c r="CM1517" s="18"/>
      <c r="CN1517" s="18"/>
      <c r="CO1517" s="18"/>
      <c r="CP1517" s="18"/>
      <c r="CQ1517" s="18"/>
      <c r="CR1517" s="18"/>
      <c r="CS1517" s="18"/>
      <c r="CT1517" s="18"/>
      <c r="CU1517" s="18"/>
      <c r="CV1517" s="18"/>
      <c r="CW1517" s="18"/>
      <c r="CX1517" s="18"/>
      <c r="CY1517" s="18"/>
      <c r="CZ1517" s="18"/>
      <c r="DA1517" s="18"/>
      <c r="DB1517" s="18"/>
      <c r="DC1517" s="18"/>
      <c r="DD1517" s="18"/>
      <c r="DE1517" s="18"/>
      <c r="DF1517" s="18"/>
      <c r="DG1517" s="18"/>
      <c r="DH1517" s="18"/>
      <c r="DI1517" s="18"/>
    </row>
    <row r="1518" s="19" customFormat="1" spans="1:113">
      <c r="A1518" s="153" t="str">
        <f>+CONCATENATE(B1518,C1518,D1518,E1518,F1518)</f>
        <v>AFS461.75</v>
      </c>
      <c r="B1518" s="158" t="s">
        <v>121</v>
      </c>
      <c r="C1518" s="154" t="s">
        <v>148</v>
      </c>
      <c r="D1518" s="158" t="s">
        <v>90</v>
      </c>
      <c r="E1518" s="158">
        <v>46</v>
      </c>
      <c r="F1518" s="159">
        <v>1.75</v>
      </c>
      <c r="G1518" s="156">
        <v>260.8</v>
      </c>
      <c r="H1518" s="156">
        <v>340.85</v>
      </c>
      <c r="I1518" s="156">
        <v>429.91</v>
      </c>
      <c r="J1518" s="156">
        <v>523.7</v>
      </c>
      <c r="K1518" s="156">
        <v>626.22</v>
      </c>
      <c r="L1518" s="156"/>
      <c r="M1518" s="157">
        <v>411.58</v>
      </c>
      <c r="N1518" s="18"/>
      <c r="W1518" s="18"/>
      <c r="X1518" s="18"/>
      <c r="Y1518" s="18"/>
      <c r="Z1518" s="18"/>
      <c r="AA1518" s="18"/>
      <c r="AB1518" s="18"/>
      <c r="AC1518" s="18"/>
      <c r="AD1518" s="18"/>
      <c r="AE1518" s="18"/>
      <c r="AF1518" s="18"/>
      <c r="AG1518" s="18"/>
      <c r="AH1518" s="18"/>
      <c r="AI1518" s="18"/>
      <c r="AJ1518" s="18"/>
      <c r="AK1518" s="18"/>
      <c r="AL1518" s="18"/>
      <c r="AM1518" s="18"/>
      <c r="AN1518" s="18"/>
      <c r="AO1518" s="18"/>
      <c r="AP1518" s="18"/>
      <c r="AQ1518" s="18"/>
      <c r="AR1518" s="18"/>
      <c r="AS1518" s="18"/>
      <c r="AT1518" s="18"/>
      <c r="AU1518" s="18"/>
      <c r="AV1518" s="18"/>
      <c r="AW1518" s="18"/>
      <c r="AX1518" s="18"/>
      <c r="AY1518" s="18"/>
      <c r="AZ1518" s="18"/>
      <c r="BA1518" s="18"/>
      <c r="BB1518" s="18"/>
      <c r="BD1518" s="18"/>
      <c r="BE1518" s="18"/>
      <c r="BF1518" s="18"/>
      <c r="BG1518" s="18"/>
      <c r="BH1518" s="18"/>
      <c r="BI1518" s="18"/>
      <c r="BJ1518" s="18"/>
      <c r="BK1518" s="18"/>
      <c r="BL1518" s="18"/>
      <c r="BM1518" s="18"/>
      <c r="BN1518" s="18"/>
      <c r="BO1518" s="18"/>
      <c r="BP1518" s="18"/>
      <c r="BQ1518" s="18"/>
      <c r="BR1518" s="18"/>
      <c r="BS1518" s="18"/>
      <c r="BT1518" s="18"/>
      <c r="BU1518" s="18"/>
      <c r="BV1518" s="18"/>
      <c r="BW1518" s="18"/>
      <c r="BX1518" s="18"/>
      <c r="BY1518" s="18"/>
      <c r="BZ1518" s="18"/>
      <c r="CA1518" s="18"/>
      <c r="CB1518" s="18"/>
      <c r="CC1518" s="18"/>
      <c r="CD1518" s="18"/>
      <c r="CE1518" s="18"/>
      <c r="CF1518" s="18"/>
      <c r="CG1518" s="18"/>
      <c r="CH1518" s="18"/>
      <c r="CI1518" s="18"/>
      <c r="CJ1518" s="18"/>
      <c r="CK1518" s="18"/>
      <c r="CL1518" s="18"/>
      <c r="CM1518" s="18"/>
      <c r="CN1518" s="18"/>
      <c r="CO1518" s="18"/>
      <c r="CP1518" s="18"/>
      <c r="CQ1518" s="18"/>
      <c r="CR1518" s="18"/>
      <c r="CS1518" s="18"/>
      <c r="CT1518" s="18"/>
      <c r="CU1518" s="18"/>
      <c r="CV1518" s="18"/>
      <c r="CW1518" s="18"/>
      <c r="CX1518" s="18"/>
      <c r="CY1518" s="18"/>
      <c r="CZ1518" s="18"/>
      <c r="DA1518" s="18"/>
      <c r="DB1518" s="18"/>
      <c r="DC1518" s="18"/>
      <c r="DD1518" s="18"/>
      <c r="DE1518" s="18"/>
      <c r="DF1518" s="18"/>
      <c r="DG1518" s="18"/>
      <c r="DH1518" s="18"/>
      <c r="DI1518" s="18"/>
    </row>
    <row r="1519" s="19" customFormat="1" spans="1:113">
      <c r="A1519" s="153" t="str">
        <f>+CONCATENATE(B1519,C1519,D1519,E1519,F1519)</f>
        <v>AFS471.75</v>
      </c>
      <c r="B1519" s="158" t="s">
        <v>121</v>
      </c>
      <c r="C1519" s="154" t="s">
        <v>148</v>
      </c>
      <c r="D1519" s="158" t="s">
        <v>90</v>
      </c>
      <c r="E1519" s="158">
        <v>47</v>
      </c>
      <c r="F1519" s="159">
        <v>1.75</v>
      </c>
      <c r="G1519" s="156">
        <v>290.44</v>
      </c>
      <c r="H1519" s="156">
        <v>378.55</v>
      </c>
      <c r="I1519" s="156">
        <v>471.77</v>
      </c>
      <c r="J1519" s="156">
        <v>570.53</v>
      </c>
      <c r="K1519" s="156">
        <v>679.37</v>
      </c>
      <c r="L1519" s="156"/>
      <c r="M1519" s="157">
        <v>433.81</v>
      </c>
      <c r="N1519" s="18"/>
      <c r="W1519" s="18"/>
      <c r="X1519" s="18"/>
      <c r="Y1519" s="18"/>
      <c r="Z1519" s="18"/>
      <c r="AA1519" s="18"/>
      <c r="AB1519" s="18"/>
      <c r="AC1519" s="18"/>
      <c r="AD1519" s="18"/>
      <c r="AE1519" s="18"/>
      <c r="AF1519" s="18"/>
      <c r="AG1519" s="18"/>
      <c r="AH1519" s="18"/>
      <c r="AI1519" s="18"/>
      <c r="AJ1519" s="18"/>
      <c r="AK1519" s="18"/>
      <c r="AL1519" s="18"/>
      <c r="AM1519" s="18"/>
      <c r="AN1519" s="18"/>
      <c r="AO1519" s="18"/>
      <c r="AP1519" s="18"/>
      <c r="AQ1519" s="18"/>
      <c r="AR1519" s="18"/>
      <c r="AS1519" s="18"/>
      <c r="AT1519" s="18"/>
      <c r="AU1519" s="18"/>
      <c r="AV1519" s="18"/>
      <c r="AW1519" s="18"/>
      <c r="AX1519" s="18"/>
      <c r="AY1519" s="18"/>
      <c r="AZ1519" s="18"/>
      <c r="BA1519" s="18"/>
      <c r="BB1519" s="18"/>
      <c r="BD1519" s="18"/>
      <c r="BE1519" s="18"/>
      <c r="BF1519" s="18"/>
      <c r="BG1519" s="18"/>
      <c r="BH1519" s="18"/>
      <c r="BI1519" s="18"/>
      <c r="BJ1519" s="18"/>
      <c r="BK1519" s="18"/>
      <c r="BL1519" s="18"/>
      <c r="BM1519" s="18"/>
      <c r="BN1519" s="18"/>
      <c r="BO1519" s="18"/>
      <c r="BP1519" s="18"/>
      <c r="BQ1519" s="18"/>
      <c r="BR1519" s="18"/>
      <c r="BS1519" s="18"/>
      <c r="BT1519" s="18"/>
      <c r="BU1519" s="18"/>
      <c r="BV1519" s="18"/>
      <c r="BW1519" s="18"/>
      <c r="BX1519" s="18"/>
      <c r="BY1519" s="18"/>
      <c r="BZ1519" s="18"/>
      <c r="CA1519" s="18"/>
      <c r="CB1519" s="18"/>
      <c r="CC1519" s="18"/>
      <c r="CD1519" s="18"/>
      <c r="CE1519" s="18"/>
      <c r="CF1519" s="18"/>
      <c r="CG1519" s="18"/>
      <c r="CH1519" s="18"/>
      <c r="CI1519" s="18"/>
      <c r="CJ1519" s="18"/>
      <c r="CK1519" s="18"/>
      <c r="CL1519" s="18"/>
      <c r="CM1519" s="18"/>
      <c r="CN1519" s="18"/>
      <c r="CO1519" s="18"/>
      <c r="CP1519" s="18"/>
      <c r="CQ1519" s="18"/>
      <c r="CR1519" s="18"/>
      <c r="CS1519" s="18"/>
      <c r="CT1519" s="18"/>
      <c r="CU1519" s="18"/>
      <c r="CV1519" s="18"/>
      <c r="CW1519" s="18"/>
      <c r="CX1519" s="18"/>
      <c r="CY1519" s="18"/>
      <c r="CZ1519" s="18"/>
      <c r="DA1519" s="18"/>
      <c r="DB1519" s="18"/>
      <c r="DC1519" s="18"/>
      <c r="DD1519" s="18"/>
      <c r="DE1519" s="18"/>
      <c r="DF1519" s="18"/>
      <c r="DG1519" s="18"/>
      <c r="DH1519" s="18"/>
      <c r="DI1519" s="18"/>
    </row>
    <row r="1520" s="19" customFormat="1" spans="1:113">
      <c r="A1520" s="153" t="str">
        <f>+CONCATENATE(B1520,C1520,D1520,E1520,F1520)</f>
        <v>AFS481.75</v>
      </c>
      <c r="B1520" s="158" t="s">
        <v>121</v>
      </c>
      <c r="C1520" s="154" t="s">
        <v>148</v>
      </c>
      <c r="D1520" s="158" t="s">
        <v>90</v>
      </c>
      <c r="E1520" s="158">
        <v>48</v>
      </c>
      <c r="F1520" s="159">
        <v>1.75</v>
      </c>
      <c r="G1520" s="156">
        <v>323.96</v>
      </c>
      <c r="H1520" s="156">
        <v>419.57</v>
      </c>
      <c r="I1520" s="156">
        <v>516.81</v>
      </c>
      <c r="J1520" s="156">
        <v>621</v>
      </c>
      <c r="K1520" s="156">
        <v>736.59</v>
      </c>
      <c r="L1520" s="156"/>
      <c r="M1520" s="157">
        <v>457.76</v>
      </c>
      <c r="N1520" s="18"/>
      <c r="W1520" s="18"/>
      <c r="X1520" s="18"/>
      <c r="Y1520" s="18"/>
      <c r="Z1520" s="18"/>
      <c r="AA1520" s="18"/>
      <c r="AB1520" s="18"/>
      <c r="AC1520" s="18"/>
      <c r="AD1520" s="18"/>
      <c r="AE1520" s="18"/>
      <c r="AF1520" s="18"/>
      <c r="AG1520" s="18"/>
      <c r="AH1520" s="18"/>
      <c r="AI1520" s="18"/>
      <c r="AJ1520" s="18"/>
      <c r="AK1520" s="18"/>
      <c r="AL1520" s="18"/>
      <c r="AM1520" s="18"/>
      <c r="AN1520" s="18"/>
      <c r="AO1520" s="18"/>
      <c r="AP1520" s="18"/>
      <c r="AQ1520" s="18"/>
      <c r="AR1520" s="18"/>
      <c r="AS1520" s="18"/>
      <c r="AT1520" s="18"/>
      <c r="AU1520" s="18"/>
      <c r="AV1520" s="18"/>
      <c r="AW1520" s="18"/>
      <c r="AX1520" s="18"/>
      <c r="AY1520" s="18"/>
      <c r="AZ1520" s="18"/>
      <c r="BA1520" s="18"/>
      <c r="BB1520" s="18"/>
      <c r="BD1520" s="18"/>
      <c r="BE1520" s="18"/>
      <c r="BF1520" s="18"/>
      <c r="BG1520" s="18"/>
      <c r="BH1520" s="18"/>
      <c r="BI1520" s="18"/>
      <c r="BJ1520" s="18"/>
      <c r="BK1520" s="18"/>
      <c r="BL1520" s="18"/>
      <c r="BM1520" s="18"/>
      <c r="BN1520" s="18"/>
      <c r="BO1520" s="18"/>
      <c r="BP1520" s="18"/>
      <c r="BQ1520" s="18"/>
      <c r="BR1520" s="18"/>
      <c r="BS1520" s="18"/>
      <c r="BT1520" s="18"/>
      <c r="BU1520" s="18"/>
      <c r="BV1520" s="18"/>
      <c r="BW1520" s="18"/>
      <c r="BX1520" s="18"/>
      <c r="BY1520" s="18"/>
      <c r="BZ1520" s="18"/>
      <c r="CA1520" s="18"/>
      <c r="CB1520" s="18"/>
      <c r="CC1520" s="18"/>
      <c r="CD1520" s="18"/>
      <c r="CE1520" s="18"/>
      <c r="CF1520" s="18"/>
      <c r="CG1520" s="18"/>
      <c r="CH1520" s="18"/>
      <c r="CI1520" s="18"/>
      <c r="CJ1520" s="18"/>
      <c r="CK1520" s="18"/>
      <c r="CL1520" s="18"/>
      <c r="CM1520" s="18"/>
      <c r="CN1520" s="18"/>
      <c r="CO1520" s="18"/>
      <c r="CP1520" s="18"/>
      <c r="CQ1520" s="18"/>
      <c r="CR1520" s="18"/>
      <c r="CS1520" s="18"/>
      <c r="CT1520" s="18"/>
      <c r="CU1520" s="18"/>
      <c r="CV1520" s="18"/>
      <c r="CW1520" s="18"/>
      <c r="CX1520" s="18"/>
      <c r="CY1520" s="18"/>
      <c r="CZ1520" s="18"/>
      <c r="DA1520" s="18"/>
      <c r="DB1520" s="18"/>
      <c r="DC1520" s="18"/>
      <c r="DD1520" s="18"/>
      <c r="DE1520" s="18"/>
      <c r="DF1520" s="18"/>
      <c r="DG1520" s="18"/>
      <c r="DH1520" s="18"/>
      <c r="DI1520" s="18"/>
    </row>
    <row r="1521" s="19" customFormat="1" spans="1:113">
      <c r="A1521" s="153" t="str">
        <f>+CONCATENATE(B1521,C1521,D1521,E1521,F1521)</f>
        <v>AFS491.75</v>
      </c>
      <c r="B1521" s="158" t="s">
        <v>121</v>
      </c>
      <c r="C1521" s="154" t="s">
        <v>148</v>
      </c>
      <c r="D1521" s="158" t="s">
        <v>90</v>
      </c>
      <c r="E1521" s="158">
        <v>49</v>
      </c>
      <c r="F1521" s="159">
        <v>1.75</v>
      </c>
      <c r="G1521" s="156">
        <v>361.78</v>
      </c>
      <c r="H1521" s="156">
        <v>463.83</v>
      </c>
      <c r="I1521" s="156">
        <v>565.13</v>
      </c>
      <c r="J1521" s="156">
        <v>675.32</v>
      </c>
      <c r="K1521" s="156">
        <v>798.06</v>
      </c>
      <c r="L1521" s="156">
        <v>0</v>
      </c>
      <c r="M1521" s="157">
        <v>483.52</v>
      </c>
      <c r="N1521" s="18"/>
      <c r="W1521" s="18"/>
      <c r="X1521" s="18"/>
      <c r="Y1521" s="18"/>
      <c r="Z1521" s="18"/>
      <c r="AA1521" s="18"/>
      <c r="AB1521" s="18"/>
      <c r="AC1521" s="18"/>
      <c r="AD1521" s="18"/>
      <c r="AE1521" s="18"/>
      <c r="AF1521" s="18"/>
      <c r="AG1521" s="18"/>
      <c r="AH1521" s="18"/>
      <c r="AI1521" s="18"/>
      <c r="AJ1521" s="18"/>
      <c r="AK1521" s="18"/>
      <c r="AL1521" s="18"/>
      <c r="AM1521" s="18"/>
      <c r="AN1521" s="18"/>
      <c r="AO1521" s="18"/>
      <c r="AP1521" s="18"/>
      <c r="AQ1521" s="18"/>
      <c r="AR1521" s="18"/>
      <c r="AS1521" s="18"/>
      <c r="AT1521" s="18"/>
      <c r="AU1521" s="18"/>
      <c r="AV1521" s="18"/>
      <c r="AW1521" s="18"/>
      <c r="AX1521" s="18"/>
      <c r="AY1521" s="18"/>
      <c r="AZ1521" s="18"/>
      <c r="BA1521" s="18"/>
      <c r="BB1521" s="18"/>
      <c r="BD1521" s="18"/>
      <c r="BE1521" s="18"/>
      <c r="BF1521" s="18"/>
      <c r="BG1521" s="18"/>
      <c r="BH1521" s="18"/>
      <c r="BI1521" s="18"/>
      <c r="BJ1521" s="18"/>
      <c r="BK1521" s="18"/>
      <c r="BL1521" s="18"/>
      <c r="BM1521" s="18"/>
      <c r="BN1521" s="18"/>
      <c r="BO1521" s="18"/>
      <c r="BP1521" s="18"/>
      <c r="BQ1521" s="18"/>
      <c r="BR1521" s="18"/>
      <c r="BS1521" s="18"/>
      <c r="BT1521" s="18"/>
      <c r="BU1521" s="18"/>
      <c r="BV1521" s="18"/>
      <c r="BW1521" s="18"/>
      <c r="BX1521" s="18"/>
      <c r="BY1521" s="18"/>
      <c r="BZ1521" s="18"/>
      <c r="CA1521" s="18"/>
      <c r="CB1521" s="18"/>
      <c r="CC1521" s="18"/>
      <c r="CD1521" s="18"/>
      <c r="CE1521" s="18"/>
      <c r="CF1521" s="18"/>
      <c r="CG1521" s="18"/>
      <c r="CH1521" s="18"/>
      <c r="CI1521" s="18"/>
      <c r="CJ1521" s="18"/>
      <c r="CK1521" s="18"/>
      <c r="CL1521" s="18"/>
      <c r="CM1521" s="18"/>
      <c r="CN1521" s="18"/>
      <c r="CO1521" s="18"/>
      <c r="CP1521" s="18"/>
      <c r="CQ1521" s="18"/>
      <c r="CR1521" s="18"/>
      <c r="CS1521" s="18"/>
      <c r="CT1521" s="18"/>
      <c r="CU1521" s="18"/>
      <c r="CV1521" s="18"/>
      <c r="CW1521" s="18"/>
      <c r="CX1521" s="18"/>
      <c r="CY1521" s="18"/>
      <c r="CZ1521" s="18"/>
      <c r="DA1521" s="18"/>
      <c r="DB1521" s="18"/>
      <c r="DC1521" s="18"/>
      <c r="DD1521" s="18"/>
      <c r="DE1521" s="18"/>
      <c r="DF1521" s="18"/>
      <c r="DG1521" s="18"/>
      <c r="DH1521" s="18"/>
      <c r="DI1521" s="18"/>
    </row>
    <row r="1522" s="19" customFormat="1" spans="1:113">
      <c r="A1522" s="153" t="str">
        <f>+CONCATENATE(B1522,C1522,D1522,E1522,F1522)</f>
        <v>AFS501.75</v>
      </c>
      <c r="B1522" s="158" t="s">
        <v>121</v>
      </c>
      <c r="C1522" s="154" t="s">
        <v>148</v>
      </c>
      <c r="D1522" s="158" t="s">
        <v>90</v>
      </c>
      <c r="E1522" s="158">
        <v>50</v>
      </c>
      <c r="F1522" s="159">
        <v>1.75</v>
      </c>
      <c r="G1522" s="156">
        <v>403.27</v>
      </c>
      <c r="H1522" s="156">
        <v>511.31</v>
      </c>
      <c r="I1522" s="156">
        <v>616.8</v>
      </c>
      <c r="J1522" s="156">
        <v>733.69</v>
      </c>
      <c r="K1522" s="156">
        <v>863.89</v>
      </c>
      <c r="L1522" s="156">
        <v>0</v>
      </c>
      <c r="M1522" s="157">
        <v>511.31</v>
      </c>
      <c r="N1522" s="18"/>
      <c r="W1522" s="18"/>
      <c r="X1522" s="18"/>
      <c r="Y1522" s="18"/>
      <c r="Z1522" s="18"/>
      <c r="AA1522" s="18"/>
      <c r="AB1522" s="18"/>
      <c r="AC1522" s="18"/>
      <c r="AD1522" s="18"/>
      <c r="AE1522" s="18"/>
      <c r="AF1522" s="18"/>
      <c r="AG1522" s="18"/>
      <c r="AH1522" s="18"/>
      <c r="AI1522" s="18"/>
      <c r="AJ1522" s="18"/>
      <c r="AK1522" s="18"/>
      <c r="AL1522" s="18"/>
      <c r="AM1522" s="18"/>
      <c r="AN1522" s="18"/>
      <c r="AO1522" s="18"/>
      <c r="AP1522" s="18"/>
      <c r="AQ1522" s="18"/>
      <c r="AR1522" s="18"/>
      <c r="AS1522" s="18"/>
      <c r="AT1522" s="18"/>
      <c r="AU1522" s="18"/>
      <c r="AV1522" s="18"/>
      <c r="AW1522" s="18"/>
      <c r="AX1522" s="18"/>
      <c r="AY1522" s="18"/>
      <c r="AZ1522" s="18"/>
      <c r="BA1522" s="18"/>
      <c r="BB1522" s="18"/>
      <c r="BD1522" s="18"/>
      <c r="BE1522" s="18"/>
      <c r="BF1522" s="18"/>
      <c r="BG1522" s="18"/>
      <c r="BH1522" s="18"/>
      <c r="BI1522" s="18"/>
      <c r="BJ1522" s="18"/>
      <c r="BK1522" s="18"/>
      <c r="BL1522" s="18"/>
      <c r="BM1522" s="18"/>
      <c r="BN1522" s="18"/>
      <c r="BO1522" s="18"/>
      <c r="BP1522" s="18"/>
      <c r="BQ1522" s="18"/>
      <c r="BR1522" s="18"/>
      <c r="BS1522" s="18"/>
      <c r="BT1522" s="18"/>
      <c r="BU1522" s="18"/>
      <c r="BV1522" s="18"/>
      <c r="BW1522" s="18"/>
      <c r="BX1522" s="18"/>
      <c r="BY1522" s="18"/>
      <c r="BZ1522" s="18"/>
      <c r="CA1522" s="18"/>
      <c r="CB1522" s="18"/>
      <c r="CC1522" s="18"/>
      <c r="CD1522" s="18"/>
      <c r="CE1522" s="18"/>
      <c r="CF1522" s="18"/>
      <c r="CG1522" s="18"/>
      <c r="CH1522" s="18"/>
      <c r="CI1522" s="18"/>
      <c r="CJ1522" s="18"/>
      <c r="CK1522" s="18"/>
      <c r="CL1522" s="18"/>
      <c r="CM1522" s="18"/>
      <c r="CN1522" s="18"/>
      <c r="CO1522" s="18"/>
      <c r="CP1522" s="18"/>
      <c r="CQ1522" s="18"/>
      <c r="CR1522" s="18"/>
      <c r="CS1522" s="18"/>
      <c r="CT1522" s="18"/>
      <c r="CU1522" s="18"/>
      <c r="CV1522" s="18"/>
      <c r="CW1522" s="18"/>
      <c r="CX1522" s="18"/>
      <c r="CY1522" s="18"/>
      <c r="CZ1522" s="18"/>
      <c r="DA1522" s="18"/>
      <c r="DB1522" s="18"/>
      <c r="DC1522" s="18"/>
      <c r="DD1522" s="18"/>
      <c r="DE1522" s="18"/>
      <c r="DF1522" s="18"/>
      <c r="DG1522" s="18"/>
      <c r="DH1522" s="18"/>
      <c r="DI1522" s="18"/>
    </row>
    <row r="1523" s="19" customFormat="1" spans="1:113">
      <c r="A1523" s="153" t="str">
        <f>+CONCATENATE(B1523,C1523,D1523,E1523,F1523)</f>
        <v>AFS511.75</v>
      </c>
      <c r="B1523" s="158" t="s">
        <v>121</v>
      </c>
      <c r="C1523" s="154" t="s">
        <v>148</v>
      </c>
      <c r="D1523" s="158" t="s">
        <v>90</v>
      </c>
      <c r="E1523" s="158">
        <v>51</v>
      </c>
      <c r="F1523" s="159">
        <v>1.75</v>
      </c>
      <c r="G1523" s="156">
        <v>448.66</v>
      </c>
      <c r="H1523" s="156">
        <v>561.82</v>
      </c>
      <c r="I1523" s="156">
        <v>671.93</v>
      </c>
      <c r="J1523" s="156">
        <v>796.25</v>
      </c>
      <c r="K1523" s="156"/>
      <c r="L1523" s="156">
        <v>0</v>
      </c>
      <c r="M1523" s="157">
        <v>540.43</v>
      </c>
      <c r="N1523" s="18"/>
      <c r="W1523" s="18"/>
      <c r="X1523" s="18"/>
      <c r="Y1523" s="18"/>
      <c r="Z1523" s="18"/>
      <c r="AA1523" s="18"/>
      <c r="AB1523" s="18"/>
      <c r="AC1523" s="18"/>
      <c r="AD1523" s="18"/>
      <c r="AE1523" s="18"/>
      <c r="AF1523" s="18"/>
      <c r="AG1523" s="18"/>
      <c r="AH1523" s="18"/>
      <c r="AI1523" s="18"/>
      <c r="AJ1523" s="18"/>
      <c r="AK1523" s="18"/>
      <c r="AL1523" s="18"/>
      <c r="AM1523" s="18"/>
      <c r="AN1523" s="18"/>
      <c r="AO1523" s="18"/>
      <c r="AP1523" s="18"/>
      <c r="AQ1523" s="18"/>
      <c r="AR1523" s="18"/>
      <c r="AS1523" s="18"/>
      <c r="AT1523" s="18"/>
      <c r="AU1523" s="18"/>
      <c r="AV1523" s="18"/>
      <c r="AW1523" s="18"/>
      <c r="AX1523" s="18"/>
      <c r="AY1523" s="18"/>
      <c r="AZ1523" s="18"/>
      <c r="BA1523" s="18"/>
      <c r="BB1523" s="18"/>
      <c r="BD1523" s="18"/>
      <c r="BE1523" s="18"/>
      <c r="BF1523" s="18"/>
      <c r="BG1523" s="18"/>
      <c r="BH1523" s="18"/>
      <c r="BI1523" s="18"/>
      <c r="BJ1523" s="18"/>
      <c r="BK1523" s="18"/>
      <c r="BL1523" s="18"/>
      <c r="BM1523" s="18"/>
      <c r="BN1523" s="18"/>
      <c r="BO1523" s="18"/>
      <c r="BP1523" s="18"/>
      <c r="BQ1523" s="18"/>
      <c r="BR1523" s="18"/>
      <c r="BS1523" s="18"/>
      <c r="BT1523" s="18"/>
      <c r="BU1523" s="18"/>
      <c r="BV1523" s="18"/>
      <c r="BW1523" s="18"/>
      <c r="BX1523" s="18"/>
      <c r="BY1523" s="18"/>
      <c r="BZ1523" s="18"/>
      <c r="CA1523" s="18"/>
      <c r="CB1523" s="18"/>
      <c r="CC1523" s="18"/>
      <c r="CD1523" s="18"/>
      <c r="CE1523" s="18"/>
      <c r="CF1523" s="18"/>
      <c r="CG1523" s="18"/>
      <c r="CH1523" s="18"/>
      <c r="CI1523" s="18"/>
      <c r="CJ1523" s="18"/>
      <c r="CK1523" s="18"/>
      <c r="CL1523" s="18"/>
      <c r="CM1523" s="18"/>
      <c r="CN1523" s="18"/>
      <c r="CO1523" s="18"/>
      <c r="CP1523" s="18"/>
      <c r="CQ1523" s="18"/>
      <c r="CR1523" s="18"/>
      <c r="CS1523" s="18"/>
      <c r="CT1523" s="18"/>
      <c r="CU1523" s="18"/>
      <c r="CV1523" s="18"/>
      <c r="CW1523" s="18"/>
      <c r="CX1523" s="18"/>
      <c r="CY1523" s="18"/>
      <c r="CZ1523" s="18"/>
      <c r="DA1523" s="18"/>
      <c r="DB1523" s="18"/>
      <c r="DC1523" s="18"/>
      <c r="DD1523" s="18"/>
      <c r="DE1523" s="18"/>
      <c r="DF1523" s="18"/>
      <c r="DG1523" s="18"/>
      <c r="DH1523" s="18"/>
      <c r="DI1523" s="18"/>
    </row>
    <row r="1524" s="19" customFormat="1" spans="1:113">
      <c r="A1524" s="153" t="str">
        <f>+CONCATENATE(B1524,C1524,D1524,E1524,F1524)</f>
        <v>AFS521.75</v>
      </c>
      <c r="B1524" s="158" t="s">
        <v>121</v>
      </c>
      <c r="C1524" s="154" t="s">
        <v>148</v>
      </c>
      <c r="D1524" s="158" t="s">
        <v>90</v>
      </c>
      <c r="E1524" s="158">
        <v>52</v>
      </c>
      <c r="F1524" s="159">
        <v>1.75</v>
      </c>
      <c r="G1524" s="156">
        <v>497.59</v>
      </c>
      <c r="H1524" s="156">
        <v>615.22</v>
      </c>
      <c r="I1524" s="156">
        <v>730.66</v>
      </c>
      <c r="J1524" s="156">
        <v>863.2</v>
      </c>
      <c r="K1524" s="156"/>
      <c r="L1524" s="156">
        <v>0</v>
      </c>
      <c r="M1524" s="157">
        <v>568.6</v>
      </c>
      <c r="N1524" s="18"/>
      <c r="W1524" s="18"/>
      <c r="X1524" s="18"/>
      <c r="Y1524" s="18"/>
      <c r="Z1524" s="18"/>
      <c r="AA1524" s="18"/>
      <c r="AB1524" s="18"/>
      <c r="AC1524" s="18"/>
      <c r="AD1524" s="18"/>
      <c r="AE1524" s="18"/>
      <c r="AF1524" s="18"/>
      <c r="AG1524" s="18"/>
      <c r="AH1524" s="18"/>
      <c r="AI1524" s="18"/>
      <c r="AJ1524" s="18"/>
      <c r="AK1524" s="18"/>
      <c r="AL1524" s="18"/>
      <c r="AM1524" s="18"/>
      <c r="AN1524" s="18"/>
      <c r="AO1524" s="18"/>
      <c r="AP1524" s="18"/>
      <c r="AQ1524" s="18"/>
      <c r="AR1524" s="18"/>
      <c r="AS1524" s="18"/>
      <c r="AT1524" s="18"/>
      <c r="AU1524" s="18"/>
      <c r="AV1524" s="18"/>
      <c r="AW1524" s="18"/>
      <c r="AX1524" s="18"/>
      <c r="AY1524" s="18"/>
      <c r="AZ1524" s="18"/>
      <c r="BA1524" s="18"/>
      <c r="BB1524" s="18"/>
      <c r="BD1524" s="18"/>
      <c r="BE1524" s="18"/>
      <c r="BF1524" s="18"/>
      <c r="BG1524" s="18"/>
      <c r="BH1524" s="18"/>
      <c r="BI1524" s="18"/>
      <c r="BJ1524" s="18"/>
      <c r="BK1524" s="18"/>
      <c r="BL1524" s="18"/>
      <c r="BM1524" s="18"/>
      <c r="BN1524" s="18"/>
      <c r="BO1524" s="18"/>
      <c r="BP1524" s="18"/>
      <c r="BQ1524" s="18"/>
      <c r="BR1524" s="18"/>
      <c r="BS1524" s="18"/>
      <c r="BT1524" s="18"/>
      <c r="BU1524" s="18"/>
      <c r="BV1524" s="18"/>
      <c r="BW1524" s="18"/>
      <c r="BX1524" s="18"/>
      <c r="BY1524" s="18"/>
      <c r="BZ1524" s="18"/>
      <c r="CA1524" s="18"/>
      <c r="CB1524" s="18"/>
      <c r="CC1524" s="18"/>
      <c r="CD1524" s="18"/>
      <c r="CE1524" s="18"/>
      <c r="CF1524" s="18"/>
      <c r="CG1524" s="18"/>
      <c r="CH1524" s="18"/>
      <c r="CI1524" s="18"/>
      <c r="CJ1524" s="18"/>
      <c r="CK1524" s="18"/>
      <c r="CL1524" s="18"/>
      <c r="CM1524" s="18"/>
      <c r="CN1524" s="18"/>
      <c r="CO1524" s="18"/>
      <c r="CP1524" s="18"/>
      <c r="CQ1524" s="18"/>
      <c r="CR1524" s="18"/>
      <c r="CS1524" s="18"/>
      <c r="CT1524" s="18"/>
      <c r="CU1524" s="18"/>
      <c r="CV1524" s="18"/>
      <c r="CW1524" s="18"/>
      <c r="CX1524" s="18"/>
      <c r="CY1524" s="18"/>
      <c r="CZ1524" s="18"/>
      <c r="DA1524" s="18"/>
      <c r="DB1524" s="18"/>
      <c r="DC1524" s="18"/>
      <c r="DD1524" s="18"/>
      <c r="DE1524" s="18"/>
      <c r="DF1524" s="18"/>
      <c r="DG1524" s="18"/>
      <c r="DH1524" s="18"/>
      <c r="DI1524" s="18"/>
    </row>
    <row r="1525" s="19" customFormat="1" spans="1:113">
      <c r="A1525" s="153" t="str">
        <f>+CONCATENATE(B1525,C1525,D1525,E1525,F1525)</f>
        <v>AFS531.75</v>
      </c>
      <c r="B1525" s="158" t="s">
        <v>121</v>
      </c>
      <c r="C1525" s="154" t="s">
        <v>148</v>
      </c>
      <c r="D1525" s="158" t="s">
        <v>90</v>
      </c>
      <c r="E1525" s="158">
        <v>53</v>
      </c>
      <c r="F1525" s="159">
        <v>1.75</v>
      </c>
      <c r="G1525" s="156">
        <v>549.54</v>
      </c>
      <c r="H1525" s="156">
        <v>671.42</v>
      </c>
      <c r="I1525" s="156">
        <v>793.13</v>
      </c>
      <c r="J1525" s="156">
        <v>934.7</v>
      </c>
      <c r="K1525" s="156"/>
      <c r="L1525" s="156">
        <v>0</v>
      </c>
      <c r="M1525" s="157">
        <v>597.72</v>
      </c>
      <c r="N1525" s="18"/>
      <c r="W1525" s="18"/>
      <c r="X1525" s="18"/>
      <c r="Y1525" s="18"/>
      <c r="Z1525" s="18"/>
      <c r="AA1525" s="18"/>
      <c r="AB1525" s="18"/>
      <c r="AC1525" s="18"/>
      <c r="AD1525" s="18"/>
      <c r="AE1525" s="18"/>
      <c r="AF1525" s="18"/>
      <c r="AG1525" s="18"/>
      <c r="AH1525" s="18"/>
      <c r="AI1525" s="18"/>
      <c r="AJ1525" s="18"/>
      <c r="AK1525" s="18"/>
      <c r="AL1525" s="18"/>
      <c r="AM1525" s="18"/>
      <c r="AN1525" s="18"/>
      <c r="AO1525" s="18"/>
      <c r="AP1525" s="18"/>
      <c r="AQ1525" s="18"/>
      <c r="AR1525" s="18"/>
      <c r="AS1525" s="18"/>
      <c r="AT1525" s="18"/>
      <c r="AU1525" s="18"/>
      <c r="AV1525" s="18"/>
      <c r="AW1525" s="18"/>
      <c r="AX1525" s="18"/>
      <c r="AY1525" s="18"/>
      <c r="AZ1525" s="18"/>
      <c r="BA1525" s="18"/>
      <c r="BB1525" s="18"/>
      <c r="BD1525" s="18"/>
      <c r="BE1525" s="18"/>
      <c r="BF1525" s="18"/>
      <c r="BG1525" s="18"/>
      <c r="BH1525" s="18"/>
      <c r="BI1525" s="18"/>
      <c r="BJ1525" s="18"/>
      <c r="BK1525" s="18"/>
      <c r="BL1525" s="18"/>
      <c r="BM1525" s="18"/>
      <c r="BN1525" s="18"/>
      <c r="BO1525" s="18"/>
      <c r="BP1525" s="18"/>
      <c r="BQ1525" s="18"/>
      <c r="BR1525" s="18"/>
      <c r="BS1525" s="18"/>
      <c r="BT1525" s="18"/>
      <c r="BU1525" s="18"/>
      <c r="BV1525" s="18"/>
      <c r="BW1525" s="18"/>
      <c r="BX1525" s="18"/>
      <c r="BY1525" s="18"/>
      <c r="BZ1525" s="18"/>
      <c r="CA1525" s="18"/>
      <c r="CB1525" s="18"/>
      <c r="CC1525" s="18"/>
      <c r="CD1525" s="18"/>
      <c r="CE1525" s="18"/>
      <c r="CF1525" s="18"/>
      <c r="CG1525" s="18"/>
      <c r="CH1525" s="18"/>
      <c r="CI1525" s="18"/>
      <c r="CJ1525" s="18"/>
      <c r="CK1525" s="18"/>
      <c r="CL1525" s="18"/>
      <c r="CM1525" s="18"/>
      <c r="CN1525" s="18"/>
      <c r="CO1525" s="18"/>
      <c r="CP1525" s="18"/>
      <c r="CQ1525" s="18"/>
      <c r="CR1525" s="18"/>
      <c r="CS1525" s="18"/>
      <c r="CT1525" s="18"/>
      <c r="CU1525" s="18"/>
      <c r="CV1525" s="18"/>
      <c r="CW1525" s="18"/>
      <c r="CX1525" s="18"/>
      <c r="CY1525" s="18"/>
      <c r="CZ1525" s="18"/>
      <c r="DA1525" s="18"/>
      <c r="DB1525" s="18"/>
      <c r="DC1525" s="18"/>
      <c r="DD1525" s="18"/>
      <c r="DE1525" s="18"/>
      <c r="DF1525" s="18"/>
      <c r="DG1525" s="18"/>
      <c r="DH1525" s="18"/>
      <c r="DI1525" s="18"/>
    </row>
    <row r="1526" s="19" customFormat="1" spans="1:113">
      <c r="A1526" s="153" t="str">
        <f>+CONCATENATE(B1526,C1526,D1526,E1526,F1526)</f>
        <v>AFS541.75</v>
      </c>
      <c r="B1526" s="158" t="s">
        <v>121</v>
      </c>
      <c r="C1526" s="154" t="s">
        <v>148</v>
      </c>
      <c r="D1526" s="158" t="s">
        <v>90</v>
      </c>
      <c r="E1526" s="158">
        <v>54</v>
      </c>
      <c r="F1526" s="159">
        <v>1.75</v>
      </c>
      <c r="G1526" s="156">
        <v>603.9</v>
      </c>
      <c r="H1526" s="156">
        <v>730.51</v>
      </c>
      <c r="I1526" s="156">
        <v>859.62</v>
      </c>
      <c r="J1526" s="156">
        <v>1011</v>
      </c>
      <c r="K1526" s="156">
        <v>0</v>
      </c>
      <c r="L1526" s="156">
        <v>0</v>
      </c>
      <c r="M1526" s="157">
        <v>628.3</v>
      </c>
      <c r="N1526" s="18"/>
      <c r="W1526" s="18"/>
      <c r="X1526" s="18"/>
      <c r="Y1526" s="18"/>
      <c r="Z1526" s="18"/>
      <c r="AA1526" s="18"/>
      <c r="AB1526" s="18"/>
      <c r="AC1526" s="18"/>
      <c r="AD1526" s="18"/>
      <c r="AE1526" s="18"/>
      <c r="AF1526" s="18"/>
      <c r="AG1526" s="18"/>
      <c r="AH1526" s="18"/>
      <c r="AI1526" s="18"/>
      <c r="AJ1526" s="18"/>
      <c r="AK1526" s="18"/>
      <c r="AL1526" s="18"/>
      <c r="AM1526" s="18"/>
      <c r="AN1526" s="18"/>
      <c r="AO1526" s="18"/>
      <c r="AP1526" s="18"/>
      <c r="AQ1526" s="18"/>
      <c r="AR1526" s="18"/>
      <c r="AS1526" s="18"/>
      <c r="AT1526" s="18"/>
      <c r="AU1526" s="18"/>
      <c r="AV1526" s="18"/>
      <c r="AW1526" s="18"/>
      <c r="AX1526" s="18"/>
      <c r="AY1526" s="18"/>
      <c r="AZ1526" s="18"/>
      <c r="BA1526" s="18"/>
      <c r="BB1526" s="18"/>
      <c r="BD1526" s="18"/>
      <c r="BE1526" s="18"/>
      <c r="BF1526" s="18"/>
      <c r="BG1526" s="18"/>
      <c r="BH1526" s="18"/>
      <c r="BI1526" s="18"/>
      <c r="BJ1526" s="18"/>
      <c r="BK1526" s="18"/>
      <c r="BL1526" s="18"/>
      <c r="BM1526" s="18"/>
      <c r="BN1526" s="18"/>
      <c r="BO1526" s="18"/>
      <c r="BP1526" s="18"/>
      <c r="BQ1526" s="18"/>
      <c r="BR1526" s="18"/>
      <c r="BS1526" s="18"/>
      <c r="BT1526" s="18"/>
      <c r="BU1526" s="18"/>
      <c r="BV1526" s="18"/>
      <c r="BW1526" s="18"/>
      <c r="BX1526" s="18"/>
      <c r="BY1526" s="18"/>
      <c r="BZ1526" s="18"/>
      <c r="CA1526" s="18"/>
      <c r="CB1526" s="18"/>
      <c r="CC1526" s="18"/>
      <c r="CD1526" s="18"/>
      <c r="CE1526" s="18"/>
      <c r="CF1526" s="18"/>
      <c r="CG1526" s="18"/>
      <c r="CH1526" s="18"/>
      <c r="CI1526" s="18"/>
      <c r="CJ1526" s="18"/>
      <c r="CK1526" s="18"/>
      <c r="CL1526" s="18"/>
      <c r="CM1526" s="18"/>
      <c r="CN1526" s="18"/>
      <c r="CO1526" s="18"/>
      <c r="CP1526" s="18"/>
      <c r="CQ1526" s="18"/>
      <c r="CR1526" s="18"/>
      <c r="CS1526" s="18"/>
      <c r="CT1526" s="18"/>
      <c r="CU1526" s="18"/>
      <c r="CV1526" s="18"/>
      <c r="CW1526" s="18"/>
      <c r="CX1526" s="18"/>
      <c r="CY1526" s="18"/>
      <c r="CZ1526" s="18"/>
      <c r="DA1526" s="18"/>
      <c r="DB1526" s="18"/>
      <c r="DC1526" s="18"/>
      <c r="DD1526" s="18"/>
      <c r="DE1526" s="18"/>
      <c r="DF1526" s="18"/>
      <c r="DG1526" s="18"/>
      <c r="DH1526" s="18"/>
      <c r="DI1526" s="18"/>
    </row>
    <row r="1527" s="19" customFormat="1" spans="1:113">
      <c r="A1527" s="153" t="str">
        <f>+CONCATENATE(B1527,C1527,D1527,E1527,F1527)</f>
        <v>AFS551.75</v>
      </c>
      <c r="B1527" s="158" t="s">
        <v>121</v>
      </c>
      <c r="C1527" s="154" t="s">
        <v>148</v>
      </c>
      <c r="D1527" s="158" t="s">
        <v>90</v>
      </c>
      <c r="E1527" s="158">
        <v>55</v>
      </c>
      <c r="F1527" s="159">
        <v>1.75</v>
      </c>
      <c r="G1527" s="156">
        <v>660.02</v>
      </c>
      <c r="H1527" s="156">
        <v>792.65</v>
      </c>
      <c r="I1527" s="156">
        <v>930.47</v>
      </c>
      <c r="J1527" s="156">
        <v>1092.38</v>
      </c>
      <c r="K1527" s="156">
        <v>0</v>
      </c>
      <c r="L1527" s="156">
        <v>0</v>
      </c>
      <c r="M1527" s="157">
        <v>660.02</v>
      </c>
      <c r="N1527" s="18"/>
      <c r="W1527" s="18"/>
      <c r="X1527" s="18"/>
      <c r="Y1527" s="18"/>
      <c r="Z1527" s="18"/>
      <c r="AA1527" s="18"/>
      <c r="AB1527" s="18"/>
      <c r="AC1527" s="18"/>
      <c r="AD1527" s="18"/>
      <c r="AE1527" s="18"/>
      <c r="AF1527" s="18"/>
      <c r="AG1527" s="18"/>
      <c r="AH1527" s="18"/>
      <c r="AI1527" s="18"/>
      <c r="AJ1527" s="18"/>
      <c r="AK1527" s="18"/>
      <c r="AL1527" s="18"/>
      <c r="AM1527" s="18"/>
      <c r="AN1527" s="18"/>
      <c r="AO1527" s="18"/>
      <c r="AP1527" s="18"/>
      <c r="AQ1527" s="18"/>
      <c r="AR1527" s="18"/>
      <c r="AS1527" s="18"/>
      <c r="AT1527" s="18"/>
      <c r="AU1527" s="18"/>
      <c r="AV1527" s="18"/>
      <c r="AW1527" s="18"/>
      <c r="AX1527" s="18"/>
      <c r="AY1527" s="18"/>
      <c r="AZ1527" s="18"/>
      <c r="BA1527" s="18"/>
      <c r="BB1527" s="18"/>
      <c r="BD1527" s="18"/>
      <c r="BE1527" s="18"/>
      <c r="BF1527" s="18"/>
      <c r="BG1527" s="18"/>
      <c r="BH1527" s="18"/>
      <c r="BI1527" s="18"/>
      <c r="BJ1527" s="18"/>
      <c r="BK1527" s="18"/>
      <c r="BL1527" s="18"/>
      <c r="BM1527" s="18"/>
      <c r="BN1527" s="18"/>
      <c r="BO1527" s="18"/>
      <c r="BP1527" s="18"/>
      <c r="BQ1527" s="18"/>
      <c r="BR1527" s="18"/>
      <c r="BS1527" s="18"/>
      <c r="BT1527" s="18"/>
      <c r="BU1527" s="18"/>
      <c r="BV1527" s="18"/>
      <c r="BW1527" s="18"/>
      <c r="BX1527" s="18"/>
      <c r="BY1527" s="18"/>
      <c r="BZ1527" s="18"/>
      <c r="CA1527" s="18"/>
      <c r="CB1527" s="18"/>
      <c r="CC1527" s="18"/>
      <c r="CD1527" s="18"/>
      <c r="CE1527" s="18"/>
      <c r="CF1527" s="18"/>
      <c r="CG1527" s="18"/>
      <c r="CH1527" s="18"/>
      <c r="CI1527" s="18"/>
      <c r="CJ1527" s="18"/>
      <c r="CK1527" s="18"/>
      <c r="CL1527" s="18"/>
      <c r="CM1527" s="18"/>
      <c r="CN1527" s="18"/>
      <c r="CO1527" s="18"/>
      <c r="CP1527" s="18"/>
      <c r="CQ1527" s="18"/>
      <c r="CR1527" s="18"/>
      <c r="CS1527" s="18"/>
      <c r="CT1527" s="18"/>
      <c r="CU1527" s="18"/>
      <c r="CV1527" s="18"/>
      <c r="CW1527" s="18"/>
      <c r="CX1527" s="18"/>
      <c r="CY1527" s="18"/>
      <c r="CZ1527" s="18"/>
      <c r="DA1527" s="18"/>
      <c r="DB1527" s="18"/>
      <c r="DC1527" s="18"/>
      <c r="DD1527" s="18"/>
      <c r="DE1527" s="18"/>
      <c r="DF1527" s="18"/>
      <c r="DG1527" s="18"/>
      <c r="DH1527" s="18"/>
      <c r="DI1527" s="18"/>
    </row>
    <row r="1528" s="19" customFormat="1" spans="1:113">
      <c r="A1528" s="153" t="str">
        <f>+CONCATENATE(B1528,C1528,D1528,E1528,F1528)</f>
        <v>AFS561.75</v>
      </c>
      <c r="B1528" s="158" t="s">
        <v>121</v>
      </c>
      <c r="C1528" s="154" t="s">
        <v>148</v>
      </c>
      <c r="D1528" s="158" t="s">
        <v>90</v>
      </c>
      <c r="E1528" s="158">
        <v>56</v>
      </c>
      <c r="F1528" s="159">
        <v>1.75</v>
      </c>
      <c r="G1528" s="156">
        <v>718.74</v>
      </c>
      <c r="H1528" s="156">
        <v>858.2</v>
      </c>
      <c r="I1528" s="156">
        <v>1006.08</v>
      </c>
      <c r="J1528" s="156"/>
      <c r="K1528" s="156">
        <v>0</v>
      </c>
      <c r="L1528" s="156">
        <v>0</v>
      </c>
      <c r="M1528" s="157"/>
      <c r="N1528" s="18"/>
      <c r="W1528" s="18"/>
      <c r="X1528" s="18"/>
      <c r="Y1528" s="18"/>
      <c r="Z1528" s="18"/>
      <c r="AA1528" s="18"/>
      <c r="AB1528" s="18"/>
      <c r="AC1528" s="18"/>
      <c r="AD1528" s="18"/>
      <c r="AE1528" s="18"/>
      <c r="AF1528" s="18"/>
      <c r="AG1528" s="18"/>
      <c r="AH1528" s="18"/>
      <c r="AI1528" s="18"/>
      <c r="AJ1528" s="18"/>
      <c r="AK1528" s="18"/>
      <c r="AL1528" s="18"/>
      <c r="AM1528" s="18"/>
      <c r="AN1528" s="18"/>
      <c r="AO1528" s="18"/>
      <c r="AP1528" s="18"/>
      <c r="AQ1528" s="18"/>
      <c r="AR1528" s="18"/>
      <c r="AS1528" s="18"/>
      <c r="AT1528" s="18"/>
      <c r="AU1528" s="18"/>
      <c r="AV1528" s="18"/>
      <c r="AW1528" s="18"/>
      <c r="AX1528" s="18"/>
      <c r="AY1528" s="18"/>
      <c r="AZ1528" s="18"/>
      <c r="BA1528" s="18"/>
      <c r="BB1528" s="18"/>
      <c r="BD1528" s="18"/>
      <c r="BE1528" s="18"/>
      <c r="BF1528" s="18"/>
      <c r="BG1528" s="18"/>
      <c r="BH1528" s="18"/>
      <c r="BI1528" s="18"/>
      <c r="BJ1528" s="18"/>
      <c r="BK1528" s="18"/>
      <c r="BL1528" s="18"/>
      <c r="BM1528" s="18"/>
      <c r="BN1528" s="18"/>
      <c r="BO1528" s="18"/>
      <c r="BP1528" s="18"/>
      <c r="BQ1528" s="18"/>
      <c r="BR1528" s="18"/>
      <c r="BS1528" s="18"/>
      <c r="BT1528" s="18"/>
      <c r="BU1528" s="18"/>
      <c r="BV1528" s="18"/>
      <c r="BW1528" s="18"/>
      <c r="BX1528" s="18"/>
      <c r="BY1528" s="18"/>
      <c r="BZ1528" s="18"/>
      <c r="CA1528" s="18"/>
      <c r="CB1528" s="18"/>
      <c r="CC1528" s="18"/>
      <c r="CD1528" s="18"/>
      <c r="CE1528" s="18"/>
      <c r="CF1528" s="18"/>
      <c r="CG1528" s="18"/>
      <c r="CH1528" s="18"/>
      <c r="CI1528" s="18"/>
      <c r="CJ1528" s="18"/>
      <c r="CK1528" s="18"/>
      <c r="CL1528" s="18"/>
      <c r="CM1528" s="18"/>
      <c r="CN1528" s="18"/>
      <c r="CO1528" s="18"/>
      <c r="CP1528" s="18"/>
      <c r="CQ1528" s="18"/>
      <c r="CR1528" s="18"/>
      <c r="CS1528" s="18"/>
      <c r="CT1528" s="18"/>
      <c r="CU1528" s="18"/>
      <c r="CV1528" s="18"/>
      <c r="CW1528" s="18"/>
      <c r="CX1528" s="18"/>
      <c r="CY1528" s="18"/>
      <c r="CZ1528" s="18"/>
      <c r="DA1528" s="18"/>
      <c r="DB1528" s="18"/>
      <c r="DC1528" s="18"/>
      <c r="DD1528" s="18"/>
      <c r="DE1528" s="18"/>
      <c r="DF1528" s="18"/>
      <c r="DG1528" s="18"/>
      <c r="DH1528" s="18"/>
      <c r="DI1528" s="18"/>
    </row>
    <row r="1529" s="19" customFormat="1" spans="1:113">
      <c r="A1529" s="153" t="str">
        <f>+CONCATENATE(B1529,C1529,D1529,E1529,F1529)</f>
        <v>AFS571.75</v>
      </c>
      <c r="B1529" s="158" t="s">
        <v>121</v>
      </c>
      <c r="C1529" s="154" t="s">
        <v>148</v>
      </c>
      <c r="D1529" s="158" t="s">
        <v>90</v>
      </c>
      <c r="E1529" s="158">
        <v>57</v>
      </c>
      <c r="F1529" s="159">
        <v>1.75</v>
      </c>
      <c r="G1529" s="156">
        <v>779.78</v>
      </c>
      <c r="H1529" s="156">
        <v>927.74</v>
      </c>
      <c r="I1529" s="156">
        <v>1087.02</v>
      </c>
      <c r="J1529" s="156"/>
      <c r="K1529" s="156">
        <v>0</v>
      </c>
      <c r="L1529" s="156">
        <v>0</v>
      </c>
      <c r="M1529" s="157"/>
      <c r="N1529" s="18"/>
      <c r="W1529" s="18"/>
      <c r="X1529" s="18"/>
      <c r="Y1529" s="18"/>
      <c r="Z1529" s="18"/>
      <c r="AA1529" s="18"/>
      <c r="AB1529" s="18"/>
      <c r="AC1529" s="18"/>
      <c r="AD1529" s="18"/>
      <c r="AE1529" s="18"/>
      <c r="AF1529" s="18"/>
      <c r="AG1529" s="18"/>
      <c r="AH1529" s="18"/>
      <c r="AI1529" s="18"/>
      <c r="AJ1529" s="18"/>
      <c r="AK1529" s="18"/>
      <c r="AL1529" s="18"/>
      <c r="AM1529" s="18"/>
      <c r="AN1529" s="18"/>
      <c r="AO1529" s="18"/>
      <c r="AP1529" s="18"/>
      <c r="AQ1529" s="18"/>
      <c r="AR1529" s="18"/>
      <c r="AS1529" s="18"/>
      <c r="AT1529" s="18"/>
      <c r="AU1529" s="18"/>
      <c r="AV1529" s="18"/>
      <c r="AW1529" s="18"/>
      <c r="AX1529" s="18"/>
      <c r="AY1529" s="18"/>
      <c r="AZ1529" s="18"/>
      <c r="BA1529" s="18"/>
      <c r="BB1529" s="18"/>
      <c r="BD1529" s="18"/>
      <c r="BE1529" s="18"/>
      <c r="BF1529" s="18"/>
      <c r="BG1529" s="18"/>
      <c r="BH1529" s="18"/>
      <c r="BI1529" s="18"/>
      <c r="BJ1529" s="18"/>
      <c r="BK1529" s="18"/>
      <c r="BL1529" s="18"/>
      <c r="BM1529" s="18"/>
      <c r="BN1529" s="18"/>
      <c r="BO1529" s="18"/>
      <c r="BP1529" s="18"/>
      <c r="BQ1529" s="18"/>
      <c r="BR1529" s="18"/>
      <c r="BS1529" s="18"/>
      <c r="BT1529" s="18"/>
      <c r="BU1529" s="18"/>
      <c r="BV1529" s="18"/>
      <c r="BW1529" s="18"/>
      <c r="BX1529" s="18"/>
      <c r="BY1529" s="18"/>
      <c r="BZ1529" s="18"/>
      <c r="CA1529" s="18"/>
      <c r="CB1529" s="18"/>
      <c r="CC1529" s="18"/>
      <c r="CD1529" s="18"/>
      <c r="CE1529" s="18"/>
      <c r="CF1529" s="18"/>
      <c r="CG1529" s="18"/>
      <c r="CH1529" s="18"/>
      <c r="CI1529" s="18"/>
      <c r="CJ1529" s="18"/>
      <c r="CK1529" s="18"/>
      <c r="CL1529" s="18"/>
      <c r="CM1529" s="18"/>
      <c r="CN1529" s="18"/>
      <c r="CO1529" s="18"/>
      <c r="CP1529" s="18"/>
      <c r="CQ1529" s="18"/>
      <c r="CR1529" s="18"/>
      <c r="CS1529" s="18"/>
      <c r="CT1529" s="18"/>
      <c r="CU1529" s="18"/>
      <c r="CV1529" s="18"/>
      <c r="CW1529" s="18"/>
      <c r="CX1529" s="18"/>
      <c r="CY1529" s="18"/>
      <c r="CZ1529" s="18"/>
      <c r="DA1529" s="18"/>
      <c r="DB1529" s="18"/>
      <c r="DC1529" s="18"/>
      <c r="DD1529" s="18"/>
      <c r="DE1529" s="18"/>
      <c r="DF1529" s="18"/>
      <c r="DG1529" s="18"/>
      <c r="DH1529" s="18"/>
      <c r="DI1529" s="18"/>
    </row>
    <row r="1530" s="19" customFormat="1" spans="1:113">
      <c r="A1530" s="153" t="str">
        <f>+CONCATENATE(B1530,C1530,D1530,E1530,F1530)</f>
        <v>AFS581.75</v>
      </c>
      <c r="B1530" s="158" t="s">
        <v>121</v>
      </c>
      <c r="C1530" s="154" t="s">
        <v>148</v>
      </c>
      <c r="D1530" s="158" t="s">
        <v>90</v>
      </c>
      <c r="E1530" s="158">
        <v>58</v>
      </c>
      <c r="F1530" s="159">
        <v>1.75</v>
      </c>
      <c r="G1530" s="156">
        <v>843.55</v>
      </c>
      <c r="H1530" s="156">
        <v>1001.47</v>
      </c>
      <c r="I1530" s="156">
        <v>1173.92</v>
      </c>
      <c r="J1530" s="156"/>
      <c r="K1530" s="156">
        <v>0</v>
      </c>
      <c r="L1530" s="156">
        <v>0</v>
      </c>
      <c r="M1530" s="157"/>
      <c r="N1530" s="18"/>
      <c r="W1530" s="18"/>
      <c r="X1530" s="18"/>
      <c r="Y1530" s="18"/>
      <c r="Z1530" s="18"/>
      <c r="AA1530" s="18"/>
      <c r="AB1530" s="18"/>
      <c r="AC1530" s="18"/>
      <c r="AD1530" s="18"/>
      <c r="AE1530" s="18"/>
      <c r="AF1530" s="18"/>
      <c r="AG1530" s="18"/>
      <c r="AH1530" s="18"/>
      <c r="AI1530" s="18"/>
      <c r="AJ1530" s="18"/>
      <c r="AK1530" s="18"/>
      <c r="AL1530" s="18"/>
      <c r="AM1530" s="18"/>
      <c r="AN1530" s="18"/>
      <c r="AO1530" s="18"/>
      <c r="AP1530" s="18"/>
      <c r="AQ1530" s="18"/>
      <c r="AR1530" s="18"/>
      <c r="AS1530" s="18"/>
      <c r="AT1530" s="18"/>
      <c r="AU1530" s="18"/>
      <c r="AV1530" s="18"/>
      <c r="AW1530" s="18"/>
      <c r="AX1530" s="18"/>
      <c r="AY1530" s="18"/>
      <c r="AZ1530" s="18"/>
      <c r="BA1530" s="18"/>
      <c r="BB1530" s="18"/>
      <c r="BD1530" s="18"/>
      <c r="BE1530" s="18"/>
      <c r="BF1530" s="18"/>
      <c r="BG1530" s="18"/>
      <c r="BH1530" s="18"/>
      <c r="BI1530" s="18"/>
      <c r="BJ1530" s="18"/>
      <c r="BK1530" s="18"/>
      <c r="BL1530" s="18"/>
      <c r="BM1530" s="18"/>
      <c r="BN1530" s="18"/>
      <c r="BO1530" s="18"/>
      <c r="BP1530" s="18"/>
      <c r="BQ1530" s="18"/>
      <c r="BR1530" s="18"/>
      <c r="BS1530" s="18"/>
      <c r="BT1530" s="18"/>
      <c r="BU1530" s="18"/>
      <c r="BV1530" s="18"/>
      <c r="BW1530" s="18"/>
      <c r="BX1530" s="18"/>
      <c r="BY1530" s="18"/>
      <c r="BZ1530" s="18"/>
      <c r="CA1530" s="18"/>
      <c r="CB1530" s="18"/>
      <c r="CC1530" s="18"/>
      <c r="CD1530" s="18"/>
      <c r="CE1530" s="18"/>
      <c r="CF1530" s="18"/>
      <c r="CG1530" s="18"/>
      <c r="CH1530" s="18"/>
      <c r="CI1530" s="18"/>
      <c r="CJ1530" s="18"/>
      <c r="CK1530" s="18"/>
      <c r="CL1530" s="18"/>
      <c r="CM1530" s="18"/>
      <c r="CN1530" s="18"/>
      <c r="CO1530" s="18"/>
      <c r="CP1530" s="18"/>
      <c r="CQ1530" s="18"/>
      <c r="CR1530" s="18"/>
      <c r="CS1530" s="18"/>
      <c r="CT1530" s="18"/>
      <c r="CU1530" s="18"/>
      <c r="CV1530" s="18"/>
      <c r="CW1530" s="18"/>
      <c r="CX1530" s="18"/>
      <c r="CY1530" s="18"/>
      <c r="CZ1530" s="18"/>
      <c r="DA1530" s="18"/>
      <c r="DB1530" s="18"/>
      <c r="DC1530" s="18"/>
      <c r="DD1530" s="18"/>
      <c r="DE1530" s="18"/>
      <c r="DF1530" s="18"/>
      <c r="DG1530" s="18"/>
      <c r="DH1530" s="18"/>
      <c r="DI1530" s="18"/>
    </row>
    <row r="1531" s="19" customFormat="1" spans="1:113">
      <c r="A1531" s="153" t="str">
        <f>+CONCATENATE(B1531,C1531,D1531,E1531,F1531)</f>
        <v>AFS591.75</v>
      </c>
      <c r="B1531" s="158" t="s">
        <v>121</v>
      </c>
      <c r="C1531" s="154" t="s">
        <v>148</v>
      </c>
      <c r="D1531" s="158" t="s">
        <v>90</v>
      </c>
      <c r="E1531" s="158">
        <v>59</v>
      </c>
      <c r="F1531" s="159">
        <v>1.75</v>
      </c>
      <c r="G1531" s="156">
        <v>910.76</v>
      </c>
      <c r="H1531" s="156">
        <v>1081.28</v>
      </c>
      <c r="I1531" s="156">
        <v>1267.55</v>
      </c>
      <c r="J1531" s="156">
        <v>0</v>
      </c>
      <c r="K1531" s="156">
        <v>0</v>
      </c>
      <c r="L1531" s="156">
        <v>0</v>
      </c>
      <c r="M1531" s="157"/>
      <c r="N1531" s="18"/>
      <c r="W1531" s="18"/>
      <c r="X1531" s="18"/>
      <c r="Y1531" s="18"/>
      <c r="Z1531" s="18"/>
      <c r="AA1531" s="18"/>
      <c r="AB1531" s="18"/>
      <c r="AC1531" s="18"/>
      <c r="AD1531" s="18"/>
      <c r="AE1531" s="18"/>
      <c r="AF1531" s="18"/>
      <c r="AG1531" s="18"/>
      <c r="AH1531" s="18"/>
      <c r="AI1531" s="18"/>
      <c r="AJ1531" s="18"/>
      <c r="AK1531" s="18"/>
      <c r="AL1531" s="18"/>
      <c r="AM1531" s="18"/>
      <c r="AN1531" s="18"/>
      <c r="AO1531" s="18"/>
      <c r="AP1531" s="18"/>
      <c r="AQ1531" s="18"/>
      <c r="AR1531" s="18"/>
      <c r="AS1531" s="18"/>
      <c r="AT1531" s="18"/>
      <c r="AU1531" s="18"/>
      <c r="AV1531" s="18"/>
      <c r="AW1531" s="18"/>
      <c r="AX1531" s="18"/>
      <c r="AY1531" s="18"/>
      <c r="AZ1531" s="18"/>
      <c r="BA1531" s="18"/>
      <c r="BB1531" s="18"/>
      <c r="BD1531" s="18"/>
      <c r="BE1531" s="18"/>
      <c r="BF1531" s="18"/>
      <c r="BG1531" s="18"/>
      <c r="BH1531" s="18"/>
      <c r="BI1531" s="18"/>
      <c r="BJ1531" s="18"/>
      <c r="BK1531" s="18"/>
      <c r="BL1531" s="18"/>
      <c r="BM1531" s="18"/>
      <c r="BN1531" s="18"/>
      <c r="BO1531" s="18"/>
      <c r="BP1531" s="18"/>
      <c r="BQ1531" s="18"/>
      <c r="BR1531" s="18"/>
      <c r="BS1531" s="18"/>
      <c r="BT1531" s="18"/>
      <c r="BU1531" s="18"/>
      <c r="BV1531" s="18"/>
      <c r="BW1531" s="18"/>
      <c r="BX1531" s="18"/>
      <c r="BY1531" s="18"/>
      <c r="BZ1531" s="18"/>
      <c r="CA1531" s="18"/>
      <c r="CB1531" s="18"/>
      <c r="CC1531" s="18"/>
      <c r="CD1531" s="18"/>
      <c r="CE1531" s="18"/>
      <c r="CF1531" s="18"/>
      <c r="CG1531" s="18"/>
      <c r="CH1531" s="18"/>
      <c r="CI1531" s="18"/>
      <c r="CJ1531" s="18"/>
      <c r="CK1531" s="18"/>
      <c r="CL1531" s="18"/>
      <c r="CM1531" s="18"/>
      <c r="CN1531" s="18"/>
      <c r="CO1531" s="18"/>
      <c r="CP1531" s="18"/>
      <c r="CQ1531" s="18"/>
      <c r="CR1531" s="18"/>
      <c r="CS1531" s="18"/>
      <c r="CT1531" s="18"/>
      <c r="CU1531" s="18"/>
      <c r="CV1531" s="18"/>
      <c r="CW1531" s="18"/>
      <c r="CX1531" s="18"/>
      <c r="CY1531" s="18"/>
      <c r="CZ1531" s="18"/>
      <c r="DA1531" s="18"/>
      <c r="DB1531" s="18"/>
      <c r="DC1531" s="18"/>
      <c r="DD1531" s="18"/>
      <c r="DE1531" s="18"/>
      <c r="DF1531" s="18"/>
      <c r="DG1531" s="18"/>
      <c r="DH1531" s="18"/>
      <c r="DI1531" s="18"/>
    </row>
    <row r="1532" s="19" customFormat="1" spans="1:113">
      <c r="A1532" s="153" t="str">
        <f>+CONCATENATE(B1532,C1532,D1532,E1532,F1532)</f>
        <v>AFS601.75</v>
      </c>
      <c r="B1532" s="158" t="s">
        <v>121</v>
      </c>
      <c r="C1532" s="154" t="s">
        <v>148</v>
      </c>
      <c r="D1532" s="158" t="s">
        <v>90</v>
      </c>
      <c r="E1532" s="158">
        <v>60</v>
      </c>
      <c r="F1532" s="159">
        <v>1.75</v>
      </c>
      <c r="G1532" s="156">
        <v>982.29</v>
      </c>
      <c r="H1532" s="156">
        <v>1167.13</v>
      </c>
      <c r="I1532" s="156">
        <v>1368.69</v>
      </c>
      <c r="J1532" s="156">
        <v>0</v>
      </c>
      <c r="K1532" s="156">
        <v>0</v>
      </c>
      <c r="L1532" s="156">
        <v>0</v>
      </c>
      <c r="M1532" s="157"/>
      <c r="N1532" s="18"/>
      <c r="W1532" s="18"/>
      <c r="X1532" s="18"/>
      <c r="Y1532" s="18"/>
      <c r="Z1532" s="18"/>
      <c r="AA1532" s="18"/>
      <c r="AB1532" s="18"/>
      <c r="AC1532" s="18"/>
      <c r="AD1532" s="18"/>
      <c r="AE1532" s="18"/>
      <c r="AF1532" s="18"/>
      <c r="AG1532" s="18"/>
      <c r="AH1532" s="18"/>
      <c r="AI1532" s="18"/>
      <c r="AJ1532" s="18"/>
      <c r="AK1532" s="18"/>
      <c r="AL1532" s="18"/>
      <c r="AM1532" s="18"/>
      <c r="AN1532" s="18"/>
      <c r="AO1532" s="18"/>
      <c r="AP1532" s="18"/>
      <c r="AQ1532" s="18"/>
      <c r="AR1532" s="18"/>
      <c r="AS1532" s="18"/>
      <c r="AT1532" s="18"/>
      <c r="AU1532" s="18"/>
      <c r="AV1532" s="18"/>
      <c r="AW1532" s="18"/>
      <c r="AX1532" s="18"/>
      <c r="AY1532" s="18"/>
      <c r="AZ1532" s="18"/>
      <c r="BA1532" s="18"/>
      <c r="BB1532" s="18"/>
      <c r="BD1532" s="18"/>
      <c r="BE1532" s="18"/>
      <c r="BF1532" s="18"/>
      <c r="BG1532" s="18"/>
      <c r="BH1532" s="18"/>
      <c r="BI1532" s="18"/>
      <c r="BJ1532" s="18"/>
      <c r="BK1532" s="18"/>
      <c r="BL1532" s="18"/>
      <c r="BM1532" s="18"/>
      <c r="BN1532" s="18"/>
      <c r="BO1532" s="18"/>
      <c r="BP1532" s="18"/>
      <c r="BQ1532" s="18"/>
      <c r="BR1532" s="18"/>
      <c r="BS1532" s="18"/>
      <c r="BT1532" s="18"/>
      <c r="BU1532" s="18"/>
      <c r="BV1532" s="18"/>
      <c r="BW1532" s="18"/>
      <c r="BX1532" s="18"/>
      <c r="BY1532" s="18"/>
      <c r="BZ1532" s="18"/>
      <c r="CA1532" s="18"/>
      <c r="CB1532" s="18"/>
      <c r="CC1532" s="18"/>
      <c r="CD1532" s="18"/>
      <c r="CE1532" s="18"/>
      <c r="CF1532" s="18"/>
      <c r="CG1532" s="18"/>
      <c r="CH1532" s="18"/>
      <c r="CI1532" s="18"/>
      <c r="CJ1532" s="18"/>
      <c r="CK1532" s="18"/>
      <c r="CL1532" s="18"/>
      <c r="CM1532" s="18"/>
      <c r="CN1532" s="18"/>
      <c r="CO1532" s="18"/>
      <c r="CP1532" s="18"/>
      <c r="CQ1532" s="18"/>
      <c r="CR1532" s="18"/>
      <c r="CS1532" s="18"/>
      <c r="CT1532" s="18"/>
      <c r="CU1532" s="18"/>
      <c r="CV1532" s="18"/>
      <c r="CW1532" s="18"/>
      <c r="CX1532" s="18"/>
      <c r="CY1532" s="18"/>
      <c r="CZ1532" s="18"/>
      <c r="DA1532" s="18"/>
      <c r="DB1532" s="18"/>
      <c r="DC1532" s="18"/>
      <c r="DD1532" s="18"/>
      <c r="DE1532" s="18"/>
      <c r="DF1532" s="18"/>
      <c r="DG1532" s="18"/>
      <c r="DH1532" s="18"/>
      <c r="DI1532" s="18"/>
    </row>
    <row r="1533" s="19" customFormat="1" spans="1:113">
      <c r="A1533" s="153" t="str">
        <f>+CONCATENATE(B1533,C1533,D1533,E1533,F1533)</f>
        <v>AFS611.75</v>
      </c>
      <c r="B1533" s="158" t="s">
        <v>121</v>
      </c>
      <c r="C1533" s="154" t="s">
        <v>148</v>
      </c>
      <c r="D1533" s="158" t="s">
        <v>90</v>
      </c>
      <c r="E1533" s="158">
        <v>61</v>
      </c>
      <c r="F1533" s="159">
        <v>1.75</v>
      </c>
      <c r="G1533" s="156">
        <v>1059.24</v>
      </c>
      <c r="H1533" s="156">
        <v>1260.99</v>
      </c>
      <c r="I1533" s="156"/>
      <c r="J1533" s="156">
        <v>0</v>
      </c>
      <c r="K1533" s="156">
        <v>0</v>
      </c>
      <c r="L1533" s="156">
        <v>0</v>
      </c>
      <c r="M1533" s="157"/>
      <c r="N1533" s="18"/>
      <c r="W1533" s="18"/>
      <c r="X1533" s="18"/>
      <c r="Y1533" s="18"/>
      <c r="Z1533" s="18"/>
      <c r="AA1533" s="18"/>
      <c r="AB1533" s="18"/>
      <c r="AC1533" s="18"/>
      <c r="AD1533" s="18"/>
      <c r="AE1533" s="18"/>
      <c r="AF1533" s="18"/>
      <c r="AG1533" s="18"/>
      <c r="AH1533" s="18"/>
      <c r="AI1533" s="18"/>
      <c r="AJ1533" s="18"/>
      <c r="AK1533" s="18"/>
      <c r="AL1533" s="18"/>
      <c r="AM1533" s="18"/>
      <c r="AN1533" s="18"/>
      <c r="AO1533" s="18"/>
      <c r="AP1533" s="18"/>
      <c r="AQ1533" s="18"/>
      <c r="AR1533" s="18"/>
      <c r="AS1533" s="18"/>
      <c r="AT1533" s="18"/>
      <c r="AU1533" s="18"/>
      <c r="AV1533" s="18"/>
      <c r="AW1533" s="18"/>
      <c r="AX1533" s="18"/>
      <c r="AY1533" s="18"/>
      <c r="AZ1533" s="18"/>
      <c r="BA1533" s="18"/>
      <c r="BB1533" s="18"/>
      <c r="BD1533" s="18"/>
      <c r="BE1533" s="18"/>
      <c r="BF1533" s="18"/>
      <c r="BG1533" s="18"/>
      <c r="BH1533" s="18"/>
      <c r="BI1533" s="18"/>
      <c r="BJ1533" s="18"/>
      <c r="BK1533" s="18"/>
      <c r="BL1533" s="18"/>
      <c r="BM1533" s="18"/>
      <c r="BN1533" s="18"/>
      <c r="BO1533" s="18"/>
      <c r="BP1533" s="18"/>
      <c r="BQ1533" s="18"/>
      <c r="BR1533" s="18"/>
      <c r="BS1533" s="18"/>
      <c r="BT1533" s="18"/>
      <c r="BU1533" s="18"/>
      <c r="BV1533" s="18"/>
      <c r="BW1533" s="18"/>
      <c r="BX1533" s="18"/>
      <c r="BY1533" s="18"/>
      <c r="BZ1533" s="18"/>
      <c r="CA1533" s="18"/>
      <c r="CB1533" s="18"/>
      <c r="CC1533" s="18"/>
      <c r="CD1533" s="18"/>
      <c r="CE1533" s="18"/>
      <c r="CF1533" s="18"/>
      <c r="CG1533" s="18"/>
      <c r="CH1533" s="18"/>
      <c r="CI1533" s="18"/>
      <c r="CJ1533" s="18"/>
      <c r="CK1533" s="18"/>
      <c r="CL1533" s="18"/>
      <c r="CM1533" s="18"/>
      <c r="CN1533" s="18"/>
      <c r="CO1533" s="18"/>
      <c r="CP1533" s="18"/>
      <c r="CQ1533" s="18"/>
      <c r="CR1533" s="18"/>
      <c r="CS1533" s="18"/>
      <c r="CT1533" s="18"/>
      <c r="CU1533" s="18"/>
      <c r="CV1533" s="18"/>
      <c r="CW1533" s="18"/>
      <c r="CX1533" s="18"/>
      <c r="CY1533" s="18"/>
      <c r="CZ1533" s="18"/>
      <c r="DA1533" s="18"/>
      <c r="DB1533" s="18"/>
      <c r="DC1533" s="18"/>
      <c r="DD1533" s="18"/>
      <c r="DE1533" s="18"/>
      <c r="DF1533" s="18"/>
      <c r="DG1533" s="18"/>
      <c r="DH1533" s="18"/>
      <c r="DI1533" s="18"/>
    </row>
    <row r="1534" s="19" customFormat="1" spans="1:113">
      <c r="A1534" s="153" t="str">
        <f>+CONCATENATE(B1534,C1534,D1534,E1534,F1534)</f>
        <v>AFS621.75</v>
      </c>
      <c r="B1534" s="158" t="s">
        <v>121</v>
      </c>
      <c r="C1534" s="154" t="s">
        <v>148</v>
      </c>
      <c r="D1534" s="158" t="s">
        <v>90</v>
      </c>
      <c r="E1534" s="158">
        <v>62</v>
      </c>
      <c r="F1534" s="159">
        <v>1.75</v>
      </c>
      <c r="G1534" s="156">
        <v>1142.45</v>
      </c>
      <c r="H1534" s="156">
        <v>1362.56</v>
      </c>
      <c r="I1534" s="156"/>
      <c r="J1534" s="156">
        <v>0</v>
      </c>
      <c r="K1534" s="156">
        <v>0</v>
      </c>
      <c r="L1534" s="156">
        <v>0</v>
      </c>
      <c r="M1534" s="157"/>
      <c r="N1534" s="18"/>
      <c r="W1534" s="18"/>
      <c r="X1534" s="18"/>
      <c r="Y1534" s="18"/>
      <c r="Z1534" s="18"/>
      <c r="AA1534" s="18"/>
      <c r="AB1534" s="18"/>
      <c r="AC1534" s="18"/>
      <c r="AD1534" s="18"/>
      <c r="AE1534" s="18"/>
      <c r="AF1534" s="18"/>
      <c r="AG1534" s="18"/>
      <c r="AH1534" s="18"/>
      <c r="AI1534" s="18"/>
      <c r="AJ1534" s="18"/>
      <c r="AK1534" s="18"/>
      <c r="AL1534" s="18"/>
      <c r="AM1534" s="18"/>
      <c r="AN1534" s="18"/>
      <c r="AO1534" s="18"/>
      <c r="AP1534" s="18"/>
      <c r="AQ1534" s="18"/>
      <c r="AR1534" s="18"/>
      <c r="AS1534" s="18"/>
      <c r="AT1534" s="18"/>
      <c r="AU1534" s="18"/>
      <c r="AV1534" s="18"/>
      <c r="AW1534" s="18"/>
      <c r="AX1534" s="18"/>
      <c r="AY1534" s="18"/>
      <c r="AZ1534" s="18"/>
      <c r="BA1534" s="18"/>
      <c r="BB1534" s="18"/>
      <c r="BD1534" s="18"/>
      <c r="BE1534" s="18"/>
      <c r="BF1534" s="18"/>
      <c r="BG1534" s="18"/>
      <c r="BH1534" s="18"/>
      <c r="BI1534" s="18"/>
      <c r="BJ1534" s="18"/>
      <c r="BK1534" s="18"/>
      <c r="BL1534" s="18"/>
      <c r="BM1534" s="18"/>
      <c r="BN1534" s="18"/>
      <c r="BO1534" s="18"/>
      <c r="BP1534" s="18"/>
      <c r="BQ1534" s="18"/>
      <c r="BR1534" s="18"/>
      <c r="BS1534" s="18"/>
      <c r="BT1534" s="18"/>
      <c r="BU1534" s="18"/>
      <c r="BV1534" s="18"/>
      <c r="BW1534" s="18"/>
      <c r="BX1534" s="18"/>
      <c r="BY1534" s="18"/>
      <c r="BZ1534" s="18"/>
      <c r="CA1534" s="18"/>
      <c r="CB1534" s="18"/>
      <c r="CC1534" s="18"/>
      <c r="CD1534" s="18"/>
      <c r="CE1534" s="18"/>
      <c r="CF1534" s="18"/>
      <c r="CG1534" s="18"/>
      <c r="CH1534" s="18"/>
      <c r="CI1534" s="18"/>
      <c r="CJ1534" s="18"/>
      <c r="CK1534" s="18"/>
      <c r="CL1534" s="18"/>
      <c r="CM1534" s="18"/>
      <c r="CN1534" s="18"/>
      <c r="CO1534" s="18"/>
      <c r="CP1534" s="18"/>
      <c r="CQ1534" s="18"/>
      <c r="CR1534" s="18"/>
      <c r="CS1534" s="18"/>
      <c r="CT1534" s="18"/>
      <c r="CU1534" s="18"/>
      <c r="CV1534" s="18"/>
      <c r="CW1534" s="18"/>
      <c r="CX1534" s="18"/>
      <c r="CY1534" s="18"/>
      <c r="CZ1534" s="18"/>
      <c r="DA1534" s="18"/>
      <c r="DB1534" s="18"/>
      <c r="DC1534" s="18"/>
      <c r="DD1534" s="18"/>
      <c r="DE1534" s="18"/>
      <c r="DF1534" s="18"/>
      <c r="DG1534" s="18"/>
      <c r="DH1534" s="18"/>
      <c r="DI1534" s="18"/>
    </row>
    <row r="1535" s="19" customFormat="1" spans="1:113">
      <c r="A1535" s="153" t="str">
        <f>+CONCATENATE(B1535,C1535,D1535,E1535,F1535)</f>
        <v>AFS631.75</v>
      </c>
      <c r="B1535" s="158" t="s">
        <v>121</v>
      </c>
      <c r="C1535" s="154" t="s">
        <v>148</v>
      </c>
      <c r="D1535" s="158" t="s">
        <v>90</v>
      </c>
      <c r="E1535" s="158">
        <v>63</v>
      </c>
      <c r="F1535" s="159">
        <v>1.75</v>
      </c>
      <c r="G1535" s="156">
        <v>1233.37</v>
      </c>
      <c r="H1535" s="156">
        <v>1473.89</v>
      </c>
      <c r="I1535" s="156"/>
      <c r="J1535" s="156">
        <v>0</v>
      </c>
      <c r="K1535" s="156">
        <v>0</v>
      </c>
      <c r="L1535" s="156">
        <v>0</v>
      </c>
      <c r="M1535" s="157"/>
      <c r="N1535" s="18"/>
      <c r="W1535" s="18"/>
      <c r="X1535" s="18"/>
      <c r="Y1535" s="18"/>
      <c r="Z1535" s="18"/>
      <c r="AA1535" s="18"/>
      <c r="AB1535" s="18"/>
      <c r="AC1535" s="18"/>
      <c r="AD1535" s="18"/>
      <c r="AE1535" s="18"/>
      <c r="AF1535" s="18"/>
      <c r="AG1535" s="18"/>
      <c r="AH1535" s="18"/>
      <c r="AI1535" s="18"/>
      <c r="AJ1535" s="18"/>
      <c r="AK1535" s="18"/>
      <c r="AL1535" s="18"/>
      <c r="AM1535" s="18"/>
      <c r="AN1535" s="18"/>
      <c r="AO1535" s="18"/>
      <c r="AP1535" s="18"/>
      <c r="AQ1535" s="18"/>
      <c r="AR1535" s="18"/>
      <c r="AS1535" s="18"/>
      <c r="AT1535" s="18"/>
      <c r="AU1535" s="18"/>
      <c r="AV1535" s="18"/>
      <c r="AW1535" s="18"/>
      <c r="AX1535" s="18"/>
      <c r="AY1535" s="18"/>
      <c r="AZ1535" s="18"/>
      <c r="BA1535" s="18"/>
      <c r="BB1535" s="18"/>
      <c r="BD1535" s="18"/>
      <c r="BE1535" s="18"/>
      <c r="BF1535" s="18"/>
      <c r="BG1535" s="18"/>
      <c r="BH1535" s="18"/>
      <c r="BI1535" s="18"/>
      <c r="BJ1535" s="18"/>
      <c r="BK1535" s="18"/>
      <c r="BL1535" s="18"/>
      <c r="BM1535" s="18"/>
      <c r="BN1535" s="18"/>
      <c r="BO1535" s="18"/>
      <c r="BP1535" s="18"/>
      <c r="BQ1535" s="18"/>
      <c r="BR1535" s="18"/>
      <c r="BS1535" s="18"/>
      <c r="BT1535" s="18"/>
      <c r="BU1535" s="18"/>
      <c r="BV1535" s="18"/>
      <c r="BW1535" s="18"/>
      <c r="BX1535" s="18"/>
      <c r="BY1535" s="18"/>
      <c r="BZ1535" s="18"/>
      <c r="CA1535" s="18"/>
      <c r="CB1535" s="18"/>
      <c r="CC1535" s="18"/>
      <c r="CD1535" s="18"/>
      <c r="CE1535" s="18"/>
      <c r="CF1535" s="18"/>
      <c r="CG1535" s="18"/>
      <c r="CH1535" s="18"/>
      <c r="CI1535" s="18"/>
      <c r="CJ1535" s="18"/>
      <c r="CK1535" s="18"/>
      <c r="CL1535" s="18"/>
      <c r="CM1535" s="18"/>
      <c r="CN1535" s="18"/>
      <c r="CO1535" s="18"/>
      <c r="CP1535" s="18"/>
      <c r="CQ1535" s="18"/>
      <c r="CR1535" s="18"/>
      <c r="CS1535" s="18"/>
      <c r="CT1535" s="18"/>
      <c r="CU1535" s="18"/>
      <c r="CV1535" s="18"/>
      <c r="CW1535" s="18"/>
      <c r="CX1535" s="18"/>
      <c r="CY1535" s="18"/>
      <c r="CZ1535" s="18"/>
      <c r="DA1535" s="18"/>
      <c r="DB1535" s="18"/>
      <c r="DC1535" s="18"/>
      <c r="DD1535" s="18"/>
      <c r="DE1535" s="18"/>
      <c r="DF1535" s="18"/>
      <c r="DG1535" s="18"/>
      <c r="DH1535" s="18"/>
      <c r="DI1535" s="18"/>
    </row>
    <row r="1536" s="19" customFormat="1" spans="1:113">
      <c r="A1536" s="153" t="str">
        <f>+CONCATENATE(B1536,C1536,D1536,E1536,F1536)</f>
        <v>AFS641.75</v>
      </c>
      <c r="B1536" s="158" t="s">
        <v>121</v>
      </c>
      <c r="C1536" s="154" t="s">
        <v>148</v>
      </c>
      <c r="D1536" s="158" t="s">
        <v>90</v>
      </c>
      <c r="E1536" s="158">
        <v>64</v>
      </c>
      <c r="F1536" s="159">
        <v>1.75</v>
      </c>
      <c r="G1536" s="156">
        <v>1333.17</v>
      </c>
      <c r="H1536" s="156">
        <v>1595.84</v>
      </c>
      <c r="I1536" s="156">
        <v>0</v>
      </c>
      <c r="J1536" s="156">
        <v>0</v>
      </c>
      <c r="K1536" s="156">
        <v>0</v>
      </c>
      <c r="L1536" s="156">
        <v>0</v>
      </c>
      <c r="M1536" s="157"/>
      <c r="N1536" s="18"/>
      <c r="W1536" s="18"/>
      <c r="X1536" s="18"/>
      <c r="Y1536" s="18"/>
      <c r="Z1536" s="18"/>
      <c r="AA1536" s="18"/>
      <c r="AB1536" s="18"/>
      <c r="AC1536" s="18"/>
      <c r="AD1536" s="18"/>
      <c r="AE1536" s="18"/>
      <c r="AF1536" s="18"/>
      <c r="AG1536" s="18"/>
      <c r="AH1536" s="18"/>
      <c r="AI1536" s="18"/>
      <c r="AJ1536" s="18"/>
      <c r="AK1536" s="18"/>
      <c r="AL1536" s="18"/>
      <c r="AM1536" s="18"/>
      <c r="AN1536" s="18"/>
      <c r="AO1536" s="18"/>
      <c r="AP1536" s="18"/>
      <c r="AQ1536" s="18"/>
      <c r="AR1536" s="18"/>
      <c r="AS1536" s="18"/>
      <c r="AT1536" s="18"/>
      <c r="AU1536" s="18"/>
      <c r="AV1536" s="18"/>
      <c r="AW1536" s="18"/>
      <c r="AX1536" s="18"/>
      <c r="AY1536" s="18"/>
      <c r="AZ1536" s="18"/>
      <c r="BA1536" s="18"/>
      <c r="BB1536" s="18"/>
      <c r="BD1536" s="18"/>
      <c r="BE1536" s="18"/>
      <c r="BF1536" s="18"/>
      <c r="BG1536" s="18"/>
      <c r="BH1536" s="18"/>
      <c r="BI1536" s="18"/>
      <c r="BJ1536" s="18"/>
      <c r="BK1536" s="18"/>
      <c r="BL1536" s="18"/>
      <c r="BM1536" s="18"/>
      <c r="BN1536" s="18"/>
      <c r="BO1536" s="18"/>
      <c r="BP1536" s="18"/>
      <c r="BQ1536" s="18"/>
      <c r="BR1536" s="18"/>
      <c r="BS1536" s="18"/>
      <c r="BT1536" s="18"/>
      <c r="BU1536" s="18"/>
      <c r="BV1536" s="18"/>
      <c r="BW1536" s="18"/>
      <c r="BX1536" s="18"/>
      <c r="BY1536" s="18"/>
      <c r="BZ1536" s="18"/>
      <c r="CA1536" s="18"/>
      <c r="CB1536" s="18"/>
      <c r="CC1536" s="18"/>
      <c r="CD1536" s="18"/>
      <c r="CE1536" s="18"/>
      <c r="CF1536" s="18"/>
      <c r="CG1536" s="18"/>
      <c r="CH1536" s="18"/>
      <c r="CI1536" s="18"/>
      <c r="CJ1536" s="18"/>
      <c r="CK1536" s="18"/>
      <c r="CL1536" s="18"/>
      <c r="CM1536" s="18"/>
      <c r="CN1536" s="18"/>
      <c r="CO1536" s="18"/>
      <c r="CP1536" s="18"/>
      <c r="CQ1536" s="18"/>
      <c r="CR1536" s="18"/>
      <c r="CS1536" s="18"/>
      <c r="CT1536" s="18"/>
      <c r="CU1536" s="18"/>
      <c r="CV1536" s="18"/>
      <c r="CW1536" s="18"/>
      <c r="CX1536" s="18"/>
      <c r="CY1536" s="18"/>
      <c r="CZ1536" s="18"/>
      <c r="DA1536" s="18"/>
      <c r="DB1536" s="18"/>
      <c r="DC1536" s="18"/>
      <c r="DD1536" s="18"/>
      <c r="DE1536" s="18"/>
      <c r="DF1536" s="18"/>
      <c r="DG1536" s="18"/>
      <c r="DH1536" s="18"/>
      <c r="DI1536" s="18"/>
    </row>
    <row r="1537" s="19" customFormat="1" spans="1:113">
      <c r="A1537" s="153" t="str">
        <f>+CONCATENATE(B1537,C1537,D1537,E1537,F1537)</f>
        <v>AFS651.75</v>
      </c>
      <c r="B1537" s="158" t="s">
        <v>121</v>
      </c>
      <c r="C1537" s="154" t="s">
        <v>148</v>
      </c>
      <c r="D1537" s="158" t="s">
        <v>90</v>
      </c>
      <c r="E1537" s="158">
        <v>65</v>
      </c>
      <c r="F1537" s="159">
        <v>1.75</v>
      </c>
      <c r="G1537" s="156">
        <v>1443.03</v>
      </c>
      <c r="H1537" s="156">
        <v>1729.46</v>
      </c>
      <c r="I1537" s="156">
        <v>0</v>
      </c>
      <c r="J1537" s="156">
        <v>0</v>
      </c>
      <c r="K1537" s="156">
        <v>0</v>
      </c>
      <c r="L1537" s="156">
        <v>0</v>
      </c>
      <c r="M1537" s="157"/>
      <c r="N1537" s="18"/>
      <c r="W1537" s="18"/>
      <c r="X1537" s="18"/>
      <c r="Y1537" s="18"/>
      <c r="Z1537" s="18"/>
      <c r="AA1537" s="18"/>
      <c r="AB1537" s="18"/>
      <c r="AC1537" s="18"/>
      <c r="AD1537" s="18"/>
      <c r="AE1537" s="18"/>
      <c r="AF1537" s="18"/>
      <c r="AG1537" s="18"/>
      <c r="AH1537" s="18"/>
      <c r="AI1537" s="18"/>
      <c r="AJ1537" s="18"/>
      <c r="AK1537" s="18"/>
      <c r="AL1537" s="18"/>
      <c r="AM1537" s="18"/>
      <c r="AN1537" s="18"/>
      <c r="AO1537" s="18"/>
      <c r="AP1537" s="18"/>
      <c r="AQ1537" s="18"/>
      <c r="AR1537" s="18"/>
      <c r="AS1537" s="18"/>
      <c r="AT1537" s="18"/>
      <c r="AU1537" s="18"/>
      <c r="AV1537" s="18"/>
      <c r="AW1537" s="18"/>
      <c r="AX1537" s="18"/>
      <c r="AY1537" s="18"/>
      <c r="AZ1537" s="18"/>
      <c r="BA1537" s="18"/>
      <c r="BB1537" s="18"/>
      <c r="BD1537" s="18"/>
      <c r="BE1537" s="18"/>
      <c r="BF1537" s="18"/>
      <c r="BG1537" s="18"/>
      <c r="BH1537" s="18"/>
      <c r="BI1537" s="18"/>
      <c r="BJ1537" s="18"/>
      <c r="BK1537" s="18"/>
      <c r="BL1537" s="18"/>
      <c r="BM1537" s="18"/>
      <c r="BN1537" s="18"/>
      <c r="BO1537" s="18"/>
      <c r="BP1537" s="18"/>
      <c r="BQ1537" s="18"/>
      <c r="BR1537" s="18"/>
      <c r="BS1537" s="18"/>
      <c r="BT1537" s="18"/>
      <c r="BU1537" s="18"/>
      <c r="BV1537" s="18"/>
      <c r="BW1537" s="18"/>
      <c r="BX1537" s="18"/>
      <c r="BY1537" s="18"/>
      <c r="BZ1537" s="18"/>
      <c r="CA1537" s="18"/>
      <c r="CB1537" s="18"/>
      <c r="CC1537" s="18"/>
      <c r="CD1537" s="18"/>
      <c r="CE1537" s="18"/>
      <c r="CF1537" s="18"/>
      <c r="CG1537" s="18"/>
      <c r="CH1537" s="18"/>
      <c r="CI1537" s="18"/>
      <c r="CJ1537" s="18"/>
      <c r="CK1537" s="18"/>
      <c r="CL1537" s="18"/>
      <c r="CM1537" s="18"/>
      <c r="CN1537" s="18"/>
      <c r="CO1537" s="18"/>
      <c r="CP1537" s="18"/>
      <c r="CQ1537" s="18"/>
      <c r="CR1537" s="18"/>
      <c r="CS1537" s="18"/>
      <c r="CT1537" s="18"/>
      <c r="CU1537" s="18"/>
      <c r="CV1537" s="18"/>
      <c r="CW1537" s="18"/>
      <c r="CX1537" s="18"/>
      <c r="CY1537" s="18"/>
      <c r="CZ1537" s="18"/>
      <c r="DA1537" s="18"/>
      <c r="DB1537" s="18"/>
      <c r="DC1537" s="18"/>
      <c r="DD1537" s="18"/>
      <c r="DE1537" s="18"/>
      <c r="DF1537" s="18"/>
      <c r="DG1537" s="18"/>
      <c r="DH1537" s="18"/>
      <c r="DI1537" s="18"/>
    </row>
    <row r="1538" s="19" customFormat="1" spans="1:113">
      <c r="A1538" s="153" t="str">
        <f t="shared" ref="A1538:A1601" si="45">+CONCATENATE(B1538,C1538,D1538,E1538,F1538)</f>
        <v>AFNS182</v>
      </c>
      <c r="B1538" s="154" t="s">
        <v>121</v>
      </c>
      <c r="C1538" s="154" t="s">
        <v>148</v>
      </c>
      <c r="D1538" s="154" t="s">
        <v>6</v>
      </c>
      <c r="E1538" s="154">
        <v>18</v>
      </c>
      <c r="F1538" s="155">
        <v>2</v>
      </c>
      <c r="G1538" s="156">
        <v>0</v>
      </c>
      <c r="H1538" s="156">
        <v>53.2</v>
      </c>
      <c r="I1538" s="156">
        <v>53.4</v>
      </c>
      <c r="J1538" s="156">
        <v>54.05</v>
      </c>
      <c r="K1538" s="156">
        <v>56.86</v>
      </c>
      <c r="L1538" s="156">
        <v>65.98</v>
      </c>
      <c r="M1538" s="157"/>
      <c r="N1538" s="18"/>
      <c r="W1538" s="18"/>
      <c r="X1538" s="18"/>
      <c r="Y1538" s="18"/>
      <c r="Z1538" s="18"/>
      <c r="AA1538" s="18"/>
      <c r="AB1538" s="18"/>
      <c r="AC1538" s="18"/>
      <c r="AD1538" s="18"/>
      <c r="AE1538" s="18"/>
      <c r="AF1538" s="18"/>
      <c r="AG1538" s="18"/>
      <c r="AH1538" s="18"/>
      <c r="AI1538" s="18"/>
      <c r="AJ1538" s="18"/>
      <c r="AK1538" s="18"/>
      <c r="AL1538" s="18"/>
      <c r="AM1538" s="18"/>
      <c r="AN1538" s="18"/>
      <c r="AO1538" s="18"/>
      <c r="AP1538" s="18"/>
      <c r="AQ1538" s="18"/>
      <c r="AR1538" s="18"/>
      <c r="AS1538" s="18"/>
      <c r="AT1538" s="18"/>
      <c r="AU1538" s="18"/>
      <c r="AV1538" s="18"/>
      <c r="AW1538" s="18"/>
      <c r="AX1538" s="18"/>
      <c r="AY1538" s="18"/>
      <c r="AZ1538" s="18"/>
      <c r="BA1538" s="18"/>
      <c r="BB1538" s="18"/>
      <c r="BD1538" s="18"/>
      <c r="BE1538" s="18"/>
      <c r="BF1538" s="18"/>
      <c r="BG1538" s="18"/>
      <c r="BH1538" s="18"/>
      <c r="BI1538" s="18"/>
      <c r="BJ1538" s="18"/>
      <c r="BK1538" s="18"/>
      <c r="BL1538" s="18"/>
      <c r="BM1538" s="18"/>
      <c r="BN1538" s="18"/>
      <c r="BO1538" s="18"/>
      <c r="BP1538" s="18"/>
      <c r="BQ1538" s="18"/>
      <c r="BR1538" s="18"/>
      <c r="BS1538" s="18"/>
      <c r="BT1538" s="18"/>
      <c r="BU1538" s="18"/>
      <c r="BV1538" s="18"/>
      <c r="BW1538" s="18"/>
      <c r="BX1538" s="18"/>
      <c r="BY1538" s="18"/>
      <c r="BZ1538" s="18"/>
      <c r="CA1538" s="18"/>
      <c r="CB1538" s="18"/>
      <c r="CC1538" s="18"/>
      <c r="CD1538" s="18"/>
      <c r="CE1538" s="18"/>
      <c r="CF1538" s="18"/>
      <c r="CG1538" s="18"/>
      <c r="CH1538" s="18"/>
      <c r="CI1538" s="18"/>
      <c r="CJ1538" s="18"/>
      <c r="CK1538" s="18"/>
      <c r="CL1538" s="18"/>
      <c r="CM1538" s="18"/>
      <c r="CN1538" s="18"/>
      <c r="CO1538" s="18"/>
      <c r="CP1538" s="18"/>
      <c r="CQ1538" s="18"/>
      <c r="CR1538" s="18"/>
      <c r="CS1538" s="18"/>
      <c r="CT1538" s="18"/>
      <c r="CU1538" s="18"/>
      <c r="CV1538" s="18"/>
      <c r="CW1538" s="18"/>
      <c r="CX1538" s="18"/>
      <c r="CY1538" s="18"/>
      <c r="CZ1538" s="18"/>
      <c r="DA1538" s="18"/>
      <c r="DB1538" s="18"/>
      <c r="DC1538" s="18"/>
      <c r="DD1538" s="18"/>
      <c r="DE1538" s="18"/>
      <c r="DF1538" s="18"/>
      <c r="DG1538" s="18"/>
      <c r="DH1538" s="18"/>
      <c r="DI1538" s="18"/>
    </row>
    <row r="1539" s="19" customFormat="1" spans="1:113">
      <c r="A1539" s="153" t="str">
        <f>+CONCATENATE(B1539,C1539,D1539,E1539,F1539)</f>
        <v>AFNS192</v>
      </c>
      <c r="B1539" s="154" t="s">
        <v>121</v>
      </c>
      <c r="C1539" s="154" t="s">
        <v>148</v>
      </c>
      <c r="D1539" s="154" t="s">
        <v>6</v>
      </c>
      <c r="E1539" s="154">
        <v>19</v>
      </c>
      <c r="F1539" s="155">
        <v>2</v>
      </c>
      <c r="G1539" s="156">
        <v>0</v>
      </c>
      <c r="H1539" s="156">
        <v>53.2</v>
      </c>
      <c r="I1539" s="156">
        <v>53.4</v>
      </c>
      <c r="J1539" s="156">
        <v>54.05</v>
      </c>
      <c r="K1539" s="156">
        <v>56.86</v>
      </c>
      <c r="L1539" s="156">
        <v>65.98</v>
      </c>
      <c r="M1539" s="157"/>
      <c r="N1539" s="18"/>
      <c r="W1539" s="18"/>
      <c r="X1539" s="18"/>
      <c r="Y1539" s="18"/>
      <c r="Z1539" s="18"/>
      <c r="AA1539" s="18"/>
      <c r="AB1539" s="18"/>
      <c r="AC1539" s="18"/>
      <c r="AD1539" s="18"/>
      <c r="AE1539" s="18"/>
      <c r="AF1539" s="18"/>
      <c r="AG1539" s="18"/>
      <c r="AH1539" s="18"/>
      <c r="AI1539" s="18"/>
      <c r="AJ1539" s="18"/>
      <c r="AK1539" s="18"/>
      <c r="AL1539" s="18"/>
      <c r="AM1539" s="18"/>
      <c r="AN1539" s="18"/>
      <c r="AO1539" s="18"/>
      <c r="AP1539" s="18"/>
      <c r="AQ1539" s="18"/>
      <c r="AR1539" s="18"/>
      <c r="AS1539" s="18"/>
      <c r="AT1539" s="18"/>
      <c r="AU1539" s="18"/>
      <c r="AV1539" s="18"/>
      <c r="AW1539" s="18"/>
      <c r="AX1539" s="18"/>
      <c r="AY1539" s="18"/>
      <c r="AZ1539" s="18"/>
      <c r="BA1539" s="18"/>
      <c r="BB1539" s="18"/>
      <c r="BD1539" s="18"/>
      <c r="BE1539" s="18"/>
      <c r="BF1539" s="18"/>
      <c r="BG1539" s="18"/>
      <c r="BH1539" s="18"/>
      <c r="BI1539" s="18"/>
      <c r="BJ1539" s="18"/>
      <c r="BK1539" s="18"/>
      <c r="BL1539" s="18"/>
      <c r="BM1539" s="18"/>
      <c r="BN1539" s="18"/>
      <c r="BO1539" s="18"/>
      <c r="BP1539" s="18"/>
      <c r="BQ1539" s="18"/>
      <c r="BR1539" s="18"/>
      <c r="BS1539" s="18"/>
      <c r="BT1539" s="18"/>
      <c r="BU1539" s="18"/>
      <c r="BV1539" s="18"/>
      <c r="BW1539" s="18"/>
      <c r="BX1539" s="18"/>
      <c r="BY1539" s="18"/>
      <c r="BZ1539" s="18"/>
      <c r="CA1539" s="18"/>
      <c r="CB1539" s="18"/>
      <c r="CC1539" s="18"/>
      <c r="CD1539" s="18"/>
      <c r="CE1539" s="18"/>
      <c r="CF1539" s="18"/>
      <c r="CG1539" s="18"/>
      <c r="CH1539" s="18"/>
      <c r="CI1539" s="18"/>
      <c r="CJ1539" s="18"/>
      <c r="CK1539" s="18"/>
      <c r="CL1539" s="18"/>
      <c r="CM1539" s="18"/>
      <c r="CN1539" s="18"/>
      <c r="CO1539" s="18"/>
      <c r="CP1539" s="18"/>
      <c r="CQ1539" s="18"/>
      <c r="CR1539" s="18"/>
      <c r="CS1539" s="18"/>
      <c r="CT1539" s="18"/>
      <c r="CU1539" s="18"/>
      <c r="CV1539" s="18"/>
      <c r="CW1539" s="18"/>
      <c r="CX1539" s="18"/>
      <c r="CY1539" s="18"/>
      <c r="CZ1539" s="18"/>
      <c r="DA1539" s="18"/>
      <c r="DB1539" s="18"/>
      <c r="DC1539" s="18"/>
      <c r="DD1539" s="18"/>
      <c r="DE1539" s="18"/>
      <c r="DF1539" s="18"/>
      <c r="DG1539" s="18"/>
      <c r="DH1539" s="18"/>
      <c r="DI1539" s="18"/>
    </row>
    <row r="1540" s="19" customFormat="1" spans="1:113">
      <c r="A1540" s="153" t="str">
        <f>+CONCATENATE(B1540,C1540,D1540,E1540,F1540)</f>
        <v>AFNS202</v>
      </c>
      <c r="B1540" s="154" t="s">
        <v>121</v>
      </c>
      <c r="C1540" s="154" t="s">
        <v>148</v>
      </c>
      <c r="D1540" s="154" t="s">
        <v>6</v>
      </c>
      <c r="E1540" s="154">
        <v>20</v>
      </c>
      <c r="F1540" s="155">
        <v>2</v>
      </c>
      <c r="G1540" s="156">
        <v>0</v>
      </c>
      <c r="H1540" s="156">
        <v>53.2</v>
      </c>
      <c r="I1540" s="156">
        <v>53.4</v>
      </c>
      <c r="J1540" s="156">
        <v>54.05</v>
      </c>
      <c r="K1540" s="156">
        <v>56.86</v>
      </c>
      <c r="L1540" s="156">
        <v>65.98</v>
      </c>
      <c r="M1540" s="157"/>
      <c r="N1540" s="18"/>
      <c r="W1540" s="18"/>
      <c r="X1540" s="18"/>
      <c r="Y1540" s="18"/>
      <c r="Z1540" s="18"/>
      <c r="AA1540" s="18"/>
      <c r="AB1540" s="18"/>
      <c r="AC1540" s="18"/>
      <c r="AD1540" s="18"/>
      <c r="AE1540" s="18"/>
      <c r="AF1540" s="18"/>
      <c r="AG1540" s="18"/>
      <c r="AH1540" s="18"/>
      <c r="AI1540" s="18"/>
      <c r="AJ1540" s="18"/>
      <c r="AK1540" s="18"/>
      <c r="AL1540" s="18"/>
      <c r="AM1540" s="18"/>
      <c r="AN1540" s="18"/>
      <c r="AO1540" s="18"/>
      <c r="AP1540" s="18"/>
      <c r="AQ1540" s="18"/>
      <c r="AR1540" s="18"/>
      <c r="AS1540" s="18"/>
      <c r="AT1540" s="18"/>
      <c r="AU1540" s="18"/>
      <c r="AV1540" s="18"/>
      <c r="AW1540" s="18"/>
      <c r="AX1540" s="18"/>
      <c r="AY1540" s="18"/>
      <c r="AZ1540" s="18"/>
      <c r="BA1540" s="18"/>
      <c r="BB1540" s="18"/>
      <c r="BD1540" s="18"/>
      <c r="BE1540" s="18"/>
      <c r="BF1540" s="18"/>
      <c r="BG1540" s="18"/>
      <c r="BH1540" s="18"/>
      <c r="BI1540" s="18"/>
      <c r="BJ1540" s="18"/>
      <c r="BK1540" s="18"/>
      <c r="BL1540" s="18"/>
      <c r="BM1540" s="18"/>
      <c r="BN1540" s="18"/>
      <c r="BO1540" s="18"/>
      <c r="BP1540" s="18"/>
      <c r="BQ1540" s="18"/>
      <c r="BR1540" s="18"/>
      <c r="BS1540" s="18"/>
      <c r="BT1540" s="18"/>
      <c r="BU1540" s="18"/>
      <c r="BV1540" s="18"/>
      <c r="BW1540" s="18"/>
      <c r="BX1540" s="18"/>
      <c r="BY1540" s="18"/>
      <c r="BZ1540" s="18"/>
      <c r="CA1540" s="18"/>
      <c r="CB1540" s="18"/>
      <c r="CC1540" s="18"/>
      <c r="CD1540" s="18"/>
      <c r="CE1540" s="18"/>
      <c r="CF1540" s="18"/>
      <c r="CG1540" s="18"/>
      <c r="CH1540" s="18"/>
      <c r="CI1540" s="18"/>
      <c r="CJ1540" s="18"/>
      <c r="CK1540" s="18"/>
      <c r="CL1540" s="18"/>
      <c r="CM1540" s="18"/>
      <c r="CN1540" s="18"/>
      <c r="CO1540" s="18"/>
      <c r="CP1540" s="18"/>
      <c r="CQ1540" s="18"/>
      <c r="CR1540" s="18"/>
      <c r="CS1540" s="18"/>
      <c r="CT1540" s="18"/>
      <c r="CU1540" s="18"/>
      <c r="CV1540" s="18"/>
      <c r="CW1540" s="18"/>
      <c r="CX1540" s="18"/>
      <c r="CY1540" s="18"/>
      <c r="CZ1540" s="18"/>
      <c r="DA1540" s="18"/>
      <c r="DB1540" s="18"/>
      <c r="DC1540" s="18"/>
      <c r="DD1540" s="18"/>
      <c r="DE1540" s="18"/>
      <c r="DF1540" s="18"/>
      <c r="DG1540" s="18"/>
      <c r="DH1540" s="18"/>
      <c r="DI1540" s="18"/>
    </row>
    <row r="1541" s="19" customFormat="1" spans="1:113">
      <c r="A1541" s="153" t="str">
        <f>+CONCATENATE(B1541,C1541,D1541,E1541,F1541)</f>
        <v>AFNS212</v>
      </c>
      <c r="B1541" s="154" t="s">
        <v>121</v>
      </c>
      <c r="C1541" s="154" t="s">
        <v>148</v>
      </c>
      <c r="D1541" s="154" t="s">
        <v>6</v>
      </c>
      <c r="E1541" s="154">
        <v>21</v>
      </c>
      <c r="F1541" s="155">
        <v>2</v>
      </c>
      <c r="G1541" s="156">
        <v>0</v>
      </c>
      <c r="H1541" s="156">
        <v>53.2</v>
      </c>
      <c r="I1541" s="156">
        <v>53.4</v>
      </c>
      <c r="J1541" s="156">
        <v>54.05</v>
      </c>
      <c r="K1541" s="156">
        <v>56.86</v>
      </c>
      <c r="L1541" s="156">
        <v>65.98</v>
      </c>
      <c r="M1541" s="157"/>
      <c r="N1541" s="18"/>
      <c r="W1541" s="18"/>
      <c r="X1541" s="18"/>
      <c r="Y1541" s="18"/>
      <c r="Z1541" s="18"/>
      <c r="AA1541" s="18"/>
      <c r="AB1541" s="18"/>
      <c r="AC1541" s="18"/>
      <c r="AD1541" s="18"/>
      <c r="AE1541" s="18"/>
      <c r="AF1541" s="18"/>
      <c r="AG1541" s="18"/>
      <c r="AH1541" s="18"/>
      <c r="AI1541" s="18"/>
      <c r="AJ1541" s="18"/>
      <c r="AK1541" s="18"/>
      <c r="AL1541" s="18"/>
      <c r="AM1541" s="18"/>
      <c r="AN1541" s="18"/>
      <c r="AO1541" s="18"/>
      <c r="AP1541" s="18"/>
      <c r="AQ1541" s="18"/>
      <c r="AR1541" s="18"/>
      <c r="AS1541" s="18"/>
      <c r="AT1541" s="18"/>
      <c r="AU1541" s="18"/>
      <c r="AV1541" s="18"/>
      <c r="AW1541" s="18"/>
      <c r="AX1541" s="18"/>
      <c r="AY1541" s="18"/>
      <c r="AZ1541" s="18"/>
      <c r="BA1541" s="18"/>
      <c r="BB1541" s="18"/>
      <c r="BD1541" s="18"/>
      <c r="BE1541" s="18"/>
      <c r="BF1541" s="18"/>
      <c r="BG1541" s="18"/>
      <c r="BH1541" s="18"/>
      <c r="BI1541" s="18"/>
      <c r="BJ1541" s="18"/>
      <c r="BK1541" s="18"/>
      <c r="BL1541" s="18"/>
      <c r="BM1541" s="18"/>
      <c r="BN1541" s="18"/>
      <c r="BO1541" s="18"/>
      <c r="BP1541" s="18"/>
      <c r="BQ1541" s="18"/>
      <c r="BR1541" s="18"/>
      <c r="BS1541" s="18"/>
      <c r="BT1541" s="18"/>
      <c r="BU1541" s="18"/>
      <c r="BV1541" s="18"/>
      <c r="BW1541" s="18"/>
      <c r="BX1541" s="18"/>
      <c r="BY1541" s="18"/>
      <c r="BZ1541" s="18"/>
      <c r="CA1541" s="18"/>
      <c r="CB1541" s="18"/>
      <c r="CC1541" s="18"/>
      <c r="CD1541" s="18"/>
      <c r="CE1541" s="18"/>
      <c r="CF1541" s="18"/>
      <c r="CG1541" s="18"/>
      <c r="CH1541" s="18"/>
      <c r="CI1541" s="18"/>
      <c r="CJ1541" s="18"/>
      <c r="CK1541" s="18"/>
      <c r="CL1541" s="18"/>
      <c r="CM1541" s="18"/>
      <c r="CN1541" s="18"/>
      <c r="CO1541" s="18"/>
      <c r="CP1541" s="18"/>
      <c r="CQ1541" s="18"/>
      <c r="CR1541" s="18"/>
      <c r="CS1541" s="18"/>
      <c r="CT1541" s="18"/>
      <c r="CU1541" s="18"/>
      <c r="CV1541" s="18"/>
      <c r="CW1541" s="18"/>
      <c r="CX1541" s="18"/>
      <c r="CY1541" s="18"/>
      <c r="CZ1541" s="18"/>
      <c r="DA1541" s="18"/>
      <c r="DB1541" s="18"/>
      <c r="DC1541" s="18"/>
      <c r="DD1541" s="18"/>
      <c r="DE1541" s="18"/>
      <c r="DF1541" s="18"/>
      <c r="DG1541" s="18"/>
      <c r="DH1541" s="18"/>
      <c r="DI1541" s="18"/>
    </row>
    <row r="1542" s="19" customFormat="1" spans="1:113">
      <c r="A1542" s="153" t="str">
        <f>+CONCATENATE(B1542,C1542,D1542,E1542,F1542)</f>
        <v>AFNS222</v>
      </c>
      <c r="B1542" s="154" t="s">
        <v>121</v>
      </c>
      <c r="C1542" s="154" t="s">
        <v>148</v>
      </c>
      <c r="D1542" s="154" t="s">
        <v>6</v>
      </c>
      <c r="E1542" s="154">
        <v>22</v>
      </c>
      <c r="F1542" s="155">
        <v>2</v>
      </c>
      <c r="G1542" s="156">
        <v>0</v>
      </c>
      <c r="H1542" s="156">
        <v>54.92</v>
      </c>
      <c r="I1542" s="156">
        <v>55.11</v>
      </c>
      <c r="J1542" s="156">
        <v>55.92</v>
      </c>
      <c r="K1542" s="156">
        <v>59.62</v>
      </c>
      <c r="L1542" s="156">
        <v>70.67</v>
      </c>
      <c r="M1542" s="157"/>
      <c r="N1542" s="18"/>
      <c r="W1542" s="18"/>
      <c r="X1542" s="18"/>
      <c r="Y1542" s="18"/>
      <c r="Z1542" s="18"/>
      <c r="AA1542" s="18"/>
      <c r="AB1542" s="18"/>
      <c r="AC1542" s="18"/>
      <c r="AD1542" s="18"/>
      <c r="AE1542" s="18"/>
      <c r="AF1542" s="18"/>
      <c r="AG1542" s="18"/>
      <c r="AH1542" s="18"/>
      <c r="AI1542" s="18"/>
      <c r="AJ1542" s="18"/>
      <c r="AK1542" s="18"/>
      <c r="AL1542" s="18"/>
      <c r="AM1542" s="18"/>
      <c r="AN1542" s="18"/>
      <c r="AO1542" s="18"/>
      <c r="AP1542" s="18"/>
      <c r="AQ1542" s="18"/>
      <c r="AR1542" s="18"/>
      <c r="AS1542" s="18"/>
      <c r="AT1542" s="18"/>
      <c r="AU1542" s="18"/>
      <c r="AV1542" s="18"/>
      <c r="AW1542" s="18"/>
      <c r="AX1542" s="18"/>
      <c r="AY1542" s="18"/>
      <c r="AZ1542" s="18"/>
      <c r="BA1542" s="18"/>
      <c r="BB1542" s="18"/>
      <c r="BD1542" s="18"/>
      <c r="BE1542" s="18"/>
      <c r="BF1542" s="18"/>
      <c r="BG1542" s="18"/>
      <c r="BH1542" s="18"/>
      <c r="BI1542" s="18"/>
      <c r="BJ1542" s="18"/>
      <c r="BK1542" s="18"/>
      <c r="BL1542" s="18"/>
      <c r="BM1542" s="18"/>
      <c r="BN1542" s="18"/>
      <c r="BO1542" s="18"/>
      <c r="BP1542" s="18"/>
      <c r="BQ1542" s="18"/>
      <c r="BR1542" s="18"/>
      <c r="BS1542" s="18"/>
      <c r="BT1542" s="18"/>
      <c r="BU1542" s="18"/>
      <c r="BV1542" s="18"/>
      <c r="BW1542" s="18"/>
      <c r="BX1542" s="18"/>
      <c r="BY1542" s="18"/>
      <c r="BZ1542" s="18"/>
      <c r="CA1542" s="18"/>
      <c r="CB1542" s="18"/>
      <c r="CC1542" s="18"/>
      <c r="CD1542" s="18"/>
      <c r="CE1542" s="18"/>
      <c r="CF1542" s="18"/>
      <c r="CG1542" s="18"/>
      <c r="CH1542" s="18"/>
      <c r="CI1542" s="18"/>
      <c r="CJ1542" s="18"/>
      <c r="CK1542" s="18"/>
      <c r="CL1542" s="18"/>
      <c r="CM1542" s="18"/>
      <c r="CN1542" s="18"/>
      <c r="CO1542" s="18"/>
      <c r="CP1542" s="18"/>
      <c r="CQ1542" s="18"/>
      <c r="CR1542" s="18"/>
      <c r="CS1542" s="18"/>
      <c r="CT1542" s="18"/>
      <c r="CU1542" s="18"/>
      <c r="CV1542" s="18"/>
      <c r="CW1542" s="18"/>
      <c r="CX1542" s="18"/>
      <c r="CY1542" s="18"/>
      <c r="CZ1542" s="18"/>
      <c r="DA1542" s="18"/>
      <c r="DB1542" s="18"/>
      <c r="DC1542" s="18"/>
      <c r="DD1542" s="18"/>
      <c r="DE1542" s="18"/>
      <c r="DF1542" s="18"/>
      <c r="DG1542" s="18"/>
      <c r="DH1542" s="18"/>
      <c r="DI1542" s="18"/>
    </row>
    <row r="1543" s="19" customFormat="1" spans="1:113">
      <c r="A1543" s="153" t="str">
        <f>+CONCATENATE(B1543,C1543,D1543,E1543,F1543)</f>
        <v>AFNS232</v>
      </c>
      <c r="B1543" s="154" t="s">
        <v>121</v>
      </c>
      <c r="C1543" s="154" t="s">
        <v>148</v>
      </c>
      <c r="D1543" s="154" t="s">
        <v>6</v>
      </c>
      <c r="E1543" s="154">
        <v>23</v>
      </c>
      <c r="F1543" s="155">
        <v>2</v>
      </c>
      <c r="G1543" s="156">
        <v>0</v>
      </c>
      <c r="H1543" s="156">
        <v>56.34</v>
      </c>
      <c r="I1543" s="156">
        <v>56.56</v>
      </c>
      <c r="J1543" s="156">
        <v>57.68</v>
      </c>
      <c r="K1543" s="156">
        <v>62.6</v>
      </c>
      <c r="L1543" s="156">
        <v>75.81</v>
      </c>
      <c r="M1543" s="157"/>
      <c r="N1543" s="18"/>
      <c r="W1543" s="18"/>
      <c r="X1543" s="18"/>
      <c r="Y1543" s="18"/>
      <c r="Z1543" s="18"/>
      <c r="AA1543" s="18"/>
      <c r="AB1543" s="18"/>
      <c r="AC1543" s="18"/>
      <c r="AD1543" s="18"/>
      <c r="AE1543" s="18"/>
      <c r="AF1543" s="18"/>
      <c r="AG1543" s="18"/>
      <c r="AH1543" s="18"/>
      <c r="AI1543" s="18"/>
      <c r="AJ1543" s="18"/>
      <c r="AK1543" s="18"/>
      <c r="AL1543" s="18"/>
      <c r="AM1543" s="18"/>
      <c r="AN1543" s="18"/>
      <c r="AO1543" s="18"/>
      <c r="AP1543" s="18"/>
      <c r="AQ1543" s="18"/>
      <c r="AR1543" s="18"/>
      <c r="AS1543" s="18"/>
      <c r="AT1543" s="18"/>
      <c r="AU1543" s="18"/>
      <c r="AV1543" s="18"/>
      <c r="AW1543" s="18"/>
      <c r="AX1543" s="18"/>
      <c r="AY1543" s="18"/>
      <c r="AZ1543" s="18"/>
      <c r="BA1543" s="18"/>
      <c r="BB1543" s="18"/>
      <c r="BD1543" s="18"/>
      <c r="BE1543" s="18"/>
      <c r="BF1543" s="18"/>
      <c r="BG1543" s="18"/>
      <c r="BH1543" s="18"/>
      <c r="BI1543" s="18"/>
      <c r="BJ1543" s="18"/>
      <c r="BK1543" s="18"/>
      <c r="BL1543" s="18"/>
      <c r="BM1543" s="18"/>
      <c r="BN1543" s="18"/>
      <c r="BO1543" s="18"/>
      <c r="BP1543" s="18"/>
      <c r="BQ1543" s="18"/>
      <c r="BR1543" s="18"/>
      <c r="BS1543" s="18"/>
      <c r="BT1543" s="18"/>
      <c r="BU1543" s="18"/>
      <c r="BV1543" s="18"/>
      <c r="BW1543" s="18"/>
      <c r="BX1543" s="18"/>
      <c r="BY1543" s="18"/>
      <c r="BZ1543" s="18"/>
      <c r="CA1543" s="18"/>
      <c r="CB1543" s="18"/>
      <c r="CC1543" s="18"/>
      <c r="CD1543" s="18"/>
      <c r="CE1543" s="18"/>
      <c r="CF1543" s="18"/>
      <c r="CG1543" s="18"/>
      <c r="CH1543" s="18"/>
      <c r="CI1543" s="18"/>
      <c r="CJ1543" s="18"/>
      <c r="CK1543" s="18"/>
      <c r="CL1543" s="18"/>
      <c r="CM1543" s="18"/>
      <c r="CN1543" s="18"/>
      <c r="CO1543" s="18"/>
      <c r="CP1543" s="18"/>
      <c r="CQ1543" s="18"/>
      <c r="CR1543" s="18"/>
      <c r="CS1543" s="18"/>
      <c r="CT1543" s="18"/>
      <c r="CU1543" s="18"/>
      <c r="CV1543" s="18"/>
      <c r="CW1543" s="18"/>
      <c r="CX1543" s="18"/>
      <c r="CY1543" s="18"/>
      <c r="CZ1543" s="18"/>
      <c r="DA1543" s="18"/>
      <c r="DB1543" s="18"/>
      <c r="DC1543" s="18"/>
      <c r="DD1543" s="18"/>
      <c r="DE1543" s="18"/>
      <c r="DF1543" s="18"/>
      <c r="DG1543" s="18"/>
      <c r="DH1543" s="18"/>
      <c r="DI1543" s="18"/>
    </row>
    <row r="1544" s="19" customFormat="1" spans="1:113">
      <c r="A1544" s="153" t="str">
        <f>+CONCATENATE(B1544,C1544,D1544,E1544,F1544)</f>
        <v>AFNS242</v>
      </c>
      <c r="B1544" s="154" t="s">
        <v>121</v>
      </c>
      <c r="C1544" s="154" t="s">
        <v>148</v>
      </c>
      <c r="D1544" s="154" t="s">
        <v>6</v>
      </c>
      <c r="E1544" s="154">
        <v>24</v>
      </c>
      <c r="F1544" s="155">
        <v>2</v>
      </c>
      <c r="G1544" s="156">
        <v>0</v>
      </c>
      <c r="H1544" s="156">
        <v>57.49</v>
      </c>
      <c r="I1544" s="156">
        <v>57.85</v>
      </c>
      <c r="J1544" s="156">
        <v>59.4</v>
      </c>
      <c r="K1544" s="156">
        <v>65.96</v>
      </c>
      <c r="L1544" s="156">
        <v>81.62</v>
      </c>
      <c r="M1544" s="157"/>
      <c r="N1544" s="18"/>
      <c r="W1544" s="18"/>
      <c r="X1544" s="18"/>
      <c r="Y1544" s="18"/>
      <c r="Z1544" s="18"/>
      <c r="AA1544" s="18"/>
      <c r="AB1544" s="18"/>
      <c r="AC1544" s="18"/>
      <c r="AD1544" s="18"/>
      <c r="AE1544" s="18"/>
      <c r="AF1544" s="18"/>
      <c r="AG1544" s="18"/>
      <c r="AH1544" s="18"/>
      <c r="AI1544" s="18"/>
      <c r="AJ1544" s="18"/>
      <c r="AK1544" s="18"/>
      <c r="AL1544" s="18"/>
      <c r="AM1544" s="18"/>
      <c r="AN1544" s="18"/>
      <c r="AO1544" s="18"/>
      <c r="AP1544" s="18"/>
      <c r="AQ1544" s="18"/>
      <c r="AR1544" s="18"/>
      <c r="AS1544" s="18"/>
      <c r="AT1544" s="18"/>
      <c r="AU1544" s="18"/>
      <c r="AV1544" s="18"/>
      <c r="AW1544" s="18"/>
      <c r="AX1544" s="18"/>
      <c r="AY1544" s="18"/>
      <c r="AZ1544" s="18"/>
      <c r="BA1544" s="18"/>
      <c r="BB1544" s="18"/>
      <c r="BD1544" s="18"/>
      <c r="BE1544" s="18"/>
      <c r="BF1544" s="18"/>
      <c r="BG1544" s="18"/>
      <c r="BH1544" s="18"/>
      <c r="BI1544" s="18"/>
      <c r="BJ1544" s="18"/>
      <c r="BK1544" s="18"/>
      <c r="BL1544" s="18"/>
      <c r="BM1544" s="18"/>
      <c r="BN1544" s="18"/>
      <c r="BO1544" s="18"/>
      <c r="BP1544" s="18"/>
      <c r="BQ1544" s="18"/>
      <c r="BR1544" s="18"/>
      <c r="BS1544" s="18"/>
      <c r="BT1544" s="18"/>
      <c r="BU1544" s="18"/>
      <c r="BV1544" s="18"/>
      <c r="BW1544" s="18"/>
      <c r="BX1544" s="18"/>
      <c r="BY1544" s="18"/>
      <c r="BZ1544" s="18"/>
      <c r="CA1544" s="18"/>
      <c r="CB1544" s="18"/>
      <c r="CC1544" s="18"/>
      <c r="CD1544" s="18"/>
      <c r="CE1544" s="18"/>
      <c r="CF1544" s="18"/>
      <c r="CG1544" s="18"/>
      <c r="CH1544" s="18"/>
      <c r="CI1544" s="18"/>
      <c r="CJ1544" s="18"/>
      <c r="CK1544" s="18"/>
      <c r="CL1544" s="18"/>
      <c r="CM1544" s="18"/>
      <c r="CN1544" s="18"/>
      <c r="CO1544" s="18"/>
      <c r="CP1544" s="18"/>
      <c r="CQ1544" s="18"/>
      <c r="CR1544" s="18"/>
      <c r="CS1544" s="18"/>
      <c r="CT1544" s="18"/>
      <c r="CU1544" s="18"/>
      <c r="CV1544" s="18"/>
      <c r="CW1544" s="18"/>
      <c r="CX1544" s="18"/>
      <c r="CY1544" s="18"/>
      <c r="CZ1544" s="18"/>
      <c r="DA1544" s="18"/>
      <c r="DB1544" s="18"/>
      <c r="DC1544" s="18"/>
      <c r="DD1544" s="18"/>
      <c r="DE1544" s="18"/>
      <c r="DF1544" s="18"/>
      <c r="DG1544" s="18"/>
      <c r="DH1544" s="18"/>
      <c r="DI1544" s="18"/>
    </row>
    <row r="1545" s="19" customFormat="1" spans="1:113">
      <c r="A1545" s="153" t="str">
        <f>+CONCATENATE(B1545,C1545,D1545,E1545,F1545)</f>
        <v>AFNS252</v>
      </c>
      <c r="B1545" s="154" t="s">
        <v>121</v>
      </c>
      <c r="C1545" s="154" t="s">
        <v>148</v>
      </c>
      <c r="D1545" s="154" t="s">
        <v>6</v>
      </c>
      <c r="E1545" s="154">
        <v>25</v>
      </c>
      <c r="F1545" s="155">
        <v>2</v>
      </c>
      <c r="G1545" s="156">
        <v>0</v>
      </c>
      <c r="H1545" s="156">
        <v>58.5</v>
      </c>
      <c r="I1545" s="156">
        <v>59.05</v>
      </c>
      <c r="J1545" s="156">
        <v>61.28</v>
      </c>
      <c r="K1545" s="156">
        <v>69.86</v>
      </c>
      <c r="L1545" s="156">
        <v>88.04</v>
      </c>
      <c r="M1545" s="157"/>
      <c r="N1545" s="18"/>
      <c r="W1545" s="18"/>
      <c r="X1545" s="18"/>
      <c r="Y1545" s="18"/>
      <c r="Z1545" s="18"/>
      <c r="AA1545" s="18"/>
      <c r="AB1545" s="18"/>
      <c r="AC1545" s="18"/>
      <c r="AD1545" s="18"/>
      <c r="AE1545" s="18"/>
      <c r="AF1545" s="18"/>
      <c r="AG1545" s="18"/>
      <c r="AH1545" s="18"/>
      <c r="AI1545" s="18"/>
      <c r="AJ1545" s="18"/>
      <c r="AK1545" s="18"/>
      <c r="AL1545" s="18"/>
      <c r="AM1545" s="18"/>
      <c r="AN1545" s="18"/>
      <c r="AO1545" s="18"/>
      <c r="AP1545" s="18"/>
      <c r="AQ1545" s="18"/>
      <c r="AR1545" s="18"/>
      <c r="AS1545" s="18"/>
      <c r="AT1545" s="18"/>
      <c r="AU1545" s="18"/>
      <c r="AV1545" s="18"/>
      <c r="AW1545" s="18"/>
      <c r="AX1545" s="18"/>
      <c r="AY1545" s="18"/>
      <c r="AZ1545" s="18"/>
      <c r="BA1545" s="18"/>
      <c r="BB1545" s="18"/>
      <c r="BD1545" s="18"/>
      <c r="BE1545" s="18"/>
      <c r="BF1545" s="18"/>
      <c r="BG1545" s="18"/>
      <c r="BH1545" s="18"/>
      <c r="BI1545" s="18"/>
      <c r="BJ1545" s="18"/>
      <c r="BK1545" s="18"/>
      <c r="BL1545" s="18"/>
      <c r="BM1545" s="18"/>
      <c r="BN1545" s="18"/>
      <c r="BO1545" s="18"/>
      <c r="BP1545" s="18"/>
      <c r="BQ1545" s="18"/>
      <c r="BR1545" s="18"/>
      <c r="BS1545" s="18"/>
      <c r="BT1545" s="18"/>
      <c r="BU1545" s="18"/>
      <c r="BV1545" s="18"/>
      <c r="BW1545" s="18"/>
      <c r="BX1545" s="18"/>
      <c r="BY1545" s="18"/>
      <c r="BZ1545" s="18"/>
      <c r="CA1545" s="18"/>
      <c r="CB1545" s="18"/>
      <c r="CC1545" s="18"/>
      <c r="CD1545" s="18"/>
      <c r="CE1545" s="18"/>
      <c r="CF1545" s="18"/>
      <c r="CG1545" s="18"/>
      <c r="CH1545" s="18"/>
      <c r="CI1545" s="18"/>
      <c r="CJ1545" s="18"/>
      <c r="CK1545" s="18"/>
      <c r="CL1545" s="18"/>
      <c r="CM1545" s="18"/>
      <c r="CN1545" s="18"/>
      <c r="CO1545" s="18"/>
      <c r="CP1545" s="18"/>
      <c r="CQ1545" s="18"/>
      <c r="CR1545" s="18"/>
      <c r="CS1545" s="18"/>
      <c r="CT1545" s="18"/>
      <c r="CU1545" s="18"/>
      <c r="CV1545" s="18"/>
      <c r="CW1545" s="18"/>
      <c r="CX1545" s="18"/>
      <c r="CY1545" s="18"/>
      <c r="CZ1545" s="18"/>
      <c r="DA1545" s="18"/>
      <c r="DB1545" s="18"/>
      <c r="DC1545" s="18"/>
      <c r="DD1545" s="18"/>
      <c r="DE1545" s="18"/>
      <c r="DF1545" s="18"/>
      <c r="DG1545" s="18"/>
      <c r="DH1545" s="18"/>
      <c r="DI1545" s="18"/>
    </row>
    <row r="1546" s="19" customFormat="1" spans="1:113">
      <c r="A1546" s="153" t="str">
        <f>+CONCATENATE(B1546,C1546,D1546,E1546,F1546)</f>
        <v>AFNS262</v>
      </c>
      <c r="B1546" s="154" t="s">
        <v>121</v>
      </c>
      <c r="C1546" s="154" t="s">
        <v>148</v>
      </c>
      <c r="D1546" s="154" t="s">
        <v>6</v>
      </c>
      <c r="E1546" s="154">
        <v>26</v>
      </c>
      <c r="F1546" s="155">
        <v>2</v>
      </c>
      <c r="G1546" s="156">
        <v>0</v>
      </c>
      <c r="H1546" s="156">
        <v>59.42</v>
      </c>
      <c r="I1546" s="156">
        <v>60.23</v>
      </c>
      <c r="J1546" s="156">
        <v>63.42</v>
      </c>
      <c r="K1546" s="156">
        <v>74.44</v>
      </c>
      <c r="L1546" s="156">
        <v>95.17</v>
      </c>
      <c r="M1546" s="157"/>
      <c r="N1546" s="18"/>
      <c r="W1546" s="18"/>
      <c r="X1546" s="18"/>
      <c r="Y1546" s="18"/>
      <c r="Z1546" s="18"/>
      <c r="AA1546" s="18"/>
      <c r="AB1546" s="18"/>
      <c r="AC1546" s="18"/>
      <c r="AD1546" s="18"/>
      <c r="AE1546" s="18"/>
      <c r="AF1546" s="18"/>
      <c r="AG1546" s="18"/>
      <c r="AH1546" s="18"/>
      <c r="AI1546" s="18"/>
      <c r="AJ1546" s="18"/>
      <c r="AK1546" s="18"/>
      <c r="AL1546" s="18"/>
      <c r="AM1546" s="18"/>
      <c r="AN1546" s="18"/>
      <c r="AO1546" s="18"/>
      <c r="AP1546" s="18"/>
      <c r="AQ1546" s="18"/>
      <c r="AR1546" s="18"/>
      <c r="AS1546" s="18"/>
      <c r="AT1546" s="18"/>
      <c r="AU1546" s="18"/>
      <c r="AV1546" s="18"/>
      <c r="AW1546" s="18"/>
      <c r="AX1546" s="18"/>
      <c r="AY1546" s="18"/>
      <c r="AZ1546" s="18"/>
      <c r="BA1546" s="18"/>
      <c r="BB1546" s="18"/>
      <c r="BD1546" s="18"/>
      <c r="BE1546" s="18"/>
      <c r="BF1546" s="18"/>
      <c r="BG1546" s="18"/>
      <c r="BH1546" s="18"/>
      <c r="BI1546" s="18"/>
      <c r="BJ1546" s="18"/>
      <c r="BK1546" s="18"/>
      <c r="BL1546" s="18"/>
      <c r="BM1546" s="18"/>
      <c r="BN1546" s="18"/>
      <c r="BO1546" s="18"/>
      <c r="BP1546" s="18"/>
      <c r="BQ1546" s="18"/>
      <c r="BR1546" s="18"/>
      <c r="BS1546" s="18"/>
      <c r="BT1546" s="18"/>
      <c r="BU1546" s="18"/>
      <c r="BV1546" s="18"/>
      <c r="BW1546" s="18"/>
      <c r="BX1546" s="18"/>
      <c r="BY1546" s="18"/>
      <c r="BZ1546" s="18"/>
      <c r="CA1546" s="18"/>
      <c r="CB1546" s="18"/>
      <c r="CC1546" s="18"/>
      <c r="CD1546" s="18"/>
      <c r="CE1546" s="18"/>
      <c r="CF1546" s="18"/>
      <c r="CG1546" s="18"/>
      <c r="CH1546" s="18"/>
      <c r="CI1546" s="18"/>
      <c r="CJ1546" s="18"/>
      <c r="CK1546" s="18"/>
      <c r="CL1546" s="18"/>
      <c r="CM1546" s="18"/>
      <c r="CN1546" s="18"/>
      <c r="CO1546" s="18"/>
      <c r="CP1546" s="18"/>
      <c r="CQ1546" s="18"/>
      <c r="CR1546" s="18"/>
      <c r="CS1546" s="18"/>
      <c r="CT1546" s="18"/>
      <c r="CU1546" s="18"/>
      <c r="CV1546" s="18"/>
      <c r="CW1546" s="18"/>
      <c r="CX1546" s="18"/>
      <c r="CY1546" s="18"/>
      <c r="CZ1546" s="18"/>
      <c r="DA1546" s="18"/>
      <c r="DB1546" s="18"/>
      <c r="DC1546" s="18"/>
      <c r="DD1546" s="18"/>
      <c r="DE1546" s="18"/>
      <c r="DF1546" s="18"/>
      <c r="DG1546" s="18"/>
      <c r="DH1546" s="18"/>
      <c r="DI1546" s="18"/>
    </row>
    <row r="1547" s="19" customFormat="1" spans="1:113">
      <c r="A1547" s="153" t="str">
        <f>+CONCATENATE(B1547,C1547,D1547,E1547,F1547)</f>
        <v>AFNS272</v>
      </c>
      <c r="B1547" s="154" t="s">
        <v>121</v>
      </c>
      <c r="C1547" s="154" t="s">
        <v>148</v>
      </c>
      <c r="D1547" s="154" t="s">
        <v>6</v>
      </c>
      <c r="E1547" s="154">
        <v>27</v>
      </c>
      <c r="F1547" s="155">
        <v>2</v>
      </c>
      <c r="G1547" s="156">
        <v>0</v>
      </c>
      <c r="H1547" s="156">
        <v>60.4</v>
      </c>
      <c r="I1547" s="156">
        <v>61.53</v>
      </c>
      <c r="J1547" s="156">
        <v>66.11</v>
      </c>
      <c r="K1547" s="156">
        <v>79.79</v>
      </c>
      <c r="L1547" s="156">
        <v>103.15</v>
      </c>
      <c r="M1547" s="157"/>
      <c r="N1547" s="18"/>
      <c r="W1547" s="18"/>
      <c r="X1547" s="18"/>
      <c r="Y1547" s="18"/>
      <c r="Z1547" s="18"/>
      <c r="AA1547" s="18"/>
      <c r="AB1547" s="18"/>
      <c r="AC1547" s="18"/>
      <c r="AD1547" s="18"/>
      <c r="AE1547" s="18"/>
      <c r="AF1547" s="18"/>
      <c r="AG1547" s="18"/>
      <c r="AH1547" s="18"/>
      <c r="AI1547" s="18"/>
      <c r="AJ1547" s="18"/>
      <c r="AK1547" s="18"/>
      <c r="AL1547" s="18"/>
      <c r="AM1547" s="18"/>
      <c r="AN1547" s="18"/>
      <c r="AO1547" s="18"/>
      <c r="AP1547" s="18"/>
      <c r="AQ1547" s="18"/>
      <c r="AR1547" s="18"/>
      <c r="AS1547" s="18"/>
      <c r="AT1547" s="18"/>
      <c r="AU1547" s="18"/>
      <c r="AV1547" s="18"/>
      <c r="AW1547" s="18"/>
      <c r="AX1547" s="18"/>
      <c r="AY1547" s="18"/>
      <c r="AZ1547" s="18"/>
      <c r="BA1547" s="18"/>
      <c r="BB1547" s="18"/>
      <c r="BD1547" s="18"/>
      <c r="BE1547" s="18"/>
      <c r="BF1547" s="18"/>
      <c r="BG1547" s="18"/>
      <c r="BH1547" s="18"/>
      <c r="BI1547" s="18"/>
      <c r="BJ1547" s="18"/>
      <c r="BK1547" s="18"/>
      <c r="BL1547" s="18"/>
      <c r="BM1547" s="18"/>
      <c r="BN1547" s="18"/>
      <c r="BO1547" s="18"/>
      <c r="BP1547" s="18"/>
      <c r="BQ1547" s="18"/>
      <c r="BR1547" s="18"/>
      <c r="BS1547" s="18"/>
      <c r="BT1547" s="18"/>
      <c r="BU1547" s="18"/>
      <c r="BV1547" s="18"/>
      <c r="BW1547" s="18"/>
      <c r="BX1547" s="18"/>
      <c r="BY1547" s="18"/>
      <c r="BZ1547" s="18"/>
      <c r="CA1547" s="18"/>
      <c r="CB1547" s="18"/>
      <c r="CC1547" s="18"/>
      <c r="CD1547" s="18"/>
      <c r="CE1547" s="18"/>
      <c r="CF1547" s="18"/>
      <c r="CG1547" s="18"/>
      <c r="CH1547" s="18"/>
      <c r="CI1547" s="18"/>
      <c r="CJ1547" s="18"/>
      <c r="CK1547" s="18"/>
      <c r="CL1547" s="18"/>
      <c r="CM1547" s="18"/>
      <c r="CN1547" s="18"/>
      <c r="CO1547" s="18"/>
      <c r="CP1547" s="18"/>
      <c r="CQ1547" s="18"/>
      <c r="CR1547" s="18"/>
      <c r="CS1547" s="18"/>
      <c r="CT1547" s="18"/>
      <c r="CU1547" s="18"/>
      <c r="CV1547" s="18"/>
      <c r="CW1547" s="18"/>
      <c r="CX1547" s="18"/>
      <c r="CY1547" s="18"/>
      <c r="CZ1547" s="18"/>
      <c r="DA1547" s="18"/>
      <c r="DB1547" s="18"/>
      <c r="DC1547" s="18"/>
      <c r="DD1547" s="18"/>
      <c r="DE1547" s="18"/>
      <c r="DF1547" s="18"/>
      <c r="DG1547" s="18"/>
      <c r="DH1547" s="18"/>
      <c r="DI1547" s="18"/>
    </row>
    <row r="1548" s="19" customFormat="1" spans="1:113">
      <c r="A1548" s="153" t="str">
        <f>+CONCATENATE(B1548,C1548,D1548,E1548,F1548)</f>
        <v>AFNS282</v>
      </c>
      <c r="B1548" s="154" t="s">
        <v>121</v>
      </c>
      <c r="C1548" s="154" t="s">
        <v>148</v>
      </c>
      <c r="D1548" s="154" t="s">
        <v>6</v>
      </c>
      <c r="E1548" s="154">
        <v>28</v>
      </c>
      <c r="F1548" s="155">
        <v>2</v>
      </c>
      <c r="G1548" s="156">
        <v>0</v>
      </c>
      <c r="H1548" s="156">
        <v>61.35</v>
      </c>
      <c r="I1548" s="156">
        <v>63.04</v>
      </c>
      <c r="J1548" s="156">
        <v>69.46</v>
      </c>
      <c r="K1548" s="156">
        <v>86.09</v>
      </c>
      <c r="L1548" s="156">
        <v>111.86</v>
      </c>
      <c r="M1548" s="157"/>
      <c r="N1548" s="18"/>
      <c r="W1548" s="18"/>
      <c r="X1548" s="18"/>
      <c r="Y1548" s="18"/>
      <c r="Z1548" s="18"/>
      <c r="AA1548" s="18"/>
      <c r="AB1548" s="18"/>
      <c r="AC1548" s="18"/>
      <c r="AD1548" s="18"/>
      <c r="AE1548" s="18"/>
      <c r="AF1548" s="18"/>
      <c r="AG1548" s="18"/>
      <c r="AH1548" s="18"/>
      <c r="AI1548" s="18"/>
      <c r="AJ1548" s="18"/>
      <c r="AK1548" s="18"/>
      <c r="AL1548" s="18"/>
      <c r="AM1548" s="18"/>
      <c r="AN1548" s="18"/>
      <c r="AO1548" s="18"/>
      <c r="AP1548" s="18"/>
      <c r="AQ1548" s="18"/>
      <c r="AR1548" s="18"/>
      <c r="AS1548" s="18"/>
      <c r="AT1548" s="18"/>
      <c r="AU1548" s="18"/>
      <c r="AV1548" s="18"/>
      <c r="AW1548" s="18"/>
      <c r="AX1548" s="18"/>
      <c r="AY1548" s="18"/>
      <c r="AZ1548" s="18"/>
      <c r="BA1548" s="18"/>
      <c r="BB1548" s="18"/>
      <c r="BD1548" s="18"/>
      <c r="BE1548" s="18"/>
      <c r="BF1548" s="18"/>
      <c r="BG1548" s="18"/>
      <c r="BH1548" s="18"/>
      <c r="BI1548" s="18"/>
      <c r="BJ1548" s="18"/>
      <c r="BK1548" s="18"/>
      <c r="BL1548" s="18"/>
      <c r="BM1548" s="18"/>
      <c r="BN1548" s="18"/>
      <c r="BO1548" s="18"/>
      <c r="BP1548" s="18"/>
      <c r="BQ1548" s="18"/>
      <c r="BR1548" s="18"/>
      <c r="BS1548" s="18"/>
      <c r="BT1548" s="18"/>
      <c r="BU1548" s="18"/>
      <c r="BV1548" s="18"/>
      <c r="BW1548" s="18"/>
      <c r="BX1548" s="18"/>
      <c r="BY1548" s="18"/>
      <c r="BZ1548" s="18"/>
      <c r="CA1548" s="18"/>
      <c r="CB1548" s="18"/>
      <c r="CC1548" s="18"/>
      <c r="CD1548" s="18"/>
      <c r="CE1548" s="18"/>
      <c r="CF1548" s="18"/>
      <c r="CG1548" s="18"/>
      <c r="CH1548" s="18"/>
      <c r="CI1548" s="18"/>
      <c r="CJ1548" s="18"/>
      <c r="CK1548" s="18"/>
      <c r="CL1548" s="18"/>
      <c r="CM1548" s="18"/>
      <c r="CN1548" s="18"/>
      <c r="CO1548" s="18"/>
      <c r="CP1548" s="18"/>
      <c r="CQ1548" s="18"/>
      <c r="CR1548" s="18"/>
      <c r="CS1548" s="18"/>
      <c r="CT1548" s="18"/>
      <c r="CU1548" s="18"/>
      <c r="CV1548" s="18"/>
      <c r="CW1548" s="18"/>
      <c r="CX1548" s="18"/>
      <c r="CY1548" s="18"/>
      <c r="CZ1548" s="18"/>
      <c r="DA1548" s="18"/>
      <c r="DB1548" s="18"/>
      <c r="DC1548" s="18"/>
      <c r="DD1548" s="18"/>
      <c r="DE1548" s="18"/>
      <c r="DF1548" s="18"/>
      <c r="DG1548" s="18"/>
      <c r="DH1548" s="18"/>
      <c r="DI1548" s="18"/>
    </row>
    <row r="1549" s="19" customFormat="1" spans="1:113">
      <c r="A1549" s="153" t="str">
        <f>+CONCATENATE(B1549,C1549,D1549,E1549,F1549)</f>
        <v>AFNS292</v>
      </c>
      <c r="B1549" s="154" t="s">
        <v>121</v>
      </c>
      <c r="C1549" s="154" t="s">
        <v>148</v>
      </c>
      <c r="D1549" s="154" t="s">
        <v>6</v>
      </c>
      <c r="E1549" s="154">
        <v>29</v>
      </c>
      <c r="F1549" s="155">
        <v>2</v>
      </c>
      <c r="G1549" s="156">
        <v>0</v>
      </c>
      <c r="H1549" s="156">
        <v>62.63</v>
      </c>
      <c r="I1549" s="156">
        <v>64.94</v>
      </c>
      <c r="J1549" s="156">
        <v>73.61</v>
      </c>
      <c r="K1549" s="156">
        <v>93.32</v>
      </c>
      <c r="L1549" s="156">
        <v>121.36</v>
      </c>
      <c r="M1549" s="157"/>
      <c r="N1549" s="18"/>
      <c r="W1549" s="18"/>
      <c r="X1549" s="18"/>
      <c r="Y1549" s="18"/>
      <c r="Z1549" s="18"/>
      <c r="AA1549" s="18"/>
      <c r="AB1549" s="18"/>
      <c r="AC1549" s="18"/>
      <c r="AD1549" s="18"/>
      <c r="AE1549" s="18"/>
      <c r="AF1549" s="18"/>
      <c r="AG1549" s="18"/>
      <c r="AH1549" s="18"/>
      <c r="AI1549" s="18"/>
      <c r="AJ1549" s="18"/>
      <c r="AK1549" s="18"/>
      <c r="AL1549" s="18"/>
      <c r="AM1549" s="18"/>
      <c r="AN1549" s="18"/>
      <c r="AO1549" s="18"/>
      <c r="AP1549" s="18"/>
      <c r="AQ1549" s="18"/>
      <c r="AR1549" s="18"/>
      <c r="AS1549" s="18"/>
      <c r="AT1549" s="18"/>
      <c r="AU1549" s="18"/>
      <c r="AV1549" s="18"/>
      <c r="AW1549" s="18"/>
      <c r="AX1549" s="18"/>
      <c r="AY1549" s="18"/>
      <c r="AZ1549" s="18"/>
      <c r="BA1549" s="18"/>
      <c r="BB1549" s="18"/>
      <c r="BD1549" s="18"/>
      <c r="BE1549" s="18"/>
      <c r="BF1549" s="18"/>
      <c r="BG1549" s="18"/>
      <c r="BH1549" s="18"/>
      <c r="BI1549" s="18"/>
      <c r="BJ1549" s="18"/>
      <c r="BK1549" s="18"/>
      <c r="BL1549" s="18"/>
      <c r="BM1549" s="18"/>
      <c r="BN1549" s="18"/>
      <c r="BO1549" s="18"/>
      <c r="BP1549" s="18"/>
      <c r="BQ1549" s="18"/>
      <c r="BR1549" s="18"/>
      <c r="BS1549" s="18"/>
      <c r="BT1549" s="18"/>
      <c r="BU1549" s="18"/>
      <c r="BV1549" s="18"/>
      <c r="BW1549" s="18"/>
      <c r="BX1549" s="18"/>
      <c r="BY1549" s="18"/>
      <c r="BZ1549" s="18"/>
      <c r="CA1549" s="18"/>
      <c r="CB1549" s="18"/>
      <c r="CC1549" s="18"/>
      <c r="CD1549" s="18"/>
      <c r="CE1549" s="18"/>
      <c r="CF1549" s="18"/>
      <c r="CG1549" s="18"/>
      <c r="CH1549" s="18"/>
      <c r="CI1549" s="18"/>
      <c r="CJ1549" s="18"/>
      <c r="CK1549" s="18"/>
      <c r="CL1549" s="18"/>
      <c r="CM1549" s="18"/>
      <c r="CN1549" s="18"/>
      <c r="CO1549" s="18"/>
      <c r="CP1549" s="18"/>
      <c r="CQ1549" s="18"/>
      <c r="CR1549" s="18"/>
      <c r="CS1549" s="18"/>
      <c r="CT1549" s="18"/>
      <c r="CU1549" s="18"/>
      <c r="CV1549" s="18"/>
      <c r="CW1549" s="18"/>
      <c r="CX1549" s="18"/>
      <c r="CY1549" s="18"/>
      <c r="CZ1549" s="18"/>
      <c r="DA1549" s="18"/>
      <c r="DB1549" s="18"/>
      <c r="DC1549" s="18"/>
      <c r="DD1549" s="18"/>
      <c r="DE1549" s="18"/>
      <c r="DF1549" s="18"/>
      <c r="DG1549" s="18"/>
      <c r="DH1549" s="18"/>
      <c r="DI1549" s="18"/>
    </row>
    <row r="1550" s="19" customFormat="1" spans="1:113">
      <c r="A1550" s="153" t="str">
        <f>+CONCATENATE(B1550,C1550,D1550,E1550,F1550)</f>
        <v>AFNS302</v>
      </c>
      <c r="B1550" s="154" t="s">
        <v>121</v>
      </c>
      <c r="C1550" s="154" t="s">
        <v>148</v>
      </c>
      <c r="D1550" s="154" t="s">
        <v>6</v>
      </c>
      <c r="E1550" s="154">
        <v>30</v>
      </c>
      <c r="F1550" s="155">
        <v>2</v>
      </c>
      <c r="G1550" s="156">
        <v>0</v>
      </c>
      <c r="H1550" s="156">
        <v>64.15</v>
      </c>
      <c r="I1550" s="156">
        <v>67.37</v>
      </c>
      <c r="J1550" s="156">
        <v>78.68</v>
      </c>
      <c r="K1550" s="156">
        <v>101.4</v>
      </c>
      <c r="L1550" s="156">
        <v>131.88</v>
      </c>
      <c r="M1550" s="157">
        <v>131.88</v>
      </c>
      <c r="N1550" s="18"/>
      <c r="W1550" s="18"/>
      <c r="X1550" s="18"/>
      <c r="Y1550" s="18"/>
      <c r="Z1550" s="18"/>
      <c r="AA1550" s="18"/>
      <c r="AB1550" s="18"/>
      <c r="AC1550" s="18"/>
      <c r="AD1550" s="18"/>
      <c r="AE1550" s="18"/>
      <c r="AF1550" s="18"/>
      <c r="AG1550" s="18"/>
      <c r="AH1550" s="18"/>
      <c r="AI1550" s="18"/>
      <c r="AJ1550" s="18"/>
      <c r="AK1550" s="18"/>
      <c r="AL1550" s="18"/>
      <c r="AM1550" s="18"/>
      <c r="AN1550" s="18"/>
      <c r="AO1550" s="18"/>
      <c r="AP1550" s="18"/>
      <c r="AQ1550" s="18"/>
      <c r="AR1550" s="18"/>
      <c r="AS1550" s="18"/>
      <c r="AT1550" s="18"/>
      <c r="AU1550" s="18"/>
      <c r="AV1550" s="18"/>
      <c r="AW1550" s="18"/>
      <c r="AX1550" s="18"/>
      <c r="AY1550" s="18"/>
      <c r="AZ1550" s="18"/>
      <c r="BA1550" s="18"/>
      <c r="BB1550" s="18"/>
      <c r="BD1550" s="18"/>
      <c r="BE1550" s="18"/>
      <c r="BF1550" s="18"/>
      <c r="BG1550" s="18"/>
      <c r="BH1550" s="18"/>
      <c r="BI1550" s="18"/>
      <c r="BJ1550" s="18"/>
      <c r="BK1550" s="18"/>
      <c r="BL1550" s="18"/>
      <c r="BM1550" s="18"/>
      <c r="BN1550" s="18"/>
      <c r="BO1550" s="18"/>
      <c r="BP1550" s="18"/>
      <c r="BQ1550" s="18"/>
      <c r="BR1550" s="18"/>
      <c r="BS1550" s="18"/>
      <c r="BT1550" s="18"/>
      <c r="BU1550" s="18"/>
      <c r="BV1550" s="18"/>
      <c r="BW1550" s="18"/>
      <c r="BX1550" s="18"/>
      <c r="BY1550" s="18"/>
      <c r="BZ1550" s="18"/>
      <c r="CA1550" s="18"/>
      <c r="CB1550" s="18"/>
      <c r="CC1550" s="18"/>
      <c r="CD1550" s="18"/>
      <c r="CE1550" s="18"/>
      <c r="CF1550" s="18"/>
      <c r="CG1550" s="18"/>
      <c r="CH1550" s="18"/>
      <c r="CI1550" s="18"/>
      <c r="CJ1550" s="18"/>
      <c r="CK1550" s="18"/>
      <c r="CL1550" s="18"/>
      <c r="CM1550" s="18"/>
      <c r="CN1550" s="18"/>
      <c r="CO1550" s="18"/>
      <c r="CP1550" s="18"/>
      <c r="CQ1550" s="18"/>
      <c r="CR1550" s="18"/>
      <c r="CS1550" s="18"/>
      <c r="CT1550" s="18"/>
      <c r="CU1550" s="18"/>
      <c r="CV1550" s="18"/>
      <c r="CW1550" s="18"/>
      <c r="CX1550" s="18"/>
      <c r="CY1550" s="18"/>
      <c r="CZ1550" s="18"/>
      <c r="DA1550" s="18"/>
      <c r="DB1550" s="18"/>
      <c r="DC1550" s="18"/>
      <c r="DD1550" s="18"/>
      <c r="DE1550" s="18"/>
      <c r="DF1550" s="18"/>
      <c r="DG1550" s="18"/>
      <c r="DH1550" s="18"/>
      <c r="DI1550" s="18"/>
    </row>
    <row r="1551" s="19" customFormat="1" spans="1:113">
      <c r="A1551" s="153" t="str">
        <f>+CONCATENATE(B1551,C1551,D1551,E1551,F1551)</f>
        <v>AFNS312</v>
      </c>
      <c r="B1551" s="154" t="s">
        <v>121</v>
      </c>
      <c r="C1551" s="154" t="s">
        <v>148</v>
      </c>
      <c r="D1551" s="154" t="s">
        <v>6</v>
      </c>
      <c r="E1551" s="154">
        <v>31</v>
      </c>
      <c r="F1551" s="155">
        <v>2</v>
      </c>
      <c r="G1551" s="156">
        <v>0</v>
      </c>
      <c r="H1551" s="156">
        <v>66.03</v>
      </c>
      <c r="I1551" s="156">
        <v>70.46</v>
      </c>
      <c r="J1551" s="156">
        <v>84.82</v>
      </c>
      <c r="K1551" s="156">
        <v>110.67</v>
      </c>
      <c r="L1551" s="156">
        <v>143.33</v>
      </c>
      <c r="M1551" s="157">
        <v>136.45</v>
      </c>
      <c r="N1551" s="18"/>
      <c r="W1551" s="18"/>
      <c r="X1551" s="18"/>
      <c r="Y1551" s="18"/>
      <c r="Z1551" s="18"/>
      <c r="AA1551" s="18"/>
      <c r="AB1551" s="18"/>
      <c r="AC1551" s="18"/>
      <c r="AD1551" s="18"/>
      <c r="AE1551" s="18"/>
      <c r="AF1551" s="18"/>
      <c r="AG1551" s="18"/>
      <c r="AH1551" s="18"/>
      <c r="AI1551" s="18"/>
      <c r="AJ1551" s="18"/>
      <c r="AK1551" s="18"/>
      <c r="AL1551" s="18"/>
      <c r="AM1551" s="18"/>
      <c r="AN1551" s="18"/>
      <c r="AO1551" s="18"/>
      <c r="AP1551" s="18"/>
      <c r="AQ1551" s="18"/>
      <c r="AR1551" s="18"/>
      <c r="AS1551" s="18"/>
      <c r="AT1551" s="18"/>
      <c r="AU1551" s="18"/>
      <c r="AV1551" s="18"/>
      <c r="AW1551" s="18"/>
      <c r="AX1551" s="18"/>
      <c r="AY1551" s="18"/>
      <c r="AZ1551" s="18"/>
      <c r="BA1551" s="18"/>
      <c r="BB1551" s="18"/>
      <c r="BD1551" s="18"/>
      <c r="BE1551" s="18"/>
      <c r="BF1551" s="18"/>
      <c r="BG1551" s="18"/>
      <c r="BH1551" s="18"/>
      <c r="BI1551" s="18"/>
      <c r="BJ1551" s="18"/>
      <c r="BK1551" s="18"/>
      <c r="BL1551" s="18"/>
      <c r="BM1551" s="18"/>
      <c r="BN1551" s="18"/>
      <c r="BO1551" s="18"/>
      <c r="BP1551" s="18"/>
      <c r="BQ1551" s="18"/>
      <c r="BR1551" s="18"/>
      <c r="BS1551" s="18"/>
      <c r="BT1551" s="18"/>
      <c r="BU1551" s="18"/>
      <c r="BV1551" s="18"/>
      <c r="BW1551" s="18"/>
      <c r="BX1551" s="18"/>
      <c r="BY1551" s="18"/>
      <c r="BZ1551" s="18"/>
      <c r="CA1551" s="18"/>
      <c r="CB1551" s="18"/>
      <c r="CC1551" s="18"/>
      <c r="CD1551" s="18"/>
      <c r="CE1551" s="18"/>
      <c r="CF1551" s="18"/>
      <c r="CG1551" s="18"/>
      <c r="CH1551" s="18"/>
      <c r="CI1551" s="18"/>
      <c r="CJ1551" s="18"/>
      <c r="CK1551" s="18"/>
      <c r="CL1551" s="18"/>
      <c r="CM1551" s="18"/>
      <c r="CN1551" s="18"/>
      <c r="CO1551" s="18"/>
      <c r="CP1551" s="18"/>
      <c r="CQ1551" s="18"/>
      <c r="CR1551" s="18"/>
      <c r="CS1551" s="18"/>
      <c r="CT1551" s="18"/>
      <c r="CU1551" s="18"/>
      <c r="CV1551" s="18"/>
      <c r="CW1551" s="18"/>
      <c r="CX1551" s="18"/>
      <c r="CY1551" s="18"/>
      <c r="CZ1551" s="18"/>
      <c r="DA1551" s="18"/>
      <c r="DB1551" s="18"/>
      <c r="DC1551" s="18"/>
      <c r="DD1551" s="18"/>
      <c r="DE1551" s="18"/>
      <c r="DF1551" s="18"/>
      <c r="DG1551" s="18"/>
      <c r="DH1551" s="18"/>
      <c r="DI1551" s="18"/>
    </row>
    <row r="1552" s="19" customFormat="1" spans="1:113">
      <c r="A1552" s="153" t="str">
        <f>+CONCATENATE(B1552,C1552,D1552,E1552,F1552)</f>
        <v>AFNS322</v>
      </c>
      <c r="B1552" s="154" t="s">
        <v>121</v>
      </c>
      <c r="C1552" s="154" t="s">
        <v>148</v>
      </c>
      <c r="D1552" s="154" t="s">
        <v>6</v>
      </c>
      <c r="E1552" s="154">
        <v>32</v>
      </c>
      <c r="F1552" s="155">
        <v>2</v>
      </c>
      <c r="G1552" s="156">
        <v>0</v>
      </c>
      <c r="H1552" s="156">
        <v>68.32</v>
      </c>
      <c r="I1552" s="156">
        <v>74.36</v>
      </c>
      <c r="J1552" s="156">
        <v>91.93</v>
      </c>
      <c r="K1552" s="156">
        <v>120.84</v>
      </c>
      <c r="L1552" s="156">
        <v>155.7</v>
      </c>
      <c r="M1552" s="157">
        <v>141.36</v>
      </c>
      <c r="N1552" s="18"/>
      <c r="W1552" s="18"/>
      <c r="X1552" s="18"/>
      <c r="Y1552" s="18"/>
      <c r="Z1552" s="18"/>
      <c r="AA1552" s="18"/>
      <c r="AB1552" s="18"/>
      <c r="AC1552" s="18"/>
      <c r="AD1552" s="18"/>
      <c r="AE1552" s="18"/>
      <c r="AF1552" s="18"/>
      <c r="AG1552" s="18"/>
      <c r="AH1552" s="18"/>
      <c r="AI1552" s="18"/>
      <c r="AJ1552" s="18"/>
      <c r="AK1552" s="18"/>
      <c r="AL1552" s="18"/>
      <c r="AM1552" s="18"/>
      <c r="AN1552" s="18"/>
      <c r="AO1552" s="18"/>
      <c r="AP1552" s="18"/>
      <c r="AQ1552" s="18"/>
      <c r="AR1552" s="18"/>
      <c r="AS1552" s="18"/>
      <c r="AT1552" s="18"/>
      <c r="AU1552" s="18"/>
      <c r="AV1552" s="18"/>
      <c r="AW1552" s="18"/>
      <c r="AX1552" s="18"/>
      <c r="AY1552" s="18"/>
      <c r="AZ1552" s="18"/>
      <c r="BA1552" s="18"/>
      <c r="BB1552" s="18"/>
      <c r="BD1552" s="18"/>
      <c r="BE1552" s="18"/>
      <c r="BF1552" s="18"/>
      <c r="BG1552" s="18"/>
      <c r="BH1552" s="18"/>
      <c r="BI1552" s="18"/>
      <c r="BJ1552" s="18"/>
      <c r="BK1552" s="18"/>
      <c r="BL1552" s="18"/>
      <c r="BM1552" s="18"/>
      <c r="BN1552" s="18"/>
      <c r="BO1552" s="18"/>
      <c r="BP1552" s="18"/>
      <c r="BQ1552" s="18"/>
      <c r="BR1552" s="18"/>
      <c r="BS1552" s="18"/>
      <c r="BT1552" s="18"/>
      <c r="BU1552" s="18"/>
      <c r="BV1552" s="18"/>
      <c r="BW1552" s="18"/>
      <c r="BX1552" s="18"/>
      <c r="BY1552" s="18"/>
      <c r="BZ1552" s="18"/>
      <c r="CA1552" s="18"/>
      <c r="CB1552" s="18"/>
      <c r="CC1552" s="18"/>
      <c r="CD1552" s="18"/>
      <c r="CE1552" s="18"/>
      <c r="CF1552" s="18"/>
      <c r="CG1552" s="18"/>
      <c r="CH1552" s="18"/>
      <c r="CI1552" s="18"/>
      <c r="CJ1552" s="18"/>
      <c r="CK1552" s="18"/>
      <c r="CL1552" s="18"/>
      <c r="CM1552" s="18"/>
      <c r="CN1552" s="18"/>
      <c r="CO1552" s="18"/>
      <c r="CP1552" s="18"/>
      <c r="CQ1552" s="18"/>
      <c r="CR1552" s="18"/>
      <c r="CS1552" s="18"/>
      <c r="CT1552" s="18"/>
      <c r="CU1552" s="18"/>
      <c r="CV1552" s="18"/>
      <c r="CW1552" s="18"/>
      <c r="CX1552" s="18"/>
      <c r="CY1552" s="18"/>
      <c r="CZ1552" s="18"/>
      <c r="DA1552" s="18"/>
      <c r="DB1552" s="18"/>
      <c r="DC1552" s="18"/>
      <c r="DD1552" s="18"/>
      <c r="DE1552" s="18"/>
      <c r="DF1552" s="18"/>
      <c r="DG1552" s="18"/>
      <c r="DH1552" s="18"/>
      <c r="DI1552" s="18"/>
    </row>
    <row r="1553" s="19" customFormat="1" spans="1:113">
      <c r="A1553" s="153" t="str">
        <f>+CONCATENATE(B1553,C1553,D1553,E1553,F1553)</f>
        <v>AFNS332</v>
      </c>
      <c r="B1553" s="154" t="s">
        <v>121</v>
      </c>
      <c r="C1553" s="154" t="s">
        <v>148</v>
      </c>
      <c r="D1553" s="154" t="s">
        <v>6</v>
      </c>
      <c r="E1553" s="154">
        <v>33</v>
      </c>
      <c r="F1553" s="155">
        <v>2</v>
      </c>
      <c r="G1553" s="156">
        <v>0</v>
      </c>
      <c r="H1553" s="156">
        <v>71.19</v>
      </c>
      <c r="I1553" s="156">
        <v>79.22</v>
      </c>
      <c r="J1553" s="156">
        <v>100.35</v>
      </c>
      <c r="K1553" s="156">
        <v>132.13</v>
      </c>
      <c r="L1553" s="156">
        <v>169.14</v>
      </c>
      <c r="M1553" s="157">
        <v>146.59</v>
      </c>
      <c r="N1553" s="18"/>
      <c r="W1553" s="18"/>
      <c r="X1553" s="18"/>
      <c r="Y1553" s="18"/>
      <c r="Z1553" s="18"/>
      <c r="AA1553" s="18"/>
      <c r="AB1553" s="18"/>
      <c r="AC1553" s="18"/>
      <c r="AD1553" s="18"/>
      <c r="AE1553" s="18"/>
      <c r="AF1553" s="18"/>
      <c r="AG1553" s="18"/>
      <c r="AH1553" s="18"/>
      <c r="AI1553" s="18"/>
      <c r="AJ1553" s="18"/>
      <c r="AK1553" s="18"/>
      <c r="AL1553" s="18"/>
      <c r="AM1553" s="18"/>
      <c r="AN1553" s="18"/>
      <c r="AO1553" s="18"/>
      <c r="AP1553" s="18"/>
      <c r="AQ1553" s="18"/>
      <c r="AR1553" s="18"/>
      <c r="AS1553" s="18"/>
      <c r="AT1553" s="18"/>
      <c r="AU1553" s="18"/>
      <c r="AV1553" s="18"/>
      <c r="AW1553" s="18"/>
      <c r="AX1553" s="18"/>
      <c r="AY1553" s="18"/>
      <c r="AZ1553" s="18"/>
      <c r="BA1553" s="18"/>
      <c r="BB1553" s="18"/>
      <c r="BD1553" s="18"/>
      <c r="BE1553" s="18"/>
      <c r="BF1553" s="18"/>
      <c r="BG1553" s="18"/>
      <c r="BH1553" s="18"/>
      <c r="BI1553" s="18"/>
      <c r="BJ1553" s="18"/>
      <c r="BK1553" s="18"/>
      <c r="BL1553" s="18"/>
      <c r="BM1553" s="18"/>
      <c r="BN1553" s="18"/>
      <c r="BO1553" s="18"/>
      <c r="BP1553" s="18"/>
      <c r="BQ1553" s="18"/>
      <c r="BR1553" s="18"/>
      <c r="BS1553" s="18"/>
      <c r="BT1553" s="18"/>
      <c r="BU1553" s="18"/>
      <c r="BV1553" s="18"/>
      <c r="BW1553" s="18"/>
      <c r="BX1553" s="18"/>
      <c r="BY1553" s="18"/>
      <c r="BZ1553" s="18"/>
      <c r="CA1553" s="18"/>
      <c r="CB1553" s="18"/>
      <c r="CC1553" s="18"/>
      <c r="CD1553" s="18"/>
      <c r="CE1553" s="18"/>
      <c r="CF1553" s="18"/>
      <c r="CG1553" s="18"/>
      <c r="CH1553" s="18"/>
      <c r="CI1553" s="18"/>
      <c r="CJ1553" s="18"/>
      <c r="CK1553" s="18"/>
      <c r="CL1553" s="18"/>
      <c r="CM1553" s="18"/>
      <c r="CN1553" s="18"/>
      <c r="CO1553" s="18"/>
      <c r="CP1553" s="18"/>
      <c r="CQ1553" s="18"/>
      <c r="CR1553" s="18"/>
      <c r="CS1553" s="18"/>
      <c r="CT1553" s="18"/>
      <c r="CU1553" s="18"/>
      <c r="CV1553" s="18"/>
      <c r="CW1553" s="18"/>
      <c r="CX1553" s="18"/>
      <c r="CY1553" s="18"/>
      <c r="CZ1553" s="18"/>
      <c r="DA1553" s="18"/>
      <c r="DB1553" s="18"/>
      <c r="DC1553" s="18"/>
      <c r="DD1553" s="18"/>
      <c r="DE1553" s="18"/>
      <c r="DF1553" s="18"/>
      <c r="DG1553" s="18"/>
      <c r="DH1553" s="18"/>
      <c r="DI1553" s="18"/>
    </row>
    <row r="1554" s="19" customFormat="1" spans="1:113">
      <c r="A1554" s="153" t="str">
        <f>+CONCATENATE(B1554,C1554,D1554,E1554,F1554)</f>
        <v>AFNS342</v>
      </c>
      <c r="B1554" s="154" t="s">
        <v>121</v>
      </c>
      <c r="C1554" s="154" t="s">
        <v>148</v>
      </c>
      <c r="D1554" s="154" t="s">
        <v>6</v>
      </c>
      <c r="E1554" s="154">
        <v>34</v>
      </c>
      <c r="F1554" s="155">
        <v>2</v>
      </c>
      <c r="G1554" s="156">
        <v>0</v>
      </c>
      <c r="H1554" s="156">
        <v>74.59</v>
      </c>
      <c r="I1554" s="156">
        <v>85.15</v>
      </c>
      <c r="J1554" s="156">
        <v>109.86</v>
      </c>
      <c r="K1554" s="156">
        <v>144.58</v>
      </c>
      <c r="L1554" s="156">
        <v>183.68</v>
      </c>
      <c r="M1554" s="157">
        <v>152.17</v>
      </c>
      <c r="N1554" s="18"/>
      <c r="W1554" s="18"/>
      <c r="X1554" s="18"/>
      <c r="Y1554" s="18"/>
      <c r="Z1554" s="18"/>
      <c r="AA1554" s="18"/>
      <c r="AB1554" s="18"/>
      <c r="AC1554" s="18"/>
      <c r="AD1554" s="18"/>
      <c r="AE1554" s="18"/>
      <c r="AF1554" s="18"/>
      <c r="AG1554" s="18"/>
      <c r="AH1554" s="18"/>
      <c r="AI1554" s="18"/>
      <c r="AJ1554" s="18"/>
      <c r="AK1554" s="18"/>
      <c r="AL1554" s="18"/>
      <c r="AM1554" s="18"/>
      <c r="AN1554" s="18"/>
      <c r="AO1554" s="18"/>
      <c r="AP1554" s="18"/>
      <c r="AQ1554" s="18"/>
      <c r="AR1554" s="18"/>
      <c r="AS1554" s="18"/>
      <c r="AT1554" s="18"/>
      <c r="AU1554" s="18"/>
      <c r="AV1554" s="18"/>
      <c r="AW1554" s="18"/>
      <c r="AX1554" s="18"/>
      <c r="AY1554" s="18"/>
      <c r="AZ1554" s="18"/>
      <c r="BA1554" s="18"/>
      <c r="BB1554" s="18"/>
      <c r="BD1554" s="18"/>
      <c r="BE1554" s="18"/>
      <c r="BF1554" s="18"/>
      <c r="BG1554" s="18"/>
      <c r="BH1554" s="18"/>
      <c r="BI1554" s="18"/>
      <c r="BJ1554" s="18"/>
      <c r="BK1554" s="18"/>
      <c r="BL1554" s="18"/>
      <c r="BM1554" s="18"/>
      <c r="BN1554" s="18"/>
      <c r="BO1554" s="18"/>
      <c r="BP1554" s="18"/>
      <c r="BQ1554" s="18"/>
      <c r="BR1554" s="18"/>
      <c r="BS1554" s="18"/>
      <c r="BT1554" s="18"/>
      <c r="BU1554" s="18"/>
      <c r="BV1554" s="18"/>
      <c r="BW1554" s="18"/>
      <c r="BX1554" s="18"/>
      <c r="BY1554" s="18"/>
      <c r="BZ1554" s="18"/>
      <c r="CA1554" s="18"/>
      <c r="CB1554" s="18"/>
      <c r="CC1554" s="18"/>
      <c r="CD1554" s="18"/>
      <c r="CE1554" s="18"/>
      <c r="CF1554" s="18"/>
      <c r="CG1554" s="18"/>
      <c r="CH1554" s="18"/>
      <c r="CI1554" s="18"/>
      <c r="CJ1554" s="18"/>
      <c r="CK1554" s="18"/>
      <c r="CL1554" s="18"/>
      <c r="CM1554" s="18"/>
      <c r="CN1554" s="18"/>
      <c r="CO1554" s="18"/>
      <c r="CP1554" s="18"/>
      <c r="CQ1554" s="18"/>
      <c r="CR1554" s="18"/>
      <c r="CS1554" s="18"/>
      <c r="CT1554" s="18"/>
      <c r="CU1554" s="18"/>
      <c r="CV1554" s="18"/>
      <c r="CW1554" s="18"/>
      <c r="CX1554" s="18"/>
      <c r="CY1554" s="18"/>
      <c r="CZ1554" s="18"/>
      <c r="DA1554" s="18"/>
      <c r="DB1554" s="18"/>
      <c r="DC1554" s="18"/>
      <c r="DD1554" s="18"/>
      <c r="DE1554" s="18"/>
      <c r="DF1554" s="18"/>
      <c r="DG1554" s="18"/>
      <c r="DH1554" s="18"/>
      <c r="DI1554" s="18"/>
    </row>
    <row r="1555" s="19" customFormat="1" spans="1:113">
      <c r="A1555" s="153" t="str">
        <f>+CONCATENATE(B1555,C1555,D1555,E1555,F1555)</f>
        <v>AFNS352</v>
      </c>
      <c r="B1555" s="154" t="s">
        <v>121</v>
      </c>
      <c r="C1555" s="154" t="s">
        <v>148</v>
      </c>
      <c r="D1555" s="154" t="s">
        <v>6</v>
      </c>
      <c r="E1555" s="154">
        <v>35</v>
      </c>
      <c r="F1555" s="155">
        <v>2</v>
      </c>
      <c r="G1555" s="156">
        <v>0</v>
      </c>
      <c r="H1555" s="156">
        <v>78.68</v>
      </c>
      <c r="I1555" s="156">
        <v>92.25</v>
      </c>
      <c r="J1555" s="156">
        <v>120.75</v>
      </c>
      <c r="K1555" s="156">
        <v>158.16</v>
      </c>
      <c r="L1555" s="156">
        <v>199.53</v>
      </c>
      <c r="M1555" s="157">
        <v>158.16</v>
      </c>
      <c r="N1555" s="18"/>
      <c r="W1555" s="18"/>
      <c r="X1555" s="18"/>
      <c r="Y1555" s="18"/>
      <c r="Z1555" s="18"/>
      <c r="AA1555" s="18"/>
      <c r="AB1555" s="18"/>
      <c r="AC1555" s="18"/>
      <c r="AD1555" s="18"/>
      <c r="AE1555" s="18"/>
      <c r="AF1555" s="18"/>
      <c r="AG1555" s="18"/>
      <c r="AH1555" s="18"/>
      <c r="AI1555" s="18"/>
      <c r="AJ1555" s="18"/>
      <c r="AK1555" s="18"/>
      <c r="AL1555" s="18"/>
      <c r="AM1555" s="18"/>
      <c r="AN1555" s="18"/>
      <c r="AO1555" s="18"/>
      <c r="AP1555" s="18"/>
      <c r="AQ1555" s="18"/>
      <c r="AR1555" s="18"/>
      <c r="AS1555" s="18"/>
      <c r="AT1555" s="18"/>
      <c r="AU1555" s="18"/>
      <c r="AV1555" s="18"/>
      <c r="AW1555" s="18"/>
      <c r="AX1555" s="18"/>
      <c r="AY1555" s="18"/>
      <c r="AZ1555" s="18"/>
      <c r="BA1555" s="18"/>
      <c r="BB1555" s="18"/>
      <c r="BD1555" s="18"/>
      <c r="BE1555" s="18"/>
      <c r="BF1555" s="18"/>
      <c r="BG1555" s="18"/>
      <c r="BH1555" s="18"/>
      <c r="BI1555" s="18"/>
      <c r="BJ1555" s="18"/>
      <c r="BK1555" s="18"/>
      <c r="BL1555" s="18"/>
      <c r="BM1555" s="18"/>
      <c r="BN1555" s="18"/>
      <c r="BO1555" s="18"/>
      <c r="BP1555" s="18"/>
      <c r="BQ1555" s="18"/>
      <c r="BR1555" s="18"/>
      <c r="BS1555" s="18"/>
      <c r="BT1555" s="18"/>
      <c r="BU1555" s="18"/>
      <c r="BV1555" s="18"/>
      <c r="BW1555" s="18"/>
      <c r="BX1555" s="18"/>
      <c r="BY1555" s="18"/>
      <c r="BZ1555" s="18"/>
      <c r="CA1555" s="18"/>
      <c r="CB1555" s="18"/>
      <c r="CC1555" s="18"/>
      <c r="CD1555" s="18"/>
      <c r="CE1555" s="18"/>
      <c r="CF1555" s="18"/>
      <c r="CG1555" s="18"/>
      <c r="CH1555" s="18"/>
      <c r="CI1555" s="18"/>
      <c r="CJ1555" s="18"/>
      <c r="CK1555" s="18"/>
      <c r="CL1555" s="18"/>
      <c r="CM1555" s="18"/>
      <c r="CN1555" s="18"/>
      <c r="CO1555" s="18"/>
      <c r="CP1555" s="18"/>
      <c r="CQ1555" s="18"/>
      <c r="CR1555" s="18"/>
      <c r="CS1555" s="18"/>
      <c r="CT1555" s="18"/>
      <c r="CU1555" s="18"/>
      <c r="CV1555" s="18"/>
      <c r="CW1555" s="18"/>
      <c r="CX1555" s="18"/>
      <c r="CY1555" s="18"/>
      <c r="CZ1555" s="18"/>
      <c r="DA1555" s="18"/>
      <c r="DB1555" s="18"/>
      <c r="DC1555" s="18"/>
      <c r="DD1555" s="18"/>
      <c r="DE1555" s="18"/>
      <c r="DF1555" s="18"/>
      <c r="DG1555" s="18"/>
      <c r="DH1555" s="18"/>
      <c r="DI1555" s="18"/>
    </row>
    <row r="1556" s="19" customFormat="1" spans="1:113">
      <c r="A1556" s="153" t="str">
        <f>+CONCATENATE(B1556,C1556,D1556,E1556,F1556)</f>
        <v>AFNS362</v>
      </c>
      <c r="B1556" s="154" t="s">
        <v>121</v>
      </c>
      <c r="C1556" s="154" t="s">
        <v>148</v>
      </c>
      <c r="D1556" s="154" t="s">
        <v>6</v>
      </c>
      <c r="E1556" s="154">
        <v>36</v>
      </c>
      <c r="F1556" s="155">
        <v>2</v>
      </c>
      <c r="G1556" s="156">
        <v>0</v>
      </c>
      <c r="H1556" s="156">
        <v>83.6</v>
      </c>
      <c r="I1556" s="156">
        <v>100.63</v>
      </c>
      <c r="J1556" s="156">
        <v>132.83</v>
      </c>
      <c r="K1556" s="156">
        <v>172.96</v>
      </c>
      <c r="L1556" s="156">
        <v>216.57</v>
      </c>
      <c r="M1556" s="157">
        <v>164.58</v>
      </c>
      <c r="N1556" s="18"/>
      <c r="W1556" s="18"/>
      <c r="X1556" s="18"/>
      <c r="Y1556" s="18"/>
      <c r="Z1556" s="18"/>
      <c r="AA1556" s="18"/>
      <c r="AB1556" s="18"/>
      <c r="AC1556" s="18"/>
      <c r="AD1556" s="18"/>
      <c r="AE1556" s="18"/>
      <c r="AF1556" s="18"/>
      <c r="AG1556" s="18"/>
      <c r="AH1556" s="18"/>
      <c r="AI1556" s="18"/>
      <c r="AJ1556" s="18"/>
      <c r="AK1556" s="18"/>
      <c r="AL1556" s="18"/>
      <c r="AM1556" s="18"/>
      <c r="AN1556" s="18"/>
      <c r="AO1556" s="18"/>
      <c r="AP1556" s="18"/>
      <c r="AQ1556" s="18"/>
      <c r="AR1556" s="18"/>
      <c r="AS1556" s="18"/>
      <c r="AT1556" s="18"/>
      <c r="AU1556" s="18"/>
      <c r="AV1556" s="18"/>
      <c r="AW1556" s="18"/>
      <c r="AX1556" s="18"/>
      <c r="AY1556" s="18"/>
      <c r="AZ1556" s="18"/>
      <c r="BA1556" s="18"/>
      <c r="BB1556" s="18"/>
      <c r="BD1556" s="18"/>
      <c r="BE1556" s="18"/>
      <c r="BF1556" s="18"/>
      <c r="BG1556" s="18"/>
      <c r="BH1556" s="18"/>
      <c r="BI1556" s="18"/>
      <c r="BJ1556" s="18"/>
      <c r="BK1556" s="18"/>
      <c r="BL1556" s="18"/>
      <c r="BM1556" s="18"/>
      <c r="BN1556" s="18"/>
      <c r="BO1556" s="18"/>
      <c r="BP1556" s="18"/>
      <c r="BQ1556" s="18"/>
      <c r="BR1556" s="18"/>
      <c r="BS1556" s="18"/>
      <c r="BT1556" s="18"/>
      <c r="BU1556" s="18"/>
      <c r="BV1556" s="18"/>
      <c r="BW1556" s="18"/>
      <c r="BX1556" s="18"/>
      <c r="BY1556" s="18"/>
      <c r="BZ1556" s="18"/>
      <c r="CA1556" s="18"/>
      <c r="CB1556" s="18"/>
      <c r="CC1556" s="18"/>
      <c r="CD1556" s="18"/>
      <c r="CE1556" s="18"/>
      <c r="CF1556" s="18"/>
      <c r="CG1556" s="18"/>
      <c r="CH1556" s="18"/>
      <c r="CI1556" s="18"/>
      <c r="CJ1556" s="18"/>
      <c r="CK1556" s="18"/>
      <c r="CL1556" s="18"/>
      <c r="CM1556" s="18"/>
      <c r="CN1556" s="18"/>
      <c r="CO1556" s="18"/>
      <c r="CP1556" s="18"/>
      <c r="CQ1556" s="18"/>
      <c r="CR1556" s="18"/>
      <c r="CS1556" s="18"/>
      <c r="CT1556" s="18"/>
      <c r="CU1556" s="18"/>
      <c r="CV1556" s="18"/>
      <c r="CW1556" s="18"/>
      <c r="CX1556" s="18"/>
      <c r="CY1556" s="18"/>
      <c r="CZ1556" s="18"/>
      <c r="DA1556" s="18"/>
      <c r="DB1556" s="18"/>
      <c r="DC1556" s="18"/>
      <c r="DD1556" s="18"/>
      <c r="DE1556" s="18"/>
      <c r="DF1556" s="18"/>
      <c r="DG1556" s="18"/>
      <c r="DH1556" s="18"/>
      <c r="DI1556" s="18"/>
    </row>
    <row r="1557" s="19" customFormat="1" spans="1:113">
      <c r="A1557" s="153" t="str">
        <f>+CONCATENATE(B1557,C1557,D1557,E1557,F1557)</f>
        <v>AFNS372</v>
      </c>
      <c r="B1557" s="154" t="s">
        <v>121</v>
      </c>
      <c r="C1557" s="154" t="s">
        <v>148</v>
      </c>
      <c r="D1557" s="154" t="s">
        <v>6</v>
      </c>
      <c r="E1557" s="154">
        <v>37</v>
      </c>
      <c r="F1557" s="155">
        <v>2</v>
      </c>
      <c r="G1557" s="156">
        <v>0</v>
      </c>
      <c r="H1557" s="156">
        <v>89.43</v>
      </c>
      <c r="I1557" s="156">
        <v>110.45</v>
      </c>
      <c r="J1557" s="156">
        <v>146.21</v>
      </c>
      <c r="K1557" s="156">
        <v>188.94</v>
      </c>
      <c r="L1557" s="156">
        <v>235.11</v>
      </c>
      <c r="M1557" s="157">
        <v>171.46</v>
      </c>
      <c r="N1557" s="18"/>
      <c r="W1557" s="18"/>
      <c r="X1557" s="18"/>
      <c r="Y1557" s="18"/>
      <c r="Z1557" s="18"/>
      <c r="AA1557" s="18"/>
      <c r="AB1557" s="18"/>
      <c r="AC1557" s="18"/>
      <c r="AD1557" s="18"/>
      <c r="AE1557" s="18"/>
      <c r="AF1557" s="18"/>
      <c r="AG1557" s="18"/>
      <c r="AH1557" s="18"/>
      <c r="AI1557" s="18"/>
      <c r="AJ1557" s="18"/>
      <c r="AK1557" s="18"/>
      <c r="AL1557" s="18"/>
      <c r="AM1557" s="18"/>
      <c r="AN1557" s="18"/>
      <c r="AO1557" s="18"/>
      <c r="AP1557" s="18"/>
      <c r="AQ1557" s="18"/>
      <c r="AR1557" s="18"/>
      <c r="AS1557" s="18"/>
      <c r="AT1557" s="18"/>
      <c r="AU1557" s="18"/>
      <c r="AV1557" s="18"/>
      <c r="AW1557" s="18"/>
      <c r="AX1557" s="18"/>
      <c r="AY1557" s="18"/>
      <c r="AZ1557" s="18"/>
      <c r="BA1557" s="18"/>
      <c r="BB1557" s="18"/>
      <c r="BD1557" s="18"/>
      <c r="BE1557" s="18"/>
      <c r="BF1557" s="18"/>
      <c r="BG1557" s="18"/>
      <c r="BH1557" s="18"/>
      <c r="BI1557" s="18"/>
      <c r="BJ1557" s="18"/>
      <c r="BK1557" s="18"/>
      <c r="BL1557" s="18"/>
      <c r="BM1557" s="18"/>
      <c r="BN1557" s="18"/>
      <c r="BO1557" s="18"/>
      <c r="BP1557" s="18"/>
      <c r="BQ1557" s="18"/>
      <c r="BR1557" s="18"/>
      <c r="BS1557" s="18"/>
      <c r="BT1557" s="18"/>
      <c r="BU1557" s="18"/>
      <c r="BV1557" s="18"/>
      <c r="BW1557" s="18"/>
      <c r="BX1557" s="18"/>
      <c r="BY1557" s="18"/>
      <c r="BZ1557" s="18"/>
      <c r="CA1557" s="18"/>
      <c r="CB1557" s="18"/>
      <c r="CC1557" s="18"/>
      <c r="CD1557" s="18"/>
      <c r="CE1557" s="18"/>
      <c r="CF1557" s="18"/>
      <c r="CG1557" s="18"/>
      <c r="CH1557" s="18"/>
      <c r="CI1557" s="18"/>
      <c r="CJ1557" s="18"/>
      <c r="CK1557" s="18"/>
      <c r="CL1557" s="18"/>
      <c r="CM1557" s="18"/>
      <c r="CN1557" s="18"/>
      <c r="CO1557" s="18"/>
      <c r="CP1557" s="18"/>
      <c r="CQ1557" s="18"/>
      <c r="CR1557" s="18"/>
      <c r="CS1557" s="18"/>
      <c r="CT1557" s="18"/>
      <c r="CU1557" s="18"/>
      <c r="CV1557" s="18"/>
      <c r="CW1557" s="18"/>
      <c r="CX1557" s="18"/>
      <c r="CY1557" s="18"/>
      <c r="CZ1557" s="18"/>
      <c r="DA1557" s="18"/>
      <c r="DB1557" s="18"/>
      <c r="DC1557" s="18"/>
      <c r="DD1557" s="18"/>
      <c r="DE1557" s="18"/>
      <c r="DF1557" s="18"/>
      <c r="DG1557" s="18"/>
      <c r="DH1557" s="18"/>
      <c r="DI1557" s="18"/>
    </row>
    <row r="1558" s="19" customFormat="1" spans="1:113">
      <c r="A1558" s="153" t="str">
        <f>+CONCATENATE(B1558,C1558,D1558,E1558,F1558)</f>
        <v>AFNS382</v>
      </c>
      <c r="B1558" s="154" t="s">
        <v>121</v>
      </c>
      <c r="C1558" s="154" t="s">
        <v>148</v>
      </c>
      <c r="D1558" s="154" t="s">
        <v>6</v>
      </c>
      <c r="E1558" s="154">
        <v>38</v>
      </c>
      <c r="F1558" s="155">
        <v>2</v>
      </c>
      <c r="G1558" s="156">
        <v>0</v>
      </c>
      <c r="H1558" s="156">
        <v>96.36</v>
      </c>
      <c r="I1558" s="156">
        <v>121.66</v>
      </c>
      <c r="J1558" s="156">
        <v>161.17</v>
      </c>
      <c r="K1558" s="156">
        <v>206.3</v>
      </c>
      <c r="L1558" s="156">
        <v>255.26</v>
      </c>
      <c r="M1558" s="157">
        <v>178.85</v>
      </c>
      <c r="N1558" s="18"/>
      <c r="W1558" s="18"/>
      <c r="X1558" s="18"/>
      <c r="Y1558" s="18"/>
      <c r="Z1558" s="18"/>
      <c r="AA1558" s="18"/>
      <c r="AB1558" s="18"/>
      <c r="AC1558" s="18"/>
      <c r="AD1558" s="18"/>
      <c r="AE1558" s="18"/>
      <c r="AF1558" s="18"/>
      <c r="AG1558" s="18"/>
      <c r="AH1558" s="18"/>
      <c r="AI1558" s="18"/>
      <c r="AJ1558" s="18"/>
      <c r="AK1558" s="18"/>
      <c r="AL1558" s="18"/>
      <c r="AM1558" s="18"/>
      <c r="AN1558" s="18"/>
      <c r="AO1558" s="18"/>
      <c r="AP1558" s="18"/>
      <c r="AQ1558" s="18"/>
      <c r="AR1558" s="18"/>
      <c r="AS1558" s="18"/>
      <c r="AT1558" s="18"/>
      <c r="AU1558" s="18"/>
      <c r="AV1558" s="18"/>
      <c r="AW1558" s="18"/>
      <c r="AX1558" s="18"/>
      <c r="AY1558" s="18"/>
      <c r="AZ1558" s="18"/>
      <c r="BA1558" s="18"/>
      <c r="BB1558" s="18"/>
      <c r="BD1558" s="18"/>
      <c r="BE1558" s="18"/>
      <c r="BF1558" s="18"/>
      <c r="BG1558" s="18"/>
      <c r="BH1558" s="18"/>
      <c r="BI1558" s="18"/>
      <c r="BJ1558" s="18"/>
      <c r="BK1558" s="18"/>
      <c r="BL1558" s="18"/>
      <c r="BM1558" s="18"/>
      <c r="BN1558" s="18"/>
      <c r="BO1558" s="18"/>
      <c r="BP1558" s="18"/>
      <c r="BQ1558" s="18"/>
      <c r="BR1558" s="18"/>
      <c r="BS1558" s="18"/>
      <c r="BT1558" s="18"/>
      <c r="BU1558" s="18"/>
      <c r="BV1558" s="18"/>
      <c r="BW1558" s="18"/>
      <c r="BX1558" s="18"/>
      <c r="BY1558" s="18"/>
      <c r="BZ1558" s="18"/>
      <c r="CA1558" s="18"/>
      <c r="CB1558" s="18"/>
      <c r="CC1558" s="18"/>
      <c r="CD1558" s="18"/>
      <c r="CE1558" s="18"/>
      <c r="CF1558" s="18"/>
      <c r="CG1558" s="18"/>
      <c r="CH1558" s="18"/>
      <c r="CI1558" s="18"/>
      <c r="CJ1558" s="18"/>
      <c r="CK1558" s="18"/>
      <c r="CL1558" s="18"/>
      <c r="CM1558" s="18"/>
      <c r="CN1558" s="18"/>
      <c r="CO1558" s="18"/>
      <c r="CP1558" s="18"/>
      <c r="CQ1558" s="18"/>
      <c r="CR1558" s="18"/>
      <c r="CS1558" s="18"/>
      <c r="CT1558" s="18"/>
      <c r="CU1558" s="18"/>
      <c r="CV1558" s="18"/>
      <c r="CW1558" s="18"/>
      <c r="CX1558" s="18"/>
      <c r="CY1558" s="18"/>
      <c r="CZ1558" s="18"/>
      <c r="DA1558" s="18"/>
      <c r="DB1558" s="18"/>
      <c r="DC1558" s="18"/>
      <c r="DD1558" s="18"/>
      <c r="DE1558" s="18"/>
      <c r="DF1558" s="18"/>
      <c r="DG1558" s="18"/>
      <c r="DH1558" s="18"/>
      <c r="DI1558" s="18"/>
    </row>
    <row r="1559" s="19" customFormat="1" spans="1:113">
      <c r="A1559" s="153" t="str">
        <f>+CONCATENATE(B1559,C1559,D1559,E1559,F1559)</f>
        <v>AFNS392</v>
      </c>
      <c r="B1559" s="154" t="s">
        <v>121</v>
      </c>
      <c r="C1559" s="154" t="s">
        <v>148</v>
      </c>
      <c r="D1559" s="154" t="s">
        <v>6</v>
      </c>
      <c r="E1559" s="154">
        <v>39</v>
      </c>
      <c r="F1559" s="155">
        <v>2</v>
      </c>
      <c r="G1559" s="156">
        <v>0</v>
      </c>
      <c r="H1559" s="156">
        <v>104.64</v>
      </c>
      <c r="I1559" s="156">
        <v>134.55</v>
      </c>
      <c r="J1559" s="156">
        <v>177.44</v>
      </c>
      <c r="K1559" s="156">
        <v>225.11</v>
      </c>
      <c r="L1559" s="156">
        <v>277.17</v>
      </c>
      <c r="M1559" s="157">
        <v>186.75</v>
      </c>
      <c r="N1559" s="18"/>
      <c r="W1559" s="18"/>
      <c r="X1559" s="18"/>
      <c r="Y1559" s="18"/>
      <c r="Z1559" s="18"/>
      <c r="AA1559" s="18"/>
      <c r="AB1559" s="18"/>
      <c r="AC1559" s="18"/>
      <c r="AD1559" s="18"/>
      <c r="AE1559" s="18"/>
      <c r="AF1559" s="18"/>
      <c r="AG1559" s="18"/>
      <c r="AH1559" s="18"/>
      <c r="AI1559" s="18"/>
      <c r="AJ1559" s="18"/>
      <c r="AK1559" s="18"/>
      <c r="AL1559" s="18"/>
      <c r="AM1559" s="18"/>
      <c r="AN1559" s="18"/>
      <c r="AO1559" s="18"/>
      <c r="AP1559" s="18"/>
      <c r="AQ1559" s="18"/>
      <c r="AR1559" s="18"/>
      <c r="AS1559" s="18"/>
      <c r="AT1559" s="18"/>
      <c r="AU1559" s="18"/>
      <c r="AV1559" s="18"/>
      <c r="AW1559" s="18"/>
      <c r="AX1559" s="18"/>
      <c r="AY1559" s="18"/>
      <c r="AZ1559" s="18"/>
      <c r="BA1559" s="18"/>
      <c r="BB1559" s="18"/>
      <c r="BD1559" s="18"/>
      <c r="BE1559" s="18"/>
      <c r="BF1559" s="18"/>
      <c r="BG1559" s="18"/>
      <c r="BH1559" s="18"/>
      <c r="BI1559" s="18"/>
      <c r="BJ1559" s="18"/>
      <c r="BK1559" s="18"/>
      <c r="BL1559" s="18"/>
      <c r="BM1559" s="18"/>
      <c r="BN1559" s="18"/>
      <c r="BO1559" s="18"/>
      <c r="BP1559" s="18"/>
      <c r="BQ1559" s="18"/>
      <c r="BR1559" s="18"/>
      <c r="BS1559" s="18"/>
      <c r="BT1559" s="18"/>
      <c r="BU1559" s="18"/>
      <c r="BV1559" s="18"/>
      <c r="BW1559" s="18"/>
      <c r="BX1559" s="18"/>
      <c r="BY1559" s="18"/>
      <c r="BZ1559" s="18"/>
      <c r="CA1559" s="18"/>
      <c r="CB1559" s="18"/>
      <c r="CC1559" s="18"/>
      <c r="CD1559" s="18"/>
      <c r="CE1559" s="18"/>
      <c r="CF1559" s="18"/>
      <c r="CG1559" s="18"/>
      <c r="CH1559" s="18"/>
      <c r="CI1559" s="18"/>
      <c r="CJ1559" s="18"/>
      <c r="CK1559" s="18"/>
      <c r="CL1559" s="18"/>
      <c r="CM1559" s="18"/>
      <c r="CN1559" s="18"/>
      <c r="CO1559" s="18"/>
      <c r="CP1559" s="18"/>
      <c r="CQ1559" s="18"/>
      <c r="CR1559" s="18"/>
      <c r="CS1559" s="18"/>
      <c r="CT1559" s="18"/>
      <c r="CU1559" s="18"/>
      <c r="CV1559" s="18"/>
      <c r="CW1559" s="18"/>
      <c r="CX1559" s="18"/>
      <c r="CY1559" s="18"/>
      <c r="CZ1559" s="18"/>
      <c r="DA1559" s="18"/>
      <c r="DB1559" s="18"/>
      <c r="DC1559" s="18"/>
      <c r="DD1559" s="18"/>
      <c r="DE1559" s="18"/>
      <c r="DF1559" s="18"/>
      <c r="DG1559" s="18"/>
      <c r="DH1559" s="18"/>
      <c r="DI1559" s="18"/>
    </row>
    <row r="1560" s="19" customFormat="1" spans="1:113">
      <c r="A1560" s="153" t="str">
        <f>+CONCATENATE(B1560,C1560,D1560,E1560,F1560)</f>
        <v>AFNS402</v>
      </c>
      <c r="B1560" s="154" t="s">
        <v>121</v>
      </c>
      <c r="C1560" s="154" t="s">
        <v>148</v>
      </c>
      <c r="D1560" s="154" t="s">
        <v>6</v>
      </c>
      <c r="E1560" s="154">
        <v>40</v>
      </c>
      <c r="F1560" s="155">
        <v>2</v>
      </c>
      <c r="G1560" s="156">
        <v>123.18</v>
      </c>
      <c r="H1560" s="156">
        <v>114.46</v>
      </c>
      <c r="I1560" s="156">
        <v>149.04</v>
      </c>
      <c r="J1560" s="156">
        <v>195.22</v>
      </c>
      <c r="K1560" s="156">
        <v>245.38</v>
      </c>
      <c r="L1560" s="156">
        <v>300.77</v>
      </c>
      <c r="M1560" s="157">
        <v>195.22</v>
      </c>
      <c r="N1560" s="18"/>
      <c r="W1560" s="18"/>
      <c r="X1560" s="18"/>
      <c r="Y1560" s="18"/>
      <c r="Z1560" s="18"/>
      <c r="AA1560" s="18"/>
      <c r="AB1560" s="18"/>
      <c r="AC1560" s="18"/>
      <c r="AD1560" s="18"/>
      <c r="AE1560" s="18"/>
      <c r="AF1560" s="18"/>
      <c r="AG1560" s="18"/>
      <c r="AH1560" s="18"/>
      <c r="AI1560" s="18"/>
      <c r="AJ1560" s="18"/>
      <c r="AK1560" s="18"/>
      <c r="AL1560" s="18"/>
      <c r="AM1560" s="18"/>
      <c r="AN1560" s="18"/>
      <c r="AO1560" s="18"/>
      <c r="AP1560" s="18"/>
      <c r="AQ1560" s="18"/>
      <c r="AR1560" s="18"/>
      <c r="AS1560" s="18"/>
      <c r="AT1560" s="18"/>
      <c r="AU1560" s="18"/>
      <c r="AV1560" s="18"/>
      <c r="AW1560" s="18"/>
      <c r="AX1560" s="18"/>
      <c r="AY1560" s="18"/>
      <c r="AZ1560" s="18"/>
      <c r="BA1560" s="18"/>
      <c r="BB1560" s="18"/>
      <c r="BD1560" s="18"/>
      <c r="BE1560" s="18"/>
      <c r="BF1560" s="18"/>
      <c r="BG1560" s="18"/>
      <c r="BH1560" s="18"/>
      <c r="BI1560" s="18"/>
      <c r="BJ1560" s="18"/>
      <c r="BK1560" s="18"/>
      <c r="BL1560" s="18"/>
      <c r="BM1560" s="18"/>
      <c r="BN1560" s="18"/>
      <c r="BO1560" s="18"/>
      <c r="BP1560" s="18"/>
      <c r="BQ1560" s="18"/>
      <c r="BR1560" s="18"/>
      <c r="BS1560" s="18"/>
      <c r="BT1560" s="18"/>
      <c r="BU1560" s="18"/>
      <c r="BV1560" s="18"/>
      <c r="BW1560" s="18"/>
      <c r="BX1560" s="18"/>
      <c r="BY1560" s="18"/>
      <c r="BZ1560" s="18"/>
      <c r="CA1560" s="18"/>
      <c r="CB1560" s="18"/>
      <c r="CC1560" s="18"/>
      <c r="CD1560" s="18"/>
      <c r="CE1560" s="18"/>
      <c r="CF1560" s="18"/>
      <c r="CG1560" s="18"/>
      <c r="CH1560" s="18"/>
      <c r="CI1560" s="18"/>
      <c r="CJ1560" s="18"/>
      <c r="CK1560" s="18"/>
      <c r="CL1560" s="18"/>
      <c r="CM1560" s="18"/>
      <c r="CN1560" s="18"/>
      <c r="CO1560" s="18"/>
      <c r="CP1560" s="18"/>
      <c r="CQ1560" s="18"/>
      <c r="CR1560" s="18"/>
      <c r="CS1560" s="18"/>
      <c r="CT1560" s="18"/>
      <c r="CU1560" s="18"/>
      <c r="CV1560" s="18"/>
      <c r="CW1560" s="18"/>
      <c r="CX1560" s="18"/>
      <c r="CY1560" s="18"/>
      <c r="CZ1560" s="18"/>
      <c r="DA1560" s="18"/>
      <c r="DB1560" s="18"/>
      <c r="DC1560" s="18"/>
      <c r="DD1560" s="18"/>
      <c r="DE1560" s="18"/>
      <c r="DF1560" s="18"/>
      <c r="DG1560" s="18"/>
      <c r="DH1560" s="18"/>
      <c r="DI1560" s="18"/>
    </row>
    <row r="1561" s="19" customFormat="1" spans="1:113">
      <c r="A1561" s="153" t="str">
        <f>+CONCATENATE(B1561,C1561,D1561,E1561,F1561)</f>
        <v>AFNS412</v>
      </c>
      <c r="B1561" s="154" t="s">
        <v>121</v>
      </c>
      <c r="C1561" s="154" t="s">
        <v>148</v>
      </c>
      <c r="D1561" s="154" t="s">
        <v>6</v>
      </c>
      <c r="E1561" s="154">
        <v>41</v>
      </c>
      <c r="F1561" s="155">
        <v>2</v>
      </c>
      <c r="G1561" s="156">
        <v>123.18</v>
      </c>
      <c r="H1561" s="156">
        <v>125.87</v>
      </c>
      <c r="I1561" s="156">
        <v>165.09</v>
      </c>
      <c r="J1561" s="156">
        <v>214.42</v>
      </c>
      <c r="K1561" s="156">
        <v>267.38</v>
      </c>
      <c r="L1561" s="156">
        <v>326.4</v>
      </c>
      <c r="M1561" s="157">
        <v>204.29</v>
      </c>
      <c r="N1561" s="18"/>
      <c r="W1561" s="18"/>
      <c r="X1561" s="18"/>
      <c r="Y1561" s="18"/>
      <c r="Z1561" s="18"/>
      <c r="AA1561" s="18"/>
      <c r="AB1561" s="18"/>
      <c r="AC1561" s="18"/>
      <c r="AD1561" s="18"/>
      <c r="AE1561" s="18"/>
      <c r="AF1561" s="18"/>
      <c r="AG1561" s="18"/>
      <c r="AH1561" s="18"/>
      <c r="AI1561" s="18"/>
      <c r="AJ1561" s="18"/>
      <c r="AK1561" s="18"/>
      <c r="AL1561" s="18"/>
      <c r="AM1561" s="18"/>
      <c r="AN1561" s="18"/>
      <c r="AO1561" s="18"/>
      <c r="AP1561" s="18"/>
      <c r="AQ1561" s="18"/>
      <c r="AR1561" s="18"/>
      <c r="AS1561" s="18"/>
      <c r="AT1561" s="18"/>
      <c r="AU1561" s="18"/>
      <c r="AV1561" s="18"/>
      <c r="AW1561" s="18"/>
      <c r="AX1561" s="18"/>
      <c r="AY1561" s="18"/>
      <c r="AZ1561" s="18"/>
      <c r="BA1561" s="18"/>
      <c r="BB1561" s="18"/>
      <c r="BD1561" s="18"/>
      <c r="BE1561" s="18"/>
      <c r="BF1561" s="18"/>
      <c r="BG1561" s="18"/>
      <c r="BH1561" s="18"/>
      <c r="BI1561" s="18"/>
      <c r="BJ1561" s="18"/>
      <c r="BK1561" s="18"/>
      <c r="BL1561" s="18"/>
      <c r="BM1561" s="18"/>
      <c r="BN1561" s="18"/>
      <c r="BO1561" s="18"/>
      <c r="BP1561" s="18"/>
      <c r="BQ1561" s="18"/>
      <c r="BR1561" s="18"/>
      <c r="BS1561" s="18"/>
      <c r="BT1561" s="18"/>
      <c r="BU1561" s="18"/>
      <c r="BV1561" s="18"/>
      <c r="BW1561" s="18"/>
      <c r="BX1561" s="18"/>
      <c r="BY1561" s="18"/>
      <c r="BZ1561" s="18"/>
      <c r="CA1561" s="18"/>
      <c r="CB1561" s="18"/>
      <c r="CC1561" s="18"/>
      <c r="CD1561" s="18"/>
      <c r="CE1561" s="18"/>
      <c r="CF1561" s="18"/>
      <c r="CG1561" s="18"/>
      <c r="CH1561" s="18"/>
      <c r="CI1561" s="18"/>
      <c r="CJ1561" s="18"/>
      <c r="CK1561" s="18"/>
      <c r="CL1561" s="18"/>
      <c r="CM1561" s="18"/>
      <c r="CN1561" s="18"/>
      <c r="CO1561" s="18"/>
      <c r="CP1561" s="18"/>
      <c r="CQ1561" s="18"/>
      <c r="CR1561" s="18"/>
      <c r="CS1561" s="18"/>
      <c r="CT1561" s="18"/>
      <c r="CU1561" s="18"/>
      <c r="CV1561" s="18"/>
      <c r="CW1561" s="18"/>
      <c r="CX1561" s="18"/>
      <c r="CY1561" s="18"/>
      <c r="CZ1561" s="18"/>
      <c r="DA1561" s="18"/>
      <c r="DB1561" s="18"/>
      <c r="DC1561" s="18"/>
      <c r="DD1561" s="18"/>
      <c r="DE1561" s="18"/>
      <c r="DF1561" s="18"/>
      <c r="DG1561" s="18"/>
      <c r="DH1561" s="18"/>
      <c r="DI1561" s="18"/>
    </row>
    <row r="1562" s="19" customFormat="1" spans="1:113">
      <c r="A1562" s="153" t="str">
        <f>+CONCATENATE(B1562,C1562,D1562,E1562,F1562)</f>
        <v>AFNS422</v>
      </c>
      <c r="B1562" s="154" t="s">
        <v>121</v>
      </c>
      <c r="C1562" s="154" t="s">
        <v>148</v>
      </c>
      <c r="D1562" s="154" t="s">
        <v>6</v>
      </c>
      <c r="E1562" s="154">
        <v>42</v>
      </c>
      <c r="F1562" s="155">
        <v>2</v>
      </c>
      <c r="G1562" s="156">
        <v>123.18</v>
      </c>
      <c r="H1562" s="156">
        <v>139.14</v>
      </c>
      <c r="I1562" s="156">
        <v>182.88</v>
      </c>
      <c r="J1562" s="156">
        <v>235.24</v>
      </c>
      <c r="K1562" s="156">
        <v>291.24</v>
      </c>
      <c r="L1562" s="156">
        <v>354.2</v>
      </c>
      <c r="M1562" s="157">
        <v>213.98</v>
      </c>
      <c r="N1562" s="18"/>
      <c r="W1562" s="18"/>
      <c r="X1562" s="18"/>
      <c r="Y1562" s="18"/>
      <c r="Z1562" s="18"/>
      <c r="AA1562" s="18"/>
      <c r="AB1562" s="18"/>
      <c r="AC1562" s="18"/>
      <c r="AD1562" s="18"/>
      <c r="AE1562" s="18"/>
      <c r="AF1562" s="18"/>
      <c r="AG1562" s="18"/>
      <c r="AH1562" s="18"/>
      <c r="AI1562" s="18"/>
      <c r="AJ1562" s="18"/>
      <c r="AK1562" s="18"/>
      <c r="AL1562" s="18"/>
      <c r="AM1562" s="18"/>
      <c r="AN1562" s="18"/>
      <c r="AO1562" s="18"/>
      <c r="AP1562" s="18"/>
      <c r="AQ1562" s="18"/>
      <c r="AR1562" s="18"/>
      <c r="AS1562" s="18"/>
      <c r="AT1562" s="18"/>
      <c r="AU1562" s="18"/>
      <c r="AV1562" s="18"/>
      <c r="AW1562" s="18"/>
      <c r="AX1562" s="18"/>
      <c r="AY1562" s="18"/>
      <c r="AZ1562" s="18"/>
      <c r="BA1562" s="18"/>
      <c r="BB1562" s="18"/>
      <c r="BD1562" s="18"/>
      <c r="BE1562" s="18"/>
      <c r="BF1562" s="18"/>
      <c r="BG1562" s="18"/>
      <c r="BH1562" s="18"/>
      <c r="BI1562" s="18"/>
      <c r="BJ1562" s="18"/>
      <c r="BK1562" s="18"/>
      <c r="BL1562" s="18"/>
      <c r="BM1562" s="18"/>
      <c r="BN1562" s="18"/>
      <c r="BO1562" s="18"/>
      <c r="BP1562" s="18"/>
      <c r="BQ1562" s="18"/>
      <c r="BR1562" s="18"/>
      <c r="BS1562" s="18"/>
      <c r="BT1562" s="18"/>
      <c r="BU1562" s="18"/>
      <c r="BV1562" s="18"/>
      <c r="BW1562" s="18"/>
      <c r="BX1562" s="18"/>
      <c r="BY1562" s="18"/>
      <c r="BZ1562" s="18"/>
      <c r="CA1562" s="18"/>
      <c r="CB1562" s="18"/>
      <c r="CC1562" s="18"/>
      <c r="CD1562" s="18"/>
      <c r="CE1562" s="18"/>
      <c r="CF1562" s="18"/>
      <c r="CG1562" s="18"/>
      <c r="CH1562" s="18"/>
      <c r="CI1562" s="18"/>
      <c r="CJ1562" s="18"/>
      <c r="CK1562" s="18"/>
      <c r="CL1562" s="18"/>
      <c r="CM1562" s="18"/>
      <c r="CN1562" s="18"/>
      <c r="CO1562" s="18"/>
      <c r="CP1562" s="18"/>
      <c r="CQ1562" s="18"/>
      <c r="CR1562" s="18"/>
      <c r="CS1562" s="18"/>
      <c r="CT1562" s="18"/>
      <c r="CU1562" s="18"/>
      <c r="CV1562" s="18"/>
      <c r="CW1562" s="18"/>
      <c r="CX1562" s="18"/>
      <c r="CY1562" s="18"/>
      <c r="CZ1562" s="18"/>
      <c r="DA1562" s="18"/>
      <c r="DB1562" s="18"/>
      <c r="DC1562" s="18"/>
      <c r="DD1562" s="18"/>
      <c r="DE1562" s="18"/>
      <c r="DF1562" s="18"/>
      <c r="DG1562" s="18"/>
      <c r="DH1562" s="18"/>
      <c r="DI1562" s="18"/>
    </row>
    <row r="1563" s="19" customFormat="1" spans="1:113">
      <c r="A1563" s="153" t="str">
        <f>+CONCATENATE(B1563,C1563,D1563,E1563,F1563)</f>
        <v>AFNS432</v>
      </c>
      <c r="B1563" s="154" t="s">
        <v>121</v>
      </c>
      <c r="C1563" s="154" t="s">
        <v>148</v>
      </c>
      <c r="D1563" s="154" t="s">
        <v>6</v>
      </c>
      <c r="E1563" s="154">
        <v>43</v>
      </c>
      <c r="F1563" s="155">
        <v>2</v>
      </c>
      <c r="G1563" s="156">
        <v>123.18</v>
      </c>
      <c r="H1563" s="156">
        <v>154.44</v>
      </c>
      <c r="I1563" s="156">
        <v>202.66</v>
      </c>
      <c r="J1563" s="156">
        <v>257.82</v>
      </c>
      <c r="K1563" s="156">
        <v>317.14</v>
      </c>
      <c r="L1563" s="156">
        <v>384.33</v>
      </c>
      <c r="M1563" s="157">
        <v>224.39</v>
      </c>
      <c r="N1563" s="18"/>
      <c r="W1563" s="18"/>
      <c r="X1563" s="18"/>
      <c r="Y1563" s="18"/>
      <c r="Z1563" s="18"/>
      <c r="AA1563" s="18"/>
      <c r="AB1563" s="18"/>
      <c r="AC1563" s="18"/>
      <c r="AD1563" s="18"/>
      <c r="AE1563" s="18"/>
      <c r="AF1563" s="18"/>
      <c r="AG1563" s="18"/>
      <c r="AH1563" s="18"/>
      <c r="AI1563" s="18"/>
      <c r="AJ1563" s="18"/>
      <c r="AK1563" s="18"/>
      <c r="AL1563" s="18"/>
      <c r="AM1563" s="18"/>
      <c r="AN1563" s="18"/>
      <c r="AO1563" s="18"/>
      <c r="AP1563" s="18"/>
      <c r="AQ1563" s="18"/>
      <c r="AR1563" s="18"/>
      <c r="AS1563" s="18"/>
      <c r="AT1563" s="18"/>
      <c r="AU1563" s="18"/>
      <c r="AV1563" s="18"/>
      <c r="AW1563" s="18"/>
      <c r="AX1563" s="18"/>
      <c r="AY1563" s="18"/>
      <c r="AZ1563" s="18"/>
      <c r="BA1563" s="18"/>
      <c r="BB1563" s="18"/>
      <c r="BD1563" s="18"/>
      <c r="BE1563" s="18"/>
      <c r="BF1563" s="18"/>
      <c r="BG1563" s="18"/>
      <c r="BH1563" s="18"/>
      <c r="BI1563" s="18"/>
      <c r="BJ1563" s="18"/>
      <c r="BK1563" s="18"/>
      <c r="BL1563" s="18"/>
      <c r="BM1563" s="18"/>
      <c r="BN1563" s="18"/>
      <c r="BO1563" s="18"/>
      <c r="BP1563" s="18"/>
      <c r="BQ1563" s="18"/>
      <c r="BR1563" s="18"/>
      <c r="BS1563" s="18"/>
      <c r="BT1563" s="18"/>
      <c r="BU1563" s="18"/>
      <c r="BV1563" s="18"/>
      <c r="BW1563" s="18"/>
      <c r="BX1563" s="18"/>
      <c r="BY1563" s="18"/>
      <c r="BZ1563" s="18"/>
      <c r="CA1563" s="18"/>
      <c r="CB1563" s="18"/>
      <c r="CC1563" s="18"/>
      <c r="CD1563" s="18"/>
      <c r="CE1563" s="18"/>
      <c r="CF1563" s="18"/>
      <c r="CG1563" s="18"/>
      <c r="CH1563" s="18"/>
      <c r="CI1563" s="18"/>
      <c r="CJ1563" s="18"/>
      <c r="CK1563" s="18"/>
      <c r="CL1563" s="18"/>
      <c r="CM1563" s="18"/>
      <c r="CN1563" s="18"/>
      <c r="CO1563" s="18"/>
      <c r="CP1563" s="18"/>
      <c r="CQ1563" s="18"/>
      <c r="CR1563" s="18"/>
      <c r="CS1563" s="18"/>
      <c r="CT1563" s="18"/>
      <c r="CU1563" s="18"/>
      <c r="CV1563" s="18"/>
      <c r="CW1563" s="18"/>
      <c r="CX1563" s="18"/>
      <c r="CY1563" s="18"/>
      <c r="CZ1563" s="18"/>
      <c r="DA1563" s="18"/>
      <c r="DB1563" s="18"/>
      <c r="DC1563" s="18"/>
      <c r="DD1563" s="18"/>
      <c r="DE1563" s="18"/>
      <c r="DF1563" s="18"/>
      <c r="DG1563" s="18"/>
      <c r="DH1563" s="18"/>
      <c r="DI1563" s="18"/>
    </row>
    <row r="1564" s="19" customFormat="1" spans="1:113">
      <c r="A1564" s="153" t="str">
        <f>+CONCATENATE(B1564,C1564,D1564,E1564,F1564)</f>
        <v>AFNS442</v>
      </c>
      <c r="B1564" s="154" t="s">
        <v>121</v>
      </c>
      <c r="C1564" s="154" t="s">
        <v>148</v>
      </c>
      <c r="D1564" s="154" t="s">
        <v>6</v>
      </c>
      <c r="E1564" s="154">
        <v>44</v>
      </c>
      <c r="F1564" s="155">
        <v>2</v>
      </c>
      <c r="G1564" s="156">
        <v>134.99</v>
      </c>
      <c r="H1564" s="156">
        <v>171.74</v>
      </c>
      <c r="I1564" s="156">
        <v>224.21</v>
      </c>
      <c r="J1564" s="156">
        <v>282.06</v>
      </c>
      <c r="K1564" s="156">
        <v>345.03</v>
      </c>
      <c r="L1564" s="156">
        <v>416.94</v>
      </c>
      <c r="M1564" s="157">
        <v>235.57</v>
      </c>
      <c r="N1564" s="18"/>
      <c r="W1564" s="18"/>
      <c r="X1564" s="18"/>
      <c r="Y1564" s="18"/>
      <c r="Z1564" s="18"/>
      <c r="AA1564" s="18"/>
      <c r="AB1564" s="18"/>
      <c r="AC1564" s="18"/>
      <c r="AD1564" s="18"/>
      <c r="AE1564" s="18"/>
      <c r="AF1564" s="18"/>
      <c r="AG1564" s="18"/>
      <c r="AH1564" s="18"/>
      <c r="AI1564" s="18"/>
      <c r="AJ1564" s="18"/>
      <c r="AK1564" s="18"/>
      <c r="AL1564" s="18"/>
      <c r="AM1564" s="18"/>
      <c r="AN1564" s="18"/>
      <c r="AO1564" s="18"/>
      <c r="AP1564" s="18"/>
      <c r="AQ1564" s="18"/>
      <c r="AR1564" s="18"/>
      <c r="AS1564" s="18"/>
      <c r="AT1564" s="18"/>
      <c r="AU1564" s="18"/>
      <c r="AV1564" s="18"/>
      <c r="AW1564" s="18"/>
      <c r="AX1564" s="18"/>
      <c r="AY1564" s="18"/>
      <c r="AZ1564" s="18"/>
      <c r="BA1564" s="18"/>
      <c r="BB1564" s="18"/>
      <c r="BD1564" s="18"/>
      <c r="BE1564" s="18"/>
      <c r="BF1564" s="18"/>
      <c r="BG1564" s="18"/>
      <c r="BH1564" s="18"/>
      <c r="BI1564" s="18"/>
      <c r="BJ1564" s="18"/>
      <c r="BK1564" s="18"/>
      <c r="BL1564" s="18"/>
      <c r="BM1564" s="18"/>
      <c r="BN1564" s="18"/>
      <c r="BO1564" s="18"/>
      <c r="BP1564" s="18"/>
      <c r="BQ1564" s="18"/>
      <c r="BR1564" s="18"/>
      <c r="BS1564" s="18"/>
      <c r="BT1564" s="18"/>
      <c r="BU1564" s="18"/>
      <c r="BV1564" s="18"/>
      <c r="BW1564" s="18"/>
      <c r="BX1564" s="18"/>
      <c r="BY1564" s="18"/>
      <c r="BZ1564" s="18"/>
      <c r="CA1564" s="18"/>
      <c r="CB1564" s="18"/>
      <c r="CC1564" s="18"/>
      <c r="CD1564" s="18"/>
      <c r="CE1564" s="18"/>
      <c r="CF1564" s="18"/>
      <c r="CG1564" s="18"/>
      <c r="CH1564" s="18"/>
      <c r="CI1564" s="18"/>
      <c r="CJ1564" s="18"/>
      <c r="CK1564" s="18"/>
      <c r="CL1564" s="18"/>
      <c r="CM1564" s="18"/>
      <c r="CN1564" s="18"/>
      <c r="CO1564" s="18"/>
      <c r="CP1564" s="18"/>
      <c r="CQ1564" s="18"/>
      <c r="CR1564" s="18"/>
      <c r="CS1564" s="18"/>
      <c r="CT1564" s="18"/>
      <c r="CU1564" s="18"/>
      <c r="CV1564" s="18"/>
      <c r="CW1564" s="18"/>
      <c r="CX1564" s="18"/>
      <c r="CY1564" s="18"/>
      <c r="CZ1564" s="18"/>
      <c r="DA1564" s="18"/>
      <c r="DB1564" s="18"/>
      <c r="DC1564" s="18"/>
      <c r="DD1564" s="18"/>
      <c r="DE1564" s="18"/>
      <c r="DF1564" s="18"/>
      <c r="DG1564" s="18"/>
      <c r="DH1564" s="18"/>
      <c r="DI1564" s="18"/>
    </row>
    <row r="1565" s="19" customFormat="1" spans="1:113">
      <c r="A1565" s="153" t="str">
        <f>+CONCATENATE(B1565,C1565,D1565,E1565,F1565)</f>
        <v>AFNS452</v>
      </c>
      <c r="B1565" s="154" t="s">
        <v>121</v>
      </c>
      <c r="C1565" s="154" t="s">
        <v>148</v>
      </c>
      <c r="D1565" s="154" t="s">
        <v>6</v>
      </c>
      <c r="E1565" s="154">
        <v>45</v>
      </c>
      <c r="F1565" s="155">
        <v>2</v>
      </c>
      <c r="G1565" s="156">
        <v>148.63</v>
      </c>
      <c r="H1565" s="156">
        <v>191.48</v>
      </c>
      <c r="I1565" s="156">
        <v>247.62</v>
      </c>
      <c r="J1565" s="156">
        <v>308.28</v>
      </c>
      <c r="K1565" s="156">
        <v>375.26</v>
      </c>
      <c r="L1565" s="156">
        <v>452.21</v>
      </c>
      <c r="M1565" s="157">
        <v>247.62</v>
      </c>
      <c r="N1565" s="18"/>
      <c r="W1565" s="18"/>
      <c r="X1565" s="18"/>
      <c r="Y1565" s="18"/>
      <c r="Z1565" s="18"/>
      <c r="AA1565" s="18"/>
      <c r="AB1565" s="18"/>
      <c r="AC1565" s="18"/>
      <c r="AD1565" s="18"/>
      <c r="AE1565" s="18"/>
      <c r="AF1565" s="18"/>
      <c r="AG1565" s="18"/>
      <c r="AH1565" s="18"/>
      <c r="AI1565" s="18"/>
      <c r="AJ1565" s="18"/>
      <c r="AK1565" s="18"/>
      <c r="AL1565" s="18"/>
      <c r="AM1565" s="18"/>
      <c r="AN1565" s="18"/>
      <c r="AO1565" s="18"/>
      <c r="AP1565" s="18"/>
      <c r="AQ1565" s="18"/>
      <c r="AR1565" s="18"/>
      <c r="AS1565" s="18"/>
      <c r="AT1565" s="18"/>
      <c r="AU1565" s="18"/>
      <c r="AV1565" s="18"/>
      <c r="AW1565" s="18"/>
      <c r="AX1565" s="18"/>
      <c r="AY1565" s="18"/>
      <c r="AZ1565" s="18"/>
      <c r="BA1565" s="18"/>
      <c r="BB1565" s="18"/>
      <c r="BD1565" s="18"/>
      <c r="BE1565" s="18"/>
      <c r="BF1565" s="18"/>
      <c r="BG1565" s="18"/>
      <c r="BH1565" s="18"/>
      <c r="BI1565" s="18"/>
      <c r="BJ1565" s="18"/>
      <c r="BK1565" s="18"/>
      <c r="BL1565" s="18"/>
      <c r="BM1565" s="18"/>
      <c r="BN1565" s="18"/>
      <c r="BO1565" s="18"/>
      <c r="BP1565" s="18"/>
      <c r="BQ1565" s="18"/>
      <c r="BR1565" s="18"/>
      <c r="BS1565" s="18"/>
      <c r="BT1565" s="18"/>
      <c r="BU1565" s="18"/>
      <c r="BV1565" s="18"/>
      <c r="BW1565" s="18"/>
      <c r="BX1565" s="18"/>
      <c r="BY1565" s="18"/>
      <c r="BZ1565" s="18"/>
      <c r="CA1565" s="18"/>
      <c r="CB1565" s="18"/>
      <c r="CC1565" s="18"/>
      <c r="CD1565" s="18"/>
      <c r="CE1565" s="18"/>
      <c r="CF1565" s="18"/>
      <c r="CG1565" s="18"/>
      <c r="CH1565" s="18"/>
      <c r="CI1565" s="18"/>
      <c r="CJ1565" s="18"/>
      <c r="CK1565" s="18"/>
      <c r="CL1565" s="18"/>
      <c r="CM1565" s="18"/>
      <c r="CN1565" s="18"/>
      <c r="CO1565" s="18"/>
      <c r="CP1565" s="18"/>
      <c r="CQ1565" s="18"/>
      <c r="CR1565" s="18"/>
      <c r="CS1565" s="18"/>
      <c r="CT1565" s="18"/>
      <c r="CU1565" s="18"/>
      <c r="CV1565" s="18"/>
      <c r="CW1565" s="18"/>
      <c r="CX1565" s="18"/>
      <c r="CY1565" s="18"/>
      <c r="CZ1565" s="18"/>
      <c r="DA1565" s="18"/>
      <c r="DB1565" s="18"/>
      <c r="DC1565" s="18"/>
      <c r="DD1565" s="18"/>
      <c r="DE1565" s="18"/>
      <c r="DF1565" s="18"/>
      <c r="DG1565" s="18"/>
      <c r="DH1565" s="18"/>
      <c r="DI1565" s="18"/>
    </row>
    <row r="1566" s="19" customFormat="1" spans="1:113">
      <c r="A1566" s="153" t="str">
        <f>+CONCATENATE(B1566,C1566,D1566,E1566,F1566)</f>
        <v>AFNS462</v>
      </c>
      <c r="B1566" s="154" t="s">
        <v>121</v>
      </c>
      <c r="C1566" s="154" t="s">
        <v>148</v>
      </c>
      <c r="D1566" s="154" t="s">
        <v>6</v>
      </c>
      <c r="E1566" s="154">
        <v>46</v>
      </c>
      <c r="F1566" s="155">
        <v>2</v>
      </c>
      <c r="G1566" s="156">
        <v>164.69</v>
      </c>
      <c r="H1566" s="156">
        <v>213.4</v>
      </c>
      <c r="I1566" s="156">
        <v>272.81</v>
      </c>
      <c r="J1566" s="156">
        <v>336.64</v>
      </c>
      <c r="K1566" s="156">
        <v>408.01</v>
      </c>
      <c r="L1566" s="156"/>
      <c r="M1566" s="157">
        <v>260.53</v>
      </c>
      <c r="N1566" s="18"/>
      <c r="W1566" s="18"/>
      <c r="X1566" s="18"/>
      <c r="Y1566" s="18"/>
      <c r="Z1566" s="18"/>
      <c r="AA1566" s="18"/>
      <c r="AB1566" s="18"/>
      <c r="AC1566" s="18"/>
      <c r="AD1566" s="18"/>
      <c r="AE1566" s="18"/>
      <c r="AF1566" s="18"/>
      <c r="AG1566" s="18"/>
      <c r="AH1566" s="18"/>
      <c r="AI1566" s="18"/>
      <c r="AJ1566" s="18"/>
      <c r="AK1566" s="18"/>
      <c r="AL1566" s="18"/>
      <c r="AM1566" s="18"/>
      <c r="AN1566" s="18"/>
      <c r="AO1566" s="18"/>
      <c r="AP1566" s="18"/>
      <c r="AQ1566" s="18"/>
      <c r="AR1566" s="18"/>
      <c r="AS1566" s="18"/>
      <c r="AT1566" s="18"/>
      <c r="AU1566" s="18"/>
      <c r="AV1566" s="18"/>
      <c r="AW1566" s="18"/>
      <c r="AX1566" s="18"/>
      <c r="AY1566" s="18"/>
      <c r="AZ1566" s="18"/>
      <c r="BA1566" s="18"/>
      <c r="BB1566" s="18"/>
      <c r="BD1566" s="18"/>
      <c r="BE1566" s="18"/>
      <c r="BF1566" s="18"/>
      <c r="BG1566" s="18"/>
      <c r="BH1566" s="18"/>
      <c r="BI1566" s="18"/>
      <c r="BJ1566" s="18"/>
      <c r="BK1566" s="18"/>
      <c r="BL1566" s="18"/>
      <c r="BM1566" s="18"/>
      <c r="BN1566" s="18"/>
      <c r="BO1566" s="18"/>
      <c r="BP1566" s="18"/>
      <c r="BQ1566" s="18"/>
      <c r="BR1566" s="18"/>
      <c r="BS1566" s="18"/>
      <c r="BT1566" s="18"/>
      <c r="BU1566" s="18"/>
      <c r="BV1566" s="18"/>
      <c r="BW1566" s="18"/>
      <c r="BX1566" s="18"/>
      <c r="BY1566" s="18"/>
      <c r="BZ1566" s="18"/>
      <c r="CA1566" s="18"/>
      <c r="CB1566" s="18"/>
      <c r="CC1566" s="18"/>
      <c r="CD1566" s="18"/>
      <c r="CE1566" s="18"/>
      <c r="CF1566" s="18"/>
      <c r="CG1566" s="18"/>
      <c r="CH1566" s="18"/>
      <c r="CI1566" s="18"/>
      <c r="CJ1566" s="18"/>
      <c r="CK1566" s="18"/>
      <c r="CL1566" s="18"/>
      <c r="CM1566" s="18"/>
      <c r="CN1566" s="18"/>
      <c r="CO1566" s="18"/>
      <c r="CP1566" s="18"/>
      <c r="CQ1566" s="18"/>
      <c r="CR1566" s="18"/>
      <c r="CS1566" s="18"/>
      <c r="CT1566" s="18"/>
      <c r="CU1566" s="18"/>
      <c r="CV1566" s="18"/>
      <c r="CW1566" s="18"/>
      <c r="CX1566" s="18"/>
      <c r="CY1566" s="18"/>
      <c r="CZ1566" s="18"/>
      <c r="DA1566" s="18"/>
      <c r="DB1566" s="18"/>
      <c r="DC1566" s="18"/>
      <c r="DD1566" s="18"/>
      <c r="DE1566" s="18"/>
      <c r="DF1566" s="18"/>
      <c r="DG1566" s="18"/>
      <c r="DH1566" s="18"/>
      <c r="DI1566" s="18"/>
    </row>
    <row r="1567" s="19" customFormat="1" spans="1:113">
      <c r="A1567" s="153" t="str">
        <f>+CONCATENATE(B1567,C1567,D1567,E1567,F1567)</f>
        <v>AFNS472</v>
      </c>
      <c r="B1567" s="154" t="s">
        <v>121</v>
      </c>
      <c r="C1567" s="154" t="s">
        <v>148</v>
      </c>
      <c r="D1567" s="154" t="s">
        <v>6</v>
      </c>
      <c r="E1567" s="154">
        <v>47</v>
      </c>
      <c r="F1567" s="155">
        <v>2</v>
      </c>
      <c r="G1567" s="156">
        <v>182.98</v>
      </c>
      <c r="H1567" s="156">
        <v>237.34</v>
      </c>
      <c r="I1567" s="156">
        <v>299.99</v>
      </c>
      <c r="J1567" s="156">
        <v>367.25</v>
      </c>
      <c r="K1567" s="156">
        <v>443.45</v>
      </c>
      <c r="L1567" s="156"/>
      <c r="M1567" s="157">
        <v>274.42</v>
      </c>
      <c r="N1567" s="18"/>
      <c r="W1567" s="18"/>
      <c r="X1567" s="18"/>
      <c r="Y1567" s="18"/>
      <c r="Z1567" s="18"/>
      <c r="AA1567" s="18"/>
      <c r="AB1567" s="18"/>
      <c r="AC1567" s="18"/>
      <c r="AD1567" s="18"/>
      <c r="AE1567" s="18"/>
      <c r="AF1567" s="18"/>
      <c r="AG1567" s="18"/>
      <c r="AH1567" s="18"/>
      <c r="AI1567" s="18"/>
      <c r="AJ1567" s="18"/>
      <c r="AK1567" s="18"/>
      <c r="AL1567" s="18"/>
      <c r="AM1567" s="18"/>
      <c r="AN1567" s="18"/>
      <c r="AO1567" s="18"/>
      <c r="AP1567" s="18"/>
      <c r="AQ1567" s="18"/>
      <c r="AR1567" s="18"/>
      <c r="AS1567" s="18"/>
      <c r="AT1567" s="18"/>
      <c r="AU1567" s="18"/>
      <c r="AV1567" s="18"/>
      <c r="AW1567" s="18"/>
      <c r="AX1567" s="18"/>
      <c r="AY1567" s="18"/>
      <c r="AZ1567" s="18"/>
      <c r="BA1567" s="18"/>
      <c r="BB1567" s="18"/>
      <c r="BD1567" s="18"/>
      <c r="BE1567" s="18"/>
      <c r="BF1567" s="18"/>
      <c r="BG1567" s="18"/>
      <c r="BH1567" s="18"/>
      <c r="BI1567" s="18"/>
      <c r="BJ1567" s="18"/>
      <c r="BK1567" s="18"/>
      <c r="BL1567" s="18"/>
      <c r="BM1567" s="18"/>
      <c r="BN1567" s="18"/>
      <c r="BO1567" s="18"/>
      <c r="BP1567" s="18"/>
      <c r="BQ1567" s="18"/>
      <c r="BR1567" s="18"/>
      <c r="BS1567" s="18"/>
      <c r="BT1567" s="18"/>
      <c r="BU1567" s="18"/>
      <c r="BV1567" s="18"/>
      <c r="BW1567" s="18"/>
      <c r="BX1567" s="18"/>
      <c r="BY1567" s="18"/>
      <c r="BZ1567" s="18"/>
      <c r="CA1567" s="18"/>
      <c r="CB1567" s="18"/>
      <c r="CC1567" s="18"/>
      <c r="CD1567" s="18"/>
      <c r="CE1567" s="18"/>
      <c r="CF1567" s="18"/>
      <c r="CG1567" s="18"/>
      <c r="CH1567" s="18"/>
      <c r="CI1567" s="18"/>
      <c r="CJ1567" s="18"/>
      <c r="CK1567" s="18"/>
      <c r="CL1567" s="18"/>
      <c r="CM1567" s="18"/>
      <c r="CN1567" s="18"/>
      <c r="CO1567" s="18"/>
      <c r="CP1567" s="18"/>
      <c r="CQ1567" s="18"/>
      <c r="CR1567" s="18"/>
      <c r="CS1567" s="18"/>
      <c r="CT1567" s="18"/>
      <c r="CU1567" s="18"/>
      <c r="CV1567" s="18"/>
      <c r="CW1567" s="18"/>
      <c r="CX1567" s="18"/>
      <c r="CY1567" s="18"/>
      <c r="CZ1567" s="18"/>
      <c r="DA1567" s="18"/>
      <c r="DB1567" s="18"/>
      <c r="DC1567" s="18"/>
      <c r="DD1567" s="18"/>
      <c r="DE1567" s="18"/>
      <c r="DF1567" s="18"/>
      <c r="DG1567" s="18"/>
      <c r="DH1567" s="18"/>
      <c r="DI1567" s="18"/>
    </row>
    <row r="1568" s="19" customFormat="1" spans="1:113">
      <c r="A1568" s="153" t="str">
        <f>+CONCATENATE(B1568,C1568,D1568,E1568,F1568)</f>
        <v>AFNS482</v>
      </c>
      <c r="B1568" s="154" t="s">
        <v>121</v>
      </c>
      <c r="C1568" s="154" t="s">
        <v>148</v>
      </c>
      <c r="D1568" s="154" t="s">
        <v>6</v>
      </c>
      <c r="E1568" s="154">
        <v>48</v>
      </c>
      <c r="F1568" s="155">
        <v>2</v>
      </c>
      <c r="G1568" s="156">
        <v>203.9</v>
      </c>
      <c r="H1568" s="156">
        <v>263.54</v>
      </c>
      <c r="I1568" s="156">
        <v>329.23</v>
      </c>
      <c r="J1568" s="156">
        <v>400.29</v>
      </c>
      <c r="K1568" s="156">
        <v>481.75</v>
      </c>
      <c r="L1568" s="156"/>
      <c r="M1568" s="157">
        <v>289.29</v>
      </c>
      <c r="N1568" s="18"/>
      <c r="W1568" s="18"/>
      <c r="X1568" s="18"/>
      <c r="Y1568" s="18"/>
      <c r="Z1568" s="18"/>
      <c r="AA1568" s="18"/>
      <c r="AB1568" s="18"/>
      <c r="AC1568" s="18"/>
      <c r="AD1568" s="18"/>
      <c r="AE1568" s="18"/>
      <c r="AF1568" s="18"/>
      <c r="AG1568" s="18"/>
      <c r="AH1568" s="18"/>
      <c r="AI1568" s="18"/>
      <c r="AJ1568" s="18"/>
      <c r="AK1568" s="18"/>
      <c r="AL1568" s="18"/>
      <c r="AM1568" s="18"/>
      <c r="AN1568" s="18"/>
      <c r="AO1568" s="18"/>
      <c r="AP1568" s="18"/>
      <c r="AQ1568" s="18"/>
      <c r="AR1568" s="18"/>
      <c r="AS1568" s="18"/>
      <c r="AT1568" s="18"/>
      <c r="AU1568" s="18"/>
      <c r="AV1568" s="18"/>
      <c r="AW1568" s="18"/>
      <c r="AX1568" s="18"/>
      <c r="AY1568" s="18"/>
      <c r="AZ1568" s="18"/>
      <c r="BA1568" s="18"/>
      <c r="BB1568" s="18"/>
      <c r="BD1568" s="18"/>
      <c r="BE1568" s="18"/>
      <c r="BF1568" s="18"/>
      <c r="BG1568" s="18"/>
      <c r="BH1568" s="18"/>
      <c r="BI1568" s="18"/>
      <c r="BJ1568" s="18"/>
      <c r="BK1568" s="18"/>
      <c r="BL1568" s="18"/>
      <c r="BM1568" s="18"/>
      <c r="BN1568" s="18"/>
      <c r="BO1568" s="18"/>
      <c r="BP1568" s="18"/>
      <c r="BQ1568" s="18"/>
      <c r="BR1568" s="18"/>
      <c r="BS1568" s="18"/>
      <c r="BT1568" s="18"/>
      <c r="BU1568" s="18"/>
      <c r="BV1568" s="18"/>
      <c r="BW1568" s="18"/>
      <c r="BX1568" s="18"/>
      <c r="BY1568" s="18"/>
      <c r="BZ1568" s="18"/>
      <c r="CA1568" s="18"/>
      <c r="CB1568" s="18"/>
      <c r="CC1568" s="18"/>
      <c r="CD1568" s="18"/>
      <c r="CE1568" s="18"/>
      <c r="CF1568" s="18"/>
      <c r="CG1568" s="18"/>
      <c r="CH1568" s="18"/>
      <c r="CI1568" s="18"/>
      <c r="CJ1568" s="18"/>
      <c r="CK1568" s="18"/>
      <c r="CL1568" s="18"/>
      <c r="CM1568" s="18"/>
      <c r="CN1568" s="18"/>
      <c r="CO1568" s="18"/>
      <c r="CP1568" s="18"/>
      <c r="CQ1568" s="18"/>
      <c r="CR1568" s="18"/>
      <c r="CS1568" s="18"/>
      <c r="CT1568" s="18"/>
      <c r="CU1568" s="18"/>
      <c r="CV1568" s="18"/>
      <c r="CW1568" s="18"/>
      <c r="CX1568" s="18"/>
      <c r="CY1568" s="18"/>
      <c r="CZ1568" s="18"/>
      <c r="DA1568" s="18"/>
      <c r="DB1568" s="18"/>
      <c r="DC1568" s="18"/>
      <c r="DD1568" s="18"/>
      <c r="DE1568" s="18"/>
      <c r="DF1568" s="18"/>
      <c r="DG1568" s="18"/>
      <c r="DH1568" s="18"/>
      <c r="DI1568" s="18"/>
    </row>
    <row r="1569" s="19" customFormat="1" spans="1:113">
      <c r="A1569" s="153" t="str">
        <f>+CONCATENATE(B1569,C1569,D1569,E1569,F1569)</f>
        <v>AFNS492</v>
      </c>
      <c r="B1569" s="154" t="s">
        <v>121</v>
      </c>
      <c r="C1569" s="154" t="s">
        <v>148</v>
      </c>
      <c r="D1569" s="154" t="s">
        <v>6</v>
      </c>
      <c r="E1569" s="154">
        <v>49</v>
      </c>
      <c r="F1569" s="155">
        <v>2</v>
      </c>
      <c r="G1569" s="156">
        <v>227.54</v>
      </c>
      <c r="H1569" s="156">
        <v>291.77</v>
      </c>
      <c r="I1569" s="156">
        <v>360.41</v>
      </c>
      <c r="J1569" s="156">
        <v>435.72</v>
      </c>
      <c r="K1569" s="156">
        <v>523.06</v>
      </c>
      <c r="L1569" s="156">
        <v>0</v>
      </c>
      <c r="M1569" s="157">
        <v>305.21</v>
      </c>
      <c r="N1569" s="18"/>
      <c r="W1569" s="18"/>
      <c r="X1569" s="18"/>
      <c r="Y1569" s="18"/>
      <c r="Z1569" s="18"/>
      <c r="AA1569" s="18"/>
      <c r="AB1569" s="18"/>
      <c r="AC1569" s="18"/>
      <c r="AD1569" s="18"/>
      <c r="AE1569" s="18"/>
      <c r="AF1569" s="18"/>
      <c r="AG1569" s="18"/>
      <c r="AH1569" s="18"/>
      <c r="AI1569" s="18"/>
      <c r="AJ1569" s="18"/>
      <c r="AK1569" s="18"/>
      <c r="AL1569" s="18"/>
      <c r="AM1569" s="18"/>
      <c r="AN1569" s="18"/>
      <c r="AO1569" s="18"/>
      <c r="AP1569" s="18"/>
      <c r="AQ1569" s="18"/>
      <c r="AR1569" s="18"/>
      <c r="AS1569" s="18"/>
      <c r="AT1569" s="18"/>
      <c r="AU1569" s="18"/>
      <c r="AV1569" s="18"/>
      <c r="AW1569" s="18"/>
      <c r="AX1569" s="18"/>
      <c r="AY1569" s="18"/>
      <c r="AZ1569" s="18"/>
      <c r="BA1569" s="18"/>
      <c r="BB1569" s="18"/>
      <c r="BD1569" s="18"/>
      <c r="BE1569" s="18"/>
      <c r="BF1569" s="18"/>
      <c r="BG1569" s="18"/>
      <c r="BH1569" s="18"/>
      <c r="BI1569" s="18"/>
      <c r="BJ1569" s="18"/>
      <c r="BK1569" s="18"/>
      <c r="BL1569" s="18"/>
      <c r="BM1569" s="18"/>
      <c r="BN1569" s="18"/>
      <c r="BO1569" s="18"/>
      <c r="BP1569" s="18"/>
      <c r="BQ1569" s="18"/>
      <c r="BR1569" s="18"/>
      <c r="BS1569" s="18"/>
      <c r="BT1569" s="18"/>
      <c r="BU1569" s="18"/>
      <c r="BV1569" s="18"/>
      <c r="BW1569" s="18"/>
      <c r="BX1569" s="18"/>
      <c r="BY1569" s="18"/>
      <c r="BZ1569" s="18"/>
      <c r="CA1569" s="18"/>
      <c r="CB1569" s="18"/>
      <c r="CC1569" s="18"/>
      <c r="CD1569" s="18"/>
      <c r="CE1569" s="18"/>
      <c r="CF1569" s="18"/>
      <c r="CG1569" s="18"/>
      <c r="CH1569" s="18"/>
      <c r="CI1569" s="18"/>
      <c r="CJ1569" s="18"/>
      <c r="CK1569" s="18"/>
      <c r="CL1569" s="18"/>
      <c r="CM1569" s="18"/>
      <c r="CN1569" s="18"/>
      <c r="CO1569" s="18"/>
      <c r="CP1569" s="18"/>
      <c r="CQ1569" s="18"/>
      <c r="CR1569" s="18"/>
      <c r="CS1569" s="18"/>
      <c r="CT1569" s="18"/>
      <c r="CU1569" s="18"/>
      <c r="CV1569" s="18"/>
      <c r="CW1569" s="18"/>
      <c r="CX1569" s="18"/>
      <c r="CY1569" s="18"/>
      <c r="CZ1569" s="18"/>
      <c r="DA1569" s="18"/>
      <c r="DB1569" s="18"/>
      <c r="DC1569" s="18"/>
      <c r="DD1569" s="18"/>
      <c r="DE1569" s="18"/>
      <c r="DF1569" s="18"/>
      <c r="DG1569" s="18"/>
      <c r="DH1569" s="18"/>
      <c r="DI1569" s="18"/>
    </row>
    <row r="1570" s="19" customFormat="1" spans="1:113">
      <c r="A1570" s="153" t="str">
        <f>+CONCATENATE(B1570,C1570,D1570,E1570,F1570)</f>
        <v>AFNS502</v>
      </c>
      <c r="B1570" s="154" t="s">
        <v>121</v>
      </c>
      <c r="C1570" s="154" t="s">
        <v>148</v>
      </c>
      <c r="D1570" s="154" t="s">
        <v>6</v>
      </c>
      <c r="E1570" s="154">
        <v>50</v>
      </c>
      <c r="F1570" s="155">
        <v>2</v>
      </c>
      <c r="G1570" s="156">
        <v>253.76</v>
      </c>
      <c r="H1570" s="156">
        <v>322.25</v>
      </c>
      <c r="I1570" s="156">
        <v>393.71</v>
      </c>
      <c r="J1570" s="156">
        <v>473.85</v>
      </c>
      <c r="K1570" s="156">
        <v>567.53</v>
      </c>
      <c r="L1570" s="156">
        <v>0</v>
      </c>
      <c r="M1570" s="157">
        <v>322.25</v>
      </c>
      <c r="N1570" s="18"/>
      <c r="W1570" s="18"/>
      <c r="X1570" s="18"/>
      <c r="Y1570" s="18"/>
      <c r="Z1570" s="18"/>
      <c r="AA1570" s="18"/>
      <c r="AB1570" s="18"/>
      <c r="AC1570" s="18"/>
      <c r="AD1570" s="18"/>
      <c r="AE1570" s="18"/>
      <c r="AF1570" s="18"/>
      <c r="AG1570" s="18"/>
      <c r="AH1570" s="18"/>
      <c r="AI1570" s="18"/>
      <c r="AJ1570" s="18"/>
      <c r="AK1570" s="18"/>
      <c r="AL1570" s="18"/>
      <c r="AM1570" s="18"/>
      <c r="AN1570" s="18"/>
      <c r="AO1570" s="18"/>
      <c r="AP1570" s="18"/>
      <c r="AQ1570" s="18"/>
      <c r="AR1570" s="18"/>
      <c r="AS1570" s="18"/>
      <c r="AT1570" s="18"/>
      <c r="AU1570" s="18"/>
      <c r="AV1570" s="18"/>
      <c r="AW1570" s="18"/>
      <c r="AX1570" s="18"/>
      <c r="AY1570" s="18"/>
      <c r="AZ1570" s="18"/>
      <c r="BA1570" s="18"/>
      <c r="BB1570" s="18"/>
      <c r="BD1570" s="18"/>
      <c r="BE1570" s="18"/>
      <c r="BF1570" s="18"/>
      <c r="BG1570" s="18"/>
      <c r="BH1570" s="18"/>
      <c r="BI1570" s="18"/>
      <c r="BJ1570" s="18"/>
      <c r="BK1570" s="18"/>
      <c r="BL1570" s="18"/>
      <c r="BM1570" s="18"/>
      <c r="BN1570" s="18"/>
      <c r="BO1570" s="18"/>
      <c r="BP1570" s="18"/>
      <c r="BQ1570" s="18"/>
      <c r="BR1570" s="18"/>
      <c r="BS1570" s="18"/>
      <c r="BT1570" s="18"/>
      <c r="BU1570" s="18"/>
      <c r="BV1570" s="18"/>
      <c r="BW1570" s="18"/>
      <c r="BX1570" s="18"/>
      <c r="BY1570" s="18"/>
      <c r="BZ1570" s="18"/>
      <c r="CA1570" s="18"/>
      <c r="CB1570" s="18"/>
      <c r="CC1570" s="18"/>
      <c r="CD1570" s="18"/>
      <c r="CE1570" s="18"/>
      <c r="CF1570" s="18"/>
      <c r="CG1570" s="18"/>
      <c r="CH1570" s="18"/>
      <c r="CI1570" s="18"/>
      <c r="CJ1570" s="18"/>
      <c r="CK1570" s="18"/>
      <c r="CL1570" s="18"/>
      <c r="CM1570" s="18"/>
      <c r="CN1570" s="18"/>
      <c r="CO1570" s="18"/>
      <c r="CP1570" s="18"/>
      <c r="CQ1570" s="18"/>
      <c r="CR1570" s="18"/>
      <c r="CS1570" s="18"/>
      <c r="CT1570" s="18"/>
      <c r="CU1570" s="18"/>
      <c r="CV1570" s="18"/>
      <c r="CW1570" s="18"/>
      <c r="CX1570" s="18"/>
      <c r="CY1570" s="18"/>
      <c r="CZ1570" s="18"/>
      <c r="DA1570" s="18"/>
      <c r="DB1570" s="18"/>
      <c r="DC1570" s="18"/>
      <c r="DD1570" s="18"/>
      <c r="DE1570" s="18"/>
      <c r="DF1570" s="18"/>
      <c r="DG1570" s="18"/>
      <c r="DH1570" s="18"/>
      <c r="DI1570" s="18"/>
    </row>
    <row r="1571" s="19" customFormat="1" spans="1:113">
      <c r="A1571" s="153" t="str">
        <f>+CONCATENATE(B1571,C1571,D1571,E1571,F1571)</f>
        <v>AFNS512</v>
      </c>
      <c r="B1571" s="154" t="s">
        <v>121</v>
      </c>
      <c r="C1571" s="154" t="s">
        <v>148</v>
      </c>
      <c r="D1571" s="154" t="s">
        <v>6</v>
      </c>
      <c r="E1571" s="154">
        <v>51</v>
      </c>
      <c r="F1571" s="155">
        <v>2</v>
      </c>
      <c r="G1571" s="156">
        <v>282.4</v>
      </c>
      <c r="H1571" s="156">
        <v>354.61</v>
      </c>
      <c r="I1571" s="156">
        <v>429.26</v>
      </c>
      <c r="J1571" s="156">
        <v>514.83</v>
      </c>
      <c r="K1571" s="156"/>
      <c r="L1571" s="156">
        <v>0</v>
      </c>
      <c r="M1571" s="157">
        <v>340.5</v>
      </c>
      <c r="N1571" s="18"/>
      <c r="W1571" s="18"/>
      <c r="X1571" s="18"/>
      <c r="Y1571" s="18"/>
      <c r="Z1571" s="18"/>
      <c r="AA1571" s="18"/>
      <c r="AB1571" s="18"/>
      <c r="AC1571" s="18"/>
      <c r="AD1571" s="18"/>
      <c r="AE1571" s="18"/>
      <c r="AF1571" s="18"/>
      <c r="AG1571" s="18"/>
      <c r="AH1571" s="18"/>
      <c r="AI1571" s="18"/>
      <c r="AJ1571" s="18"/>
      <c r="AK1571" s="18"/>
      <c r="AL1571" s="18"/>
      <c r="AM1571" s="18"/>
      <c r="AN1571" s="18"/>
      <c r="AO1571" s="18"/>
      <c r="AP1571" s="18"/>
      <c r="AQ1571" s="18"/>
      <c r="AR1571" s="18"/>
      <c r="AS1571" s="18"/>
      <c r="AT1571" s="18"/>
      <c r="AU1571" s="18"/>
      <c r="AV1571" s="18"/>
      <c r="AW1571" s="18"/>
      <c r="AX1571" s="18"/>
      <c r="AY1571" s="18"/>
      <c r="AZ1571" s="18"/>
      <c r="BA1571" s="18"/>
      <c r="BB1571" s="18"/>
      <c r="BD1571" s="18"/>
      <c r="BE1571" s="18"/>
      <c r="BF1571" s="18"/>
      <c r="BG1571" s="18"/>
      <c r="BH1571" s="18"/>
      <c r="BI1571" s="18"/>
      <c r="BJ1571" s="18"/>
      <c r="BK1571" s="18"/>
      <c r="BL1571" s="18"/>
      <c r="BM1571" s="18"/>
      <c r="BN1571" s="18"/>
      <c r="BO1571" s="18"/>
      <c r="BP1571" s="18"/>
      <c r="BQ1571" s="18"/>
      <c r="BR1571" s="18"/>
      <c r="BS1571" s="18"/>
      <c r="BT1571" s="18"/>
      <c r="BU1571" s="18"/>
      <c r="BV1571" s="18"/>
      <c r="BW1571" s="18"/>
      <c r="BX1571" s="18"/>
      <c r="BY1571" s="18"/>
      <c r="BZ1571" s="18"/>
      <c r="CA1571" s="18"/>
      <c r="CB1571" s="18"/>
      <c r="CC1571" s="18"/>
      <c r="CD1571" s="18"/>
      <c r="CE1571" s="18"/>
      <c r="CF1571" s="18"/>
      <c r="CG1571" s="18"/>
      <c r="CH1571" s="18"/>
      <c r="CI1571" s="18"/>
      <c r="CJ1571" s="18"/>
      <c r="CK1571" s="18"/>
      <c r="CL1571" s="18"/>
      <c r="CM1571" s="18"/>
      <c r="CN1571" s="18"/>
      <c r="CO1571" s="18"/>
      <c r="CP1571" s="18"/>
      <c r="CQ1571" s="18"/>
      <c r="CR1571" s="18"/>
      <c r="CS1571" s="18"/>
      <c r="CT1571" s="18"/>
      <c r="CU1571" s="18"/>
      <c r="CV1571" s="18"/>
      <c r="CW1571" s="18"/>
      <c r="CX1571" s="18"/>
      <c r="CY1571" s="18"/>
      <c r="CZ1571" s="18"/>
      <c r="DA1571" s="18"/>
      <c r="DB1571" s="18"/>
      <c r="DC1571" s="18"/>
      <c r="DD1571" s="18"/>
      <c r="DE1571" s="18"/>
      <c r="DF1571" s="18"/>
      <c r="DG1571" s="18"/>
      <c r="DH1571" s="18"/>
      <c r="DI1571" s="18"/>
    </row>
    <row r="1572" s="19" customFormat="1" spans="1:113">
      <c r="A1572" s="153" t="str">
        <f>+CONCATENATE(B1572,C1572,D1572,E1572,F1572)</f>
        <v>AFNS522</v>
      </c>
      <c r="B1572" s="154" t="s">
        <v>121</v>
      </c>
      <c r="C1572" s="154" t="s">
        <v>148</v>
      </c>
      <c r="D1572" s="154" t="s">
        <v>6</v>
      </c>
      <c r="E1572" s="154">
        <v>52</v>
      </c>
      <c r="F1572" s="155">
        <v>2</v>
      </c>
      <c r="G1572" s="156">
        <v>313.4</v>
      </c>
      <c r="H1572" s="156">
        <v>388.79</v>
      </c>
      <c r="I1572" s="156">
        <v>467.13</v>
      </c>
      <c r="J1572" s="156">
        <v>558.8</v>
      </c>
      <c r="K1572" s="156"/>
      <c r="L1572" s="156">
        <v>0</v>
      </c>
      <c r="M1572" s="157">
        <v>357.84</v>
      </c>
      <c r="N1572" s="18"/>
      <c r="W1572" s="18"/>
      <c r="X1572" s="18"/>
      <c r="Y1572" s="18"/>
      <c r="Z1572" s="18"/>
      <c r="AA1572" s="18"/>
      <c r="AB1572" s="18"/>
      <c r="AC1572" s="18"/>
      <c r="AD1572" s="18"/>
      <c r="AE1572" s="18"/>
      <c r="AF1572" s="18"/>
      <c r="AG1572" s="18"/>
      <c r="AH1572" s="18"/>
      <c r="AI1572" s="18"/>
      <c r="AJ1572" s="18"/>
      <c r="AK1572" s="18"/>
      <c r="AL1572" s="18"/>
      <c r="AM1572" s="18"/>
      <c r="AN1572" s="18"/>
      <c r="AO1572" s="18"/>
      <c r="AP1572" s="18"/>
      <c r="AQ1572" s="18"/>
      <c r="AR1572" s="18"/>
      <c r="AS1572" s="18"/>
      <c r="AT1572" s="18"/>
      <c r="AU1572" s="18"/>
      <c r="AV1572" s="18"/>
      <c r="AW1572" s="18"/>
      <c r="AX1572" s="18"/>
      <c r="AY1572" s="18"/>
      <c r="AZ1572" s="18"/>
      <c r="BA1572" s="18"/>
      <c r="BB1572" s="18"/>
      <c r="BD1572" s="18"/>
      <c r="BE1572" s="18"/>
      <c r="BF1572" s="18"/>
      <c r="BG1572" s="18"/>
      <c r="BH1572" s="18"/>
      <c r="BI1572" s="18"/>
      <c r="BJ1572" s="18"/>
      <c r="BK1572" s="18"/>
      <c r="BL1572" s="18"/>
      <c r="BM1572" s="18"/>
      <c r="BN1572" s="18"/>
      <c r="BO1572" s="18"/>
      <c r="BP1572" s="18"/>
      <c r="BQ1572" s="18"/>
      <c r="BR1572" s="18"/>
      <c r="BS1572" s="18"/>
      <c r="BT1572" s="18"/>
      <c r="BU1572" s="18"/>
      <c r="BV1572" s="18"/>
      <c r="BW1572" s="18"/>
      <c r="BX1572" s="18"/>
      <c r="BY1572" s="18"/>
      <c r="BZ1572" s="18"/>
      <c r="CA1572" s="18"/>
      <c r="CB1572" s="18"/>
      <c r="CC1572" s="18"/>
      <c r="CD1572" s="18"/>
      <c r="CE1572" s="18"/>
      <c r="CF1572" s="18"/>
      <c r="CG1572" s="18"/>
      <c r="CH1572" s="18"/>
      <c r="CI1572" s="18"/>
      <c r="CJ1572" s="18"/>
      <c r="CK1572" s="18"/>
      <c r="CL1572" s="18"/>
      <c r="CM1572" s="18"/>
      <c r="CN1572" s="18"/>
      <c r="CO1572" s="18"/>
      <c r="CP1572" s="18"/>
      <c r="CQ1572" s="18"/>
      <c r="CR1572" s="18"/>
      <c r="CS1572" s="18"/>
      <c r="CT1572" s="18"/>
      <c r="CU1572" s="18"/>
      <c r="CV1572" s="18"/>
      <c r="CW1572" s="18"/>
      <c r="CX1572" s="18"/>
      <c r="CY1572" s="18"/>
      <c r="CZ1572" s="18"/>
      <c r="DA1572" s="18"/>
      <c r="DB1572" s="18"/>
      <c r="DC1572" s="18"/>
      <c r="DD1572" s="18"/>
      <c r="DE1572" s="18"/>
      <c r="DF1572" s="18"/>
      <c r="DG1572" s="18"/>
      <c r="DH1572" s="18"/>
      <c r="DI1572" s="18"/>
    </row>
    <row r="1573" s="19" customFormat="1" spans="1:113">
      <c r="A1573" s="153" t="str">
        <f>+CONCATENATE(B1573,C1573,D1573,E1573,F1573)</f>
        <v>AFNS532</v>
      </c>
      <c r="B1573" s="154" t="s">
        <v>121</v>
      </c>
      <c r="C1573" s="154" t="s">
        <v>148</v>
      </c>
      <c r="D1573" s="154" t="s">
        <v>6</v>
      </c>
      <c r="E1573" s="154">
        <v>53</v>
      </c>
      <c r="F1573" s="155">
        <v>2</v>
      </c>
      <c r="G1573" s="156">
        <v>346.26</v>
      </c>
      <c r="H1573" s="156">
        <v>424.75</v>
      </c>
      <c r="I1573" s="156">
        <v>507.47</v>
      </c>
      <c r="J1573" s="156">
        <v>605.94</v>
      </c>
      <c r="K1573" s="156"/>
      <c r="L1573" s="156">
        <v>0</v>
      </c>
      <c r="M1573" s="157">
        <v>376.15</v>
      </c>
      <c r="N1573" s="18"/>
      <c r="W1573" s="18"/>
      <c r="X1573" s="18"/>
      <c r="Y1573" s="18"/>
      <c r="Z1573" s="18"/>
      <c r="AA1573" s="18"/>
      <c r="AB1573" s="18"/>
      <c r="AC1573" s="18"/>
      <c r="AD1573" s="18"/>
      <c r="AE1573" s="18"/>
      <c r="AF1573" s="18"/>
      <c r="AG1573" s="18"/>
      <c r="AH1573" s="18"/>
      <c r="AI1573" s="18"/>
      <c r="AJ1573" s="18"/>
      <c r="AK1573" s="18"/>
      <c r="AL1573" s="18"/>
      <c r="AM1573" s="18"/>
      <c r="AN1573" s="18"/>
      <c r="AO1573" s="18"/>
      <c r="AP1573" s="18"/>
      <c r="AQ1573" s="18"/>
      <c r="AR1573" s="18"/>
      <c r="AS1573" s="18"/>
      <c r="AT1573" s="18"/>
      <c r="AU1573" s="18"/>
      <c r="AV1573" s="18"/>
      <c r="AW1573" s="18"/>
      <c r="AX1573" s="18"/>
      <c r="AY1573" s="18"/>
      <c r="AZ1573" s="18"/>
      <c r="BA1573" s="18"/>
      <c r="BB1573" s="18"/>
      <c r="BD1573" s="18"/>
      <c r="BE1573" s="18"/>
      <c r="BF1573" s="18"/>
      <c r="BG1573" s="18"/>
      <c r="BH1573" s="18"/>
      <c r="BI1573" s="18"/>
      <c r="BJ1573" s="18"/>
      <c r="BK1573" s="18"/>
      <c r="BL1573" s="18"/>
      <c r="BM1573" s="18"/>
      <c r="BN1573" s="18"/>
      <c r="BO1573" s="18"/>
      <c r="BP1573" s="18"/>
      <c r="BQ1573" s="18"/>
      <c r="BR1573" s="18"/>
      <c r="BS1573" s="18"/>
      <c r="BT1573" s="18"/>
      <c r="BU1573" s="18"/>
      <c r="BV1573" s="18"/>
      <c r="BW1573" s="18"/>
      <c r="BX1573" s="18"/>
      <c r="BY1573" s="18"/>
      <c r="BZ1573" s="18"/>
      <c r="CA1573" s="18"/>
      <c r="CB1573" s="18"/>
      <c r="CC1573" s="18"/>
      <c r="CD1573" s="18"/>
      <c r="CE1573" s="18"/>
      <c r="CF1573" s="18"/>
      <c r="CG1573" s="18"/>
      <c r="CH1573" s="18"/>
      <c r="CI1573" s="18"/>
      <c r="CJ1573" s="18"/>
      <c r="CK1573" s="18"/>
      <c r="CL1573" s="18"/>
      <c r="CM1573" s="18"/>
      <c r="CN1573" s="18"/>
      <c r="CO1573" s="18"/>
      <c r="CP1573" s="18"/>
      <c r="CQ1573" s="18"/>
      <c r="CR1573" s="18"/>
      <c r="CS1573" s="18"/>
      <c r="CT1573" s="18"/>
      <c r="CU1573" s="18"/>
      <c r="CV1573" s="18"/>
      <c r="CW1573" s="18"/>
      <c r="CX1573" s="18"/>
      <c r="CY1573" s="18"/>
      <c r="CZ1573" s="18"/>
      <c r="DA1573" s="18"/>
      <c r="DB1573" s="18"/>
      <c r="DC1573" s="18"/>
      <c r="DD1573" s="18"/>
      <c r="DE1573" s="18"/>
      <c r="DF1573" s="18"/>
      <c r="DG1573" s="18"/>
      <c r="DH1573" s="18"/>
      <c r="DI1573" s="18"/>
    </row>
    <row r="1574" s="19" customFormat="1" spans="1:113">
      <c r="A1574" s="153" t="str">
        <f>+CONCATENATE(B1574,C1574,D1574,E1574,F1574)</f>
        <v>AFNS542</v>
      </c>
      <c r="B1574" s="154" t="s">
        <v>121</v>
      </c>
      <c r="C1574" s="154" t="s">
        <v>148</v>
      </c>
      <c r="D1574" s="154" t="s">
        <v>6</v>
      </c>
      <c r="E1574" s="154">
        <v>54</v>
      </c>
      <c r="F1574" s="155">
        <v>2</v>
      </c>
      <c r="G1574" s="156">
        <v>380.72</v>
      </c>
      <c r="H1574" s="156">
        <v>462.5</v>
      </c>
      <c r="I1574" s="156">
        <v>550.47</v>
      </c>
      <c r="J1574" s="156">
        <v>656.44</v>
      </c>
      <c r="K1574" s="156">
        <v>0</v>
      </c>
      <c r="L1574" s="156">
        <v>0</v>
      </c>
      <c r="M1574" s="157">
        <v>395.5</v>
      </c>
      <c r="N1574" s="18"/>
      <c r="W1574" s="18"/>
      <c r="X1574" s="18"/>
      <c r="Y1574" s="18"/>
      <c r="Z1574" s="18"/>
      <c r="AA1574" s="18"/>
      <c r="AB1574" s="18"/>
      <c r="AC1574" s="18"/>
      <c r="AD1574" s="18"/>
      <c r="AE1574" s="18"/>
      <c r="AF1574" s="18"/>
      <c r="AG1574" s="18"/>
      <c r="AH1574" s="18"/>
      <c r="AI1574" s="18"/>
      <c r="AJ1574" s="18"/>
      <c r="AK1574" s="18"/>
      <c r="AL1574" s="18"/>
      <c r="AM1574" s="18"/>
      <c r="AN1574" s="18"/>
      <c r="AO1574" s="18"/>
      <c r="AP1574" s="18"/>
      <c r="AQ1574" s="18"/>
      <c r="AR1574" s="18"/>
      <c r="AS1574" s="18"/>
      <c r="AT1574" s="18"/>
      <c r="AU1574" s="18"/>
      <c r="AV1574" s="18"/>
      <c r="AW1574" s="18"/>
      <c r="AX1574" s="18"/>
      <c r="AY1574" s="18"/>
      <c r="AZ1574" s="18"/>
      <c r="BA1574" s="18"/>
      <c r="BB1574" s="18"/>
      <c r="BD1574" s="18"/>
      <c r="BE1574" s="18"/>
      <c r="BF1574" s="18"/>
      <c r="BG1574" s="18"/>
      <c r="BH1574" s="18"/>
      <c r="BI1574" s="18"/>
      <c r="BJ1574" s="18"/>
      <c r="BK1574" s="18"/>
      <c r="BL1574" s="18"/>
      <c r="BM1574" s="18"/>
      <c r="BN1574" s="18"/>
      <c r="BO1574" s="18"/>
      <c r="BP1574" s="18"/>
      <c r="BQ1574" s="18"/>
      <c r="BR1574" s="18"/>
      <c r="BS1574" s="18"/>
      <c r="BT1574" s="18"/>
      <c r="BU1574" s="18"/>
      <c r="BV1574" s="18"/>
      <c r="BW1574" s="18"/>
      <c r="BX1574" s="18"/>
      <c r="BY1574" s="18"/>
      <c r="BZ1574" s="18"/>
      <c r="CA1574" s="18"/>
      <c r="CB1574" s="18"/>
      <c r="CC1574" s="18"/>
      <c r="CD1574" s="18"/>
      <c r="CE1574" s="18"/>
      <c r="CF1574" s="18"/>
      <c r="CG1574" s="18"/>
      <c r="CH1574" s="18"/>
      <c r="CI1574" s="18"/>
      <c r="CJ1574" s="18"/>
      <c r="CK1574" s="18"/>
      <c r="CL1574" s="18"/>
      <c r="CM1574" s="18"/>
      <c r="CN1574" s="18"/>
      <c r="CO1574" s="18"/>
      <c r="CP1574" s="18"/>
      <c r="CQ1574" s="18"/>
      <c r="CR1574" s="18"/>
      <c r="CS1574" s="18"/>
      <c r="CT1574" s="18"/>
      <c r="CU1574" s="18"/>
      <c r="CV1574" s="18"/>
      <c r="CW1574" s="18"/>
      <c r="CX1574" s="18"/>
      <c r="CY1574" s="18"/>
      <c r="CZ1574" s="18"/>
      <c r="DA1574" s="18"/>
      <c r="DB1574" s="18"/>
      <c r="DC1574" s="18"/>
      <c r="DD1574" s="18"/>
      <c r="DE1574" s="18"/>
      <c r="DF1574" s="18"/>
      <c r="DG1574" s="18"/>
      <c r="DH1574" s="18"/>
      <c r="DI1574" s="18"/>
    </row>
    <row r="1575" s="19" customFormat="1" spans="1:113">
      <c r="A1575" s="153" t="str">
        <f>+CONCATENATE(B1575,C1575,D1575,E1575,F1575)</f>
        <v>AFNS552</v>
      </c>
      <c r="B1575" s="154" t="s">
        <v>121</v>
      </c>
      <c r="C1575" s="154" t="s">
        <v>148</v>
      </c>
      <c r="D1575" s="154" t="s">
        <v>6</v>
      </c>
      <c r="E1575" s="154">
        <v>55</v>
      </c>
      <c r="F1575" s="155">
        <v>2</v>
      </c>
      <c r="G1575" s="156">
        <v>416.62</v>
      </c>
      <c r="H1575" s="156">
        <v>502.17</v>
      </c>
      <c r="I1575" s="156">
        <v>596.37</v>
      </c>
      <c r="J1575" s="156">
        <v>710.56</v>
      </c>
      <c r="K1575" s="156">
        <v>0</v>
      </c>
      <c r="L1575" s="156">
        <v>0</v>
      </c>
      <c r="M1575" s="157">
        <v>416.62</v>
      </c>
      <c r="N1575" s="18"/>
      <c r="W1575" s="18"/>
      <c r="X1575" s="18"/>
      <c r="Y1575" s="18"/>
      <c r="Z1575" s="18"/>
      <c r="AA1575" s="18"/>
      <c r="AB1575" s="18"/>
      <c r="AC1575" s="18"/>
      <c r="AD1575" s="18"/>
      <c r="AE1575" s="18"/>
      <c r="AF1575" s="18"/>
      <c r="AG1575" s="18"/>
      <c r="AH1575" s="18"/>
      <c r="AI1575" s="18"/>
      <c r="AJ1575" s="18"/>
      <c r="AK1575" s="18"/>
      <c r="AL1575" s="18"/>
      <c r="AM1575" s="18"/>
      <c r="AN1575" s="18"/>
      <c r="AO1575" s="18"/>
      <c r="AP1575" s="18"/>
      <c r="AQ1575" s="18"/>
      <c r="AR1575" s="18"/>
      <c r="AS1575" s="18"/>
      <c r="AT1575" s="18"/>
      <c r="AU1575" s="18"/>
      <c r="AV1575" s="18"/>
      <c r="AW1575" s="18"/>
      <c r="AX1575" s="18"/>
      <c r="AY1575" s="18"/>
      <c r="AZ1575" s="18"/>
      <c r="BA1575" s="18"/>
      <c r="BB1575" s="18"/>
      <c r="BD1575" s="18"/>
      <c r="BE1575" s="18"/>
      <c r="BF1575" s="18"/>
      <c r="BG1575" s="18"/>
      <c r="BH1575" s="18"/>
      <c r="BI1575" s="18"/>
      <c r="BJ1575" s="18"/>
      <c r="BK1575" s="18"/>
      <c r="BL1575" s="18"/>
      <c r="BM1575" s="18"/>
      <c r="BN1575" s="18"/>
      <c r="BO1575" s="18"/>
      <c r="BP1575" s="18"/>
      <c r="BQ1575" s="18"/>
      <c r="BR1575" s="18"/>
      <c r="BS1575" s="18"/>
      <c r="BT1575" s="18"/>
      <c r="BU1575" s="18"/>
      <c r="BV1575" s="18"/>
      <c r="BW1575" s="18"/>
      <c r="BX1575" s="18"/>
      <c r="BY1575" s="18"/>
      <c r="BZ1575" s="18"/>
      <c r="CA1575" s="18"/>
      <c r="CB1575" s="18"/>
      <c r="CC1575" s="18"/>
      <c r="CD1575" s="18"/>
      <c r="CE1575" s="18"/>
      <c r="CF1575" s="18"/>
      <c r="CG1575" s="18"/>
      <c r="CH1575" s="18"/>
      <c r="CI1575" s="18"/>
      <c r="CJ1575" s="18"/>
      <c r="CK1575" s="18"/>
      <c r="CL1575" s="18"/>
      <c r="CM1575" s="18"/>
      <c r="CN1575" s="18"/>
      <c r="CO1575" s="18"/>
      <c r="CP1575" s="18"/>
      <c r="CQ1575" s="18"/>
      <c r="CR1575" s="18"/>
      <c r="CS1575" s="18"/>
      <c r="CT1575" s="18"/>
      <c r="CU1575" s="18"/>
      <c r="CV1575" s="18"/>
      <c r="CW1575" s="18"/>
      <c r="CX1575" s="18"/>
      <c r="CY1575" s="18"/>
      <c r="CZ1575" s="18"/>
      <c r="DA1575" s="18"/>
      <c r="DB1575" s="18"/>
      <c r="DC1575" s="18"/>
      <c r="DD1575" s="18"/>
      <c r="DE1575" s="18"/>
      <c r="DF1575" s="18"/>
      <c r="DG1575" s="18"/>
      <c r="DH1575" s="18"/>
      <c r="DI1575" s="18"/>
    </row>
    <row r="1576" s="19" customFormat="1" spans="1:113">
      <c r="A1576" s="153" t="str">
        <f>+CONCATENATE(B1576,C1576,D1576,E1576,F1576)</f>
        <v>AFNS562</v>
      </c>
      <c r="B1576" s="154" t="s">
        <v>121</v>
      </c>
      <c r="C1576" s="154" t="s">
        <v>148</v>
      </c>
      <c r="D1576" s="154" t="s">
        <v>6</v>
      </c>
      <c r="E1576" s="154">
        <v>56</v>
      </c>
      <c r="F1576" s="155">
        <v>2</v>
      </c>
      <c r="G1576" s="156">
        <v>453.87</v>
      </c>
      <c r="H1576" s="156">
        <v>544.05</v>
      </c>
      <c r="I1576" s="156">
        <v>645.52</v>
      </c>
      <c r="J1576" s="156"/>
      <c r="K1576" s="156">
        <v>0</v>
      </c>
      <c r="L1576" s="156">
        <v>0</v>
      </c>
      <c r="M1576" s="157"/>
      <c r="N1576" s="18"/>
      <c r="W1576" s="18"/>
      <c r="X1576" s="18"/>
      <c r="Y1576" s="18"/>
      <c r="Z1576" s="18"/>
      <c r="AA1576" s="18"/>
      <c r="AB1576" s="18"/>
      <c r="AC1576" s="18"/>
      <c r="AD1576" s="18"/>
      <c r="AE1576" s="18"/>
      <c r="AF1576" s="18"/>
      <c r="AG1576" s="18"/>
      <c r="AH1576" s="18"/>
      <c r="AI1576" s="18"/>
      <c r="AJ1576" s="18"/>
      <c r="AK1576" s="18"/>
      <c r="AL1576" s="18"/>
      <c r="AM1576" s="18"/>
      <c r="AN1576" s="18"/>
      <c r="AO1576" s="18"/>
      <c r="AP1576" s="18"/>
      <c r="AQ1576" s="18"/>
      <c r="AR1576" s="18"/>
      <c r="AS1576" s="18"/>
      <c r="AT1576" s="18"/>
      <c r="AU1576" s="18"/>
      <c r="AV1576" s="18"/>
      <c r="AW1576" s="18"/>
      <c r="AX1576" s="18"/>
      <c r="AY1576" s="18"/>
      <c r="AZ1576" s="18"/>
      <c r="BA1576" s="18"/>
      <c r="BB1576" s="18"/>
      <c r="BD1576" s="18"/>
      <c r="BE1576" s="18"/>
      <c r="BF1576" s="18"/>
      <c r="BG1576" s="18"/>
      <c r="BH1576" s="18"/>
      <c r="BI1576" s="18"/>
      <c r="BJ1576" s="18"/>
      <c r="BK1576" s="18"/>
      <c r="BL1576" s="18"/>
      <c r="BM1576" s="18"/>
      <c r="BN1576" s="18"/>
      <c r="BO1576" s="18"/>
      <c r="BP1576" s="18"/>
      <c r="BQ1576" s="18"/>
      <c r="BR1576" s="18"/>
      <c r="BS1576" s="18"/>
      <c r="BT1576" s="18"/>
      <c r="BU1576" s="18"/>
      <c r="BV1576" s="18"/>
      <c r="BW1576" s="18"/>
      <c r="BX1576" s="18"/>
      <c r="BY1576" s="18"/>
      <c r="BZ1576" s="18"/>
      <c r="CA1576" s="18"/>
      <c r="CB1576" s="18"/>
      <c r="CC1576" s="18"/>
      <c r="CD1576" s="18"/>
      <c r="CE1576" s="18"/>
      <c r="CF1576" s="18"/>
      <c r="CG1576" s="18"/>
      <c r="CH1576" s="18"/>
      <c r="CI1576" s="18"/>
      <c r="CJ1576" s="18"/>
      <c r="CK1576" s="18"/>
      <c r="CL1576" s="18"/>
      <c r="CM1576" s="18"/>
      <c r="CN1576" s="18"/>
      <c r="CO1576" s="18"/>
      <c r="CP1576" s="18"/>
      <c r="CQ1576" s="18"/>
      <c r="CR1576" s="18"/>
      <c r="CS1576" s="18"/>
      <c r="CT1576" s="18"/>
      <c r="CU1576" s="18"/>
      <c r="CV1576" s="18"/>
      <c r="CW1576" s="18"/>
      <c r="CX1576" s="18"/>
      <c r="CY1576" s="18"/>
      <c r="CZ1576" s="18"/>
      <c r="DA1576" s="18"/>
      <c r="DB1576" s="18"/>
      <c r="DC1576" s="18"/>
      <c r="DD1576" s="18"/>
      <c r="DE1576" s="18"/>
      <c r="DF1576" s="18"/>
      <c r="DG1576" s="18"/>
      <c r="DH1576" s="18"/>
      <c r="DI1576" s="18"/>
    </row>
    <row r="1577" s="19" customFormat="1" spans="1:113">
      <c r="A1577" s="153" t="str">
        <f>+CONCATENATE(B1577,C1577,D1577,E1577,F1577)</f>
        <v>AFNS572</v>
      </c>
      <c r="B1577" s="154" t="s">
        <v>121</v>
      </c>
      <c r="C1577" s="154" t="s">
        <v>148</v>
      </c>
      <c r="D1577" s="154" t="s">
        <v>6</v>
      </c>
      <c r="E1577" s="154">
        <v>57</v>
      </c>
      <c r="F1577" s="155">
        <v>2</v>
      </c>
      <c r="G1577" s="156">
        <v>492.59</v>
      </c>
      <c r="H1577" s="156">
        <v>588.26</v>
      </c>
      <c r="I1577" s="156">
        <v>698.12</v>
      </c>
      <c r="J1577" s="156"/>
      <c r="K1577" s="156">
        <v>0</v>
      </c>
      <c r="L1577" s="156">
        <v>0</v>
      </c>
      <c r="M1577" s="157"/>
      <c r="N1577" s="18"/>
      <c r="W1577" s="18"/>
      <c r="X1577" s="18"/>
      <c r="Y1577" s="18"/>
      <c r="Z1577" s="18"/>
      <c r="AA1577" s="18"/>
      <c r="AB1577" s="18"/>
      <c r="AC1577" s="18"/>
      <c r="AD1577" s="18"/>
      <c r="AE1577" s="18"/>
      <c r="AF1577" s="18"/>
      <c r="AG1577" s="18"/>
      <c r="AH1577" s="18"/>
      <c r="AI1577" s="18"/>
      <c r="AJ1577" s="18"/>
      <c r="AK1577" s="18"/>
      <c r="AL1577" s="18"/>
      <c r="AM1577" s="18"/>
      <c r="AN1577" s="18"/>
      <c r="AO1577" s="18"/>
      <c r="AP1577" s="18"/>
      <c r="AQ1577" s="18"/>
      <c r="AR1577" s="18"/>
      <c r="AS1577" s="18"/>
      <c r="AT1577" s="18"/>
      <c r="AU1577" s="18"/>
      <c r="AV1577" s="18"/>
      <c r="AW1577" s="18"/>
      <c r="AX1577" s="18"/>
      <c r="AY1577" s="18"/>
      <c r="AZ1577" s="18"/>
      <c r="BA1577" s="18"/>
      <c r="BB1577" s="18"/>
      <c r="BD1577" s="18"/>
      <c r="BE1577" s="18"/>
      <c r="BF1577" s="18"/>
      <c r="BG1577" s="18"/>
      <c r="BH1577" s="18"/>
      <c r="BI1577" s="18"/>
      <c r="BJ1577" s="18"/>
      <c r="BK1577" s="18"/>
      <c r="BL1577" s="18"/>
      <c r="BM1577" s="18"/>
      <c r="BN1577" s="18"/>
      <c r="BO1577" s="18"/>
      <c r="BP1577" s="18"/>
      <c r="BQ1577" s="18"/>
      <c r="BR1577" s="18"/>
      <c r="BS1577" s="18"/>
      <c r="BT1577" s="18"/>
      <c r="BU1577" s="18"/>
      <c r="BV1577" s="18"/>
      <c r="BW1577" s="18"/>
      <c r="BX1577" s="18"/>
      <c r="BY1577" s="18"/>
      <c r="BZ1577" s="18"/>
      <c r="CA1577" s="18"/>
      <c r="CB1577" s="18"/>
      <c r="CC1577" s="18"/>
      <c r="CD1577" s="18"/>
      <c r="CE1577" s="18"/>
      <c r="CF1577" s="18"/>
      <c r="CG1577" s="18"/>
      <c r="CH1577" s="18"/>
      <c r="CI1577" s="18"/>
      <c r="CJ1577" s="18"/>
      <c r="CK1577" s="18"/>
      <c r="CL1577" s="18"/>
      <c r="CM1577" s="18"/>
      <c r="CN1577" s="18"/>
      <c r="CO1577" s="18"/>
      <c r="CP1577" s="18"/>
      <c r="CQ1577" s="18"/>
      <c r="CR1577" s="18"/>
      <c r="CS1577" s="18"/>
      <c r="CT1577" s="18"/>
      <c r="CU1577" s="18"/>
      <c r="CV1577" s="18"/>
      <c r="CW1577" s="18"/>
      <c r="CX1577" s="18"/>
      <c r="CY1577" s="18"/>
      <c r="CZ1577" s="18"/>
      <c r="DA1577" s="18"/>
      <c r="DB1577" s="18"/>
      <c r="DC1577" s="18"/>
      <c r="DD1577" s="18"/>
      <c r="DE1577" s="18"/>
      <c r="DF1577" s="18"/>
      <c r="DG1577" s="18"/>
      <c r="DH1577" s="18"/>
      <c r="DI1577" s="18"/>
    </row>
    <row r="1578" s="19" customFormat="1" spans="1:113">
      <c r="A1578" s="153" t="str">
        <f>+CONCATENATE(B1578,C1578,D1578,E1578,F1578)</f>
        <v>AFNS582</v>
      </c>
      <c r="B1578" s="154" t="s">
        <v>121</v>
      </c>
      <c r="C1578" s="154" t="s">
        <v>148</v>
      </c>
      <c r="D1578" s="154" t="s">
        <v>6</v>
      </c>
      <c r="E1578" s="154">
        <v>58</v>
      </c>
      <c r="F1578" s="155">
        <v>2</v>
      </c>
      <c r="G1578" s="156">
        <v>533.03</v>
      </c>
      <c r="H1578" s="156">
        <v>635.76</v>
      </c>
      <c r="I1578" s="156">
        <v>754.69</v>
      </c>
      <c r="J1578" s="156"/>
      <c r="K1578" s="156">
        <v>0</v>
      </c>
      <c r="L1578" s="156">
        <v>0</v>
      </c>
      <c r="M1578" s="157"/>
      <c r="N1578" s="18"/>
      <c r="W1578" s="18"/>
      <c r="X1578" s="18"/>
      <c r="Y1578" s="18"/>
      <c r="Z1578" s="18"/>
      <c r="AA1578" s="18"/>
      <c r="AB1578" s="18"/>
      <c r="AC1578" s="18"/>
      <c r="AD1578" s="18"/>
      <c r="AE1578" s="18"/>
      <c r="AF1578" s="18"/>
      <c r="AG1578" s="18"/>
      <c r="AH1578" s="18"/>
      <c r="AI1578" s="18"/>
      <c r="AJ1578" s="18"/>
      <c r="AK1578" s="18"/>
      <c r="AL1578" s="18"/>
      <c r="AM1578" s="18"/>
      <c r="AN1578" s="18"/>
      <c r="AO1578" s="18"/>
      <c r="AP1578" s="18"/>
      <c r="AQ1578" s="18"/>
      <c r="AR1578" s="18"/>
      <c r="AS1578" s="18"/>
      <c r="AT1578" s="18"/>
      <c r="AU1578" s="18"/>
      <c r="AV1578" s="18"/>
      <c r="AW1578" s="18"/>
      <c r="AX1578" s="18"/>
      <c r="AY1578" s="18"/>
      <c r="AZ1578" s="18"/>
      <c r="BA1578" s="18"/>
      <c r="BB1578" s="18"/>
      <c r="BD1578" s="18"/>
      <c r="BE1578" s="18"/>
      <c r="BF1578" s="18"/>
      <c r="BG1578" s="18"/>
      <c r="BH1578" s="18"/>
      <c r="BI1578" s="18"/>
      <c r="BJ1578" s="18"/>
      <c r="BK1578" s="18"/>
      <c r="BL1578" s="18"/>
      <c r="BM1578" s="18"/>
      <c r="BN1578" s="18"/>
      <c r="BO1578" s="18"/>
      <c r="BP1578" s="18"/>
      <c r="BQ1578" s="18"/>
      <c r="BR1578" s="18"/>
      <c r="BS1578" s="18"/>
      <c r="BT1578" s="18"/>
      <c r="BU1578" s="18"/>
      <c r="BV1578" s="18"/>
      <c r="BW1578" s="18"/>
      <c r="BX1578" s="18"/>
      <c r="BY1578" s="18"/>
      <c r="BZ1578" s="18"/>
      <c r="CA1578" s="18"/>
      <c r="CB1578" s="18"/>
      <c r="CC1578" s="18"/>
      <c r="CD1578" s="18"/>
      <c r="CE1578" s="18"/>
      <c r="CF1578" s="18"/>
      <c r="CG1578" s="18"/>
      <c r="CH1578" s="18"/>
      <c r="CI1578" s="18"/>
      <c r="CJ1578" s="18"/>
      <c r="CK1578" s="18"/>
      <c r="CL1578" s="18"/>
      <c r="CM1578" s="18"/>
      <c r="CN1578" s="18"/>
      <c r="CO1578" s="18"/>
      <c r="CP1578" s="18"/>
      <c r="CQ1578" s="18"/>
      <c r="CR1578" s="18"/>
      <c r="CS1578" s="18"/>
      <c r="CT1578" s="18"/>
      <c r="CU1578" s="18"/>
      <c r="CV1578" s="18"/>
      <c r="CW1578" s="18"/>
      <c r="CX1578" s="18"/>
      <c r="CY1578" s="18"/>
      <c r="CZ1578" s="18"/>
      <c r="DA1578" s="18"/>
      <c r="DB1578" s="18"/>
      <c r="DC1578" s="18"/>
      <c r="DD1578" s="18"/>
      <c r="DE1578" s="18"/>
      <c r="DF1578" s="18"/>
      <c r="DG1578" s="18"/>
      <c r="DH1578" s="18"/>
      <c r="DI1578" s="18"/>
    </row>
    <row r="1579" s="19" customFormat="1" spans="1:113">
      <c r="A1579" s="153" t="str">
        <f>+CONCATENATE(B1579,C1579,D1579,E1579,F1579)</f>
        <v>AFNS592</v>
      </c>
      <c r="B1579" s="154" t="s">
        <v>121</v>
      </c>
      <c r="C1579" s="154" t="s">
        <v>148</v>
      </c>
      <c r="D1579" s="154" t="s">
        <v>6</v>
      </c>
      <c r="E1579" s="154">
        <v>59</v>
      </c>
      <c r="F1579" s="155">
        <v>2</v>
      </c>
      <c r="G1579" s="156">
        <v>575.66</v>
      </c>
      <c r="H1579" s="156">
        <v>686.87</v>
      </c>
      <c r="I1579" s="156">
        <v>815.82</v>
      </c>
      <c r="J1579" s="156">
        <v>0</v>
      </c>
      <c r="K1579" s="156">
        <v>0</v>
      </c>
      <c r="L1579" s="156">
        <v>0</v>
      </c>
      <c r="M1579" s="157"/>
      <c r="N1579" s="18"/>
      <c r="W1579" s="18"/>
      <c r="X1579" s="18"/>
      <c r="Y1579" s="18"/>
      <c r="Z1579" s="18"/>
      <c r="AA1579" s="18"/>
      <c r="AB1579" s="18"/>
      <c r="AC1579" s="18"/>
      <c r="AD1579" s="18"/>
      <c r="AE1579" s="18"/>
      <c r="AF1579" s="18"/>
      <c r="AG1579" s="18"/>
      <c r="AH1579" s="18"/>
      <c r="AI1579" s="18"/>
      <c r="AJ1579" s="18"/>
      <c r="AK1579" s="18"/>
      <c r="AL1579" s="18"/>
      <c r="AM1579" s="18"/>
      <c r="AN1579" s="18"/>
      <c r="AO1579" s="18"/>
      <c r="AP1579" s="18"/>
      <c r="AQ1579" s="18"/>
      <c r="AR1579" s="18"/>
      <c r="AS1579" s="18"/>
      <c r="AT1579" s="18"/>
      <c r="AU1579" s="18"/>
      <c r="AV1579" s="18"/>
      <c r="AW1579" s="18"/>
      <c r="AX1579" s="18"/>
      <c r="AY1579" s="18"/>
      <c r="AZ1579" s="18"/>
      <c r="BA1579" s="18"/>
      <c r="BB1579" s="18"/>
      <c r="BD1579" s="18"/>
      <c r="BE1579" s="18"/>
      <c r="BF1579" s="18"/>
      <c r="BG1579" s="18"/>
      <c r="BH1579" s="18"/>
      <c r="BI1579" s="18"/>
      <c r="BJ1579" s="18"/>
      <c r="BK1579" s="18"/>
      <c r="BL1579" s="18"/>
      <c r="BM1579" s="18"/>
      <c r="BN1579" s="18"/>
      <c r="BO1579" s="18"/>
      <c r="BP1579" s="18"/>
      <c r="BQ1579" s="18"/>
      <c r="BR1579" s="18"/>
      <c r="BS1579" s="18"/>
      <c r="BT1579" s="18"/>
      <c r="BU1579" s="18"/>
      <c r="BV1579" s="18"/>
      <c r="BW1579" s="18"/>
      <c r="BX1579" s="18"/>
      <c r="BY1579" s="18"/>
      <c r="BZ1579" s="18"/>
      <c r="CA1579" s="18"/>
      <c r="CB1579" s="18"/>
      <c r="CC1579" s="18"/>
      <c r="CD1579" s="18"/>
      <c r="CE1579" s="18"/>
      <c r="CF1579" s="18"/>
      <c r="CG1579" s="18"/>
      <c r="CH1579" s="18"/>
      <c r="CI1579" s="18"/>
      <c r="CJ1579" s="18"/>
      <c r="CK1579" s="18"/>
      <c r="CL1579" s="18"/>
      <c r="CM1579" s="18"/>
      <c r="CN1579" s="18"/>
      <c r="CO1579" s="18"/>
      <c r="CP1579" s="18"/>
      <c r="CQ1579" s="18"/>
      <c r="CR1579" s="18"/>
      <c r="CS1579" s="18"/>
      <c r="CT1579" s="18"/>
      <c r="CU1579" s="18"/>
      <c r="CV1579" s="18"/>
      <c r="CW1579" s="18"/>
      <c r="CX1579" s="18"/>
      <c r="CY1579" s="18"/>
      <c r="CZ1579" s="18"/>
      <c r="DA1579" s="18"/>
      <c r="DB1579" s="18"/>
      <c r="DC1579" s="18"/>
      <c r="DD1579" s="18"/>
      <c r="DE1579" s="18"/>
      <c r="DF1579" s="18"/>
      <c r="DG1579" s="18"/>
      <c r="DH1579" s="18"/>
      <c r="DI1579" s="18"/>
    </row>
    <row r="1580" s="19" customFormat="1" spans="1:113">
      <c r="A1580" s="153" t="str">
        <f>+CONCATENATE(B1580,C1580,D1580,E1580,F1580)</f>
        <v>AFNS602</v>
      </c>
      <c r="B1580" s="154" t="s">
        <v>121</v>
      </c>
      <c r="C1580" s="154" t="s">
        <v>148</v>
      </c>
      <c r="D1580" s="154" t="s">
        <v>6</v>
      </c>
      <c r="E1580" s="154">
        <v>60</v>
      </c>
      <c r="F1580" s="155">
        <v>2</v>
      </c>
      <c r="G1580" s="156">
        <v>621.03</v>
      </c>
      <c r="H1580" s="156">
        <v>742.13</v>
      </c>
      <c r="I1580" s="156">
        <v>882.07</v>
      </c>
      <c r="J1580" s="156">
        <v>0</v>
      </c>
      <c r="K1580" s="156">
        <v>0</v>
      </c>
      <c r="L1580" s="156">
        <v>0</v>
      </c>
      <c r="M1580" s="157"/>
      <c r="N1580" s="18"/>
      <c r="W1580" s="18"/>
      <c r="X1580" s="18"/>
      <c r="Y1580" s="18"/>
      <c r="Z1580" s="18"/>
      <c r="AA1580" s="18"/>
      <c r="AB1580" s="18"/>
      <c r="AC1580" s="18"/>
      <c r="AD1580" s="18"/>
      <c r="AE1580" s="18"/>
      <c r="AF1580" s="18"/>
      <c r="AG1580" s="18"/>
      <c r="AH1580" s="18"/>
      <c r="AI1580" s="18"/>
      <c r="AJ1580" s="18"/>
      <c r="AK1580" s="18"/>
      <c r="AL1580" s="18"/>
      <c r="AM1580" s="18"/>
      <c r="AN1580" s="18"/>
      <c r="AO1580" s="18"/>
      <c r="AP1580" s="18"/>
      <c r="AQ1580" s="18"/>
      <c r="AR1580" s="18"/>
      <c r="AS1580" s="18"/>
      <c r="AT1580" s="18"/>
      <c r="AU1580" s="18"/>
      <c r="AV1580" s="18"/>
      <c r="AW1580" s="18"/>
      <c r="AX1580" s="18"/>
      <c r="AY1580" s="18"/>
      <c r="AZ1580" s="18"/>
      <c r="BA1580" s="18"/>
      <c r="BB1580" s="18"/>
      <c r="BD1580" s="18"/>
      <c r="BE1580" s="18"/>
      <c r="BF1580" s="18"/>
      <c r="BG1580" s="18"/>
      <c r="BH1580" s="18"/>
      <c r="BI1580" s="18"/>
      <c r="BJ1580" s="18"/>
      <c r="BK1580" s="18"/>
      <c r="BL1580" s="18"/>
      <c r="BM1580" s="18"/>
      <c r="BN1580" s="18"/>
      <c r="BO1580" s="18"/>
      <c r="BP1580" s="18"/>
      <c r="BQ1580" s="18"/>
      <c r="BR1580" s="18"/>
      <c r="BS1580" s="18"/>
      <c r="BT1580" s="18"/>
      <c r="BU1580" s="18"/>
      <c r="BV1580" s="18"/>
      <c r="BW1580" s="18"/>
      <c r="BX1580" s="18"/>
      <c r="BY1580" s="18"/>
      <c r="BZ1580" s="18"/>
      <c r="CA1580" s="18"/>
      <c r="CB1580" s="18"/>
      <c r="CC1580" s="18"/>
      <c r="CD1580" s="18"/>
      <c r="CE1580" s="18"/>
      <c r="CF1580" s="18"/>
      <c r="CG1580" s="18"/>
      <c r="CH1580" s="18"/>
      <c r="CI1580" s="18"/>
      <c r="CJ1580" s="18"/>
      <c r="CK1580" s="18"/>
      <c r="CL1580" s="18"/>
      <c r="CM1580" s="18"/>
      <c r="CN1580" s="18"/>
      <c r="CO1580" s="18"/>
      <c r="CP1580" s="18"/>
      <c r="CQ1580" s="18"/>
      <c r="CR1580" s="18"/>
      <c r="CS1580" s="18"/>
      <c r="CT1580" s="18"/>
      <c r="CU1580" s="18"/>
      <c r="CV1580" s="18"/>
      <c r="CW1580" s="18"/>
      <c r="CX1580" s="18"/>
      <c r="CY1580" s="18"/>
      <c r="CZ1580" s="18"/>
      <c r="DA1580" s="18"/>
      <c r="DB1580" s="18"/>
      <c r="DC1580" s="18"/>
      <c r="DD1580" s="18"/>
      <c r="DE1580" s="18"/>
      <c r="DF1580" s="18"/>
      <c r="DG1580" s="18"/>
      <c r="DH1580" s="18"/>
      <c r="DI1580" s="18"/>
    </row>
    <row r="1581" s="19" customFormat="1" spans="1:113">
      <c r="A1581" s="153" t="str">
        <f>+CONCATENATE(B1581,C1581,D1581,E1581,F1581)</f>
        <v>AFNS612</v>
      </c>
      <c r="B1581" s="154" t="s">
        <v>121</v>
      </c>
      <c r="C1581" s="154" t="s">
        <v>148</v>
      </c>
      <c r="D1581" s="154" t="s">
        <v>6</v>
      </c>
      <c r="E1581" s="154">
        <v>61</v>
      </c>
      <c r="F1581" s="155">
        <v>2</v>
      </c>
      <c r="G1581" s="156">
        <v>669.79</v>
      </c>
      <c r="H1581" s="156">
        <v>802.41</v>
      </c>
      <c r="I1581" s="156"/>
      <c r="J1581" s="156">
        <v>0</v>
      </c>
      <c r="K1581" s="156">
        <v>0</v>
      </c>
      <c r="L1581" s="156">
        <v>0</v>
      </c>
      <c r="M1581" s="157"/>
      <c r="N1581" s="18"/>
      <c r="W1581" s="18"/>
      <c r="X1581" s="18"/>
      <c r="Y1581" s="18"/>
      <c r="Z1581" s="18"/>
      <c r="AA1581" s="18"/>
      <c r="AB1581" s="18"/>
      <c r="AC1581" s="18"/>
      <c r="AD1581" s="18"/>
      <c r="AE1581" s="18"/>
      <c r="AF1581" s="18"/>
      <c r="AG1581" s="18"/>
      <c r="AH1581" s="18"/>
      <c r="AI1581" s="18"/>
      <c r="AJ1581" s="18"/>
      <c r="AK1581" s="18"/>
      <c r="AL1581" s="18"/>
      <c r="AM1581" s="18"/>
      <c r="AN1581" s="18"/>
      <c r="AO1581" s="18"/>
      <c r="AP1581" s="18"/>
      <c r="AQ1581" s="18"/>
      <c r="AR1581" s="18"/>
      <c r="AS1581" s="18"/>
      <c r="AT1581" s="18"/>
      <c r="AU1581" s="18"/>
      <c r="AV1581" s="18"/>
      <c r="AW1581" s="18"/>
      <c r="AX1581" s="18"/>
      <c r="AY1581" s="18"/>
      <c r="AZ1581" s="18"/>
      <c r="BA1581" s="18"/>
      <c r="BB1581" s="18"/>
      <c r="BD1581" s="18"/>
      <c r="BE1581" s="18"/>
      <c r="BF1581" s="18"/>
      <c r="BG1581" s="18"/>
      <c r="BH1581" s="18"/>
      <c r="BI1581" s="18"/>
      <c r="BJ1581" s="18"/>
      <c r="BK1581" s="18"/>
      <c r="BL1581" s="18"/>
      <c r="BM1581" s="18"/>
      <c r="BN1581" s="18"/>
      <c r="BO1581" s="18"/>
      <c r="BP1581" s="18"/>
      <c r="BQ1581" s="18"/>
      <c r="BR1581" s="18"/>
      <c r="BS1581" s="18"/>
      <c r="BT1581" s="18"/>
      <c r="BU1581" s="18"/>
      <c r="BV1581" s="18"/>
      <c r="BW1581" s="18"/>
      <c r="BX1581" s="18"/>
      <c r="BY1581" s="18"/>
      <c r="BZ1581" s="18"/>
      <c r="CA1581" s="18"/>
      <c r="CB1581" s="18"/>
      <c r="CC1581" s="18"/>
      <c r="CD1581" s="18"/>
      <c r="CE1581" s="18"/>
      <c r="CF1581" s="18"/>
      <c r="CG1581" s="18"/>
      <c r="CH1581" s="18"/>
      <c r="CI1581" s="18"/>
      <c r="CJ1581" s="18"/>
      <c r="CK1581" s="18"/>
      <c r="CL1581" s="18"/>
      <c r="CM1581" s="18"/>
      <c r="CN1581" s="18"/>
      <c r="CO1581" s="18"/>
      <c r="CP1581" s="18"/>
      <c r="CQ1581" s="18"/>
      <c r="CR1581" s="18"/>
      <c r="CS1581" s="18"/>
      <c r="CT1581" s="18"/>
      <c r="CU1581" s="18"/>
      <c r="CV1581" s="18"/>
      <c r="CW1581" s="18"/>
      <c r="CX1581" s="18"/>
      <c r="CY1581" s="18"/>
      <c r="CZ1581" s="18"/>
      <c r="DA1581" s="18"/>
      <c r="DB1581" s="18"/>
      <c r="DC1581" s="18"/>
      <c r="DD1581" s="18"/>
      <c r="DE1581" s="18"/>
      <c r="DF1581" s="18"/>
      <c r="DG1581" s="18"/>
      <c r="DH1581" s="18"/>
      <c r="DI1581" s="18"/>
    </row>
    <row r="1582" s="19" customFormat="1" spans="1:113">
      <c r="A1582" s="153" t="str">
        <f>+CONCATENATE(B1582,C1582,D1582,E1582,F1582)</f>
        <v>AFNS622</v>
      </c>
      <c r="B1582" s="154" t="s">
        <v>121</v>
      </c>
      <c r="C1582" s="154" t="s">
        <v>148</v>
      </c>
      <c r="D1582" s="154" t="s">
        <v>6</v>
      </c>
      <c r="E1582" s="154">
        <v>62</v>
      </c>
      <c r="F1582" s="155">
        <v>2</v>
      </c>
      <c r="G1582" s="156">
        <v>722.67</v>
      </c>
      <c r="H1582" s="156">
        <v>867.9</v>
      </c>
      <c r="I1582" s="156"/>
      <c r="J1582" s="156">
        <v>0</v>
      </c>
      <c r="K1582" s="156">
        <v>0</v>
      </c>
      <c r="L1582" s="156">
        <v>0</v>
      </c>
      <c r="M1582" s="157"/>
      <c r="N1582" s="18"/>
      <c r="W1582" s="18"/>
      <c r="X1582" s="18"/>
      <c r="Y1582" s="18"/>
      <c r="Z1582" s="18"/>
      <c r="AA1582" s="18"/>
      <c r="AB1582" s="18"/>
      <c r="AC1582" s="18"/>
      <c r="AD1582" s="18"/>
      <c r="AE1582" s="18"/>
      <c r="AF1582" s="18"/>
      <c r="AG1582" s="18"/>
      <c r="AH1582" s="18"/>
      <c r="AI1582" s="18"/>
      <c r="AJ1582" s="18"/>
      <c r="AK1582" s="18"/>
      <c r="AL1582" s="18"/>
      <c r="AM1582" s="18"/>
      <c r="AN1582" s="18"/>
      <c r="AO1582" s="18"/>
      <c r="AP1582" s="18"/>
      <c r="AQ1582" s="18"/>
      <c r="AR1582" s="18"/>
      <c r="AS1582" s="18"/>
      <c r="AT1582" s="18"/>
      <c r="AU1582" s="18"/>
      <c r="AV1582" s="18"/>
      <c r="AW1582" s="18"/>
      <c r="AX1582" s="18"/>
      <c r="AY1582" s="18"/>
      <c r="AZ1582" s="18"/>
      <c r="BA1582" s="18"/>
      <c r="BB1582" s="18"/>
      <c r="BD1582" s="18"/>
      <c r="BE1582" s="18"/>
      <c r="BF1582" s="18"/>
      <c r="BG1582" s="18"/>
      <c r="BH1582" s="18"/>
      <c r="BI1582" s="18"/>
      <c r="BJ1582" s="18"/>
      <c r="BK1582" s="18"/>
      <c r="BL1582" s="18"/>
      <c r="BM1582" s="18"/>
      <c r="BN1582" s="18"/>
      <c r="BO1582" s="18"/>
      <c r="BP1582" s="18"/>
      <c r="BQ1582" s="18"/>
      <c r="BR1582" s="18"/>
      <c r="BS1582" s="18"/>
      <c r="BT1582" s="18"/>
      <c r="BU1582" s="18"/>
      <c r="BV1582" s="18"/>
      <c r="BW1582" s="18"/>
      <c r="BX1582" s="18"/>
      <c r="BY1582" s="18"/>
      <c r="BZ1582" s="18"/>
      <c r="CA1582" s="18"/>
      <c r="CB1582" s="18"/>
      <c r="CC1582" s="18"/>
      <c r="CD1582" s="18"/>
      <c r="CE1582" s="18"/>
      <c r="CF1582" s="18"/>
      <c r="CG1582" s="18"/>
      <c r="CH1582" s="18"/>
      <c r="CI1582" s="18"/>
      <c r="CJ1582" s="18"/>
      <c r="CK1582" s="18"/>
      <c r="CL1582" s="18"/>
      <c r="CM1582" s="18"/>
      <c r="CN1582" s="18"/>
      <c r="CO1582" s="18"/>
      <c r="CP1582" s="18"/>
      <c r="CQ1582" s="18"/>
      <c r="CR1582" s="18"/>
      <c r="CS1582" s="18"/>
      <c r="CT1582" s="18"/>
      <c r="CU1582" s="18"/>
      <c r="CV1582" s="18"/>
      <c r="CW1582" s="18"/>
      <c r="CX1582" s="18"/>
      <c r="CY1582" s="18"/>
      <c r="CZ1582" s="18"/>
      <c r="DA1582" s="18"/>
      <c r="DB1582" s="18"/>
      <c r="DC1582" s="18"/>
      <c r="DD1582" s="18"/>
      <c r="DE1582" s="18"/>
      <c r="DF1582" s="18"/>
      <c r="DG1582" s="18"/>
      <c r="DH1582" s="18"/>
      <c r="DI1582" s="18"/>
    </row>
    <row r="1583" s="19" customFormat="1" spans="1:113">
      <c r="A1583" s="153" t="str">
        <f>+CONCATENATE(B1583,C1583,D1583,E1583,F1583)</f>
        <v>AFNS632</v>
      </c>
      <c r="B1583" s="154" t="s">
        <v>121</v>
      </c>
      <c r="C1583" s="154" t="s">
        <v>148</v>
      </c>
      <c r="D1583" s="154" t="s">
        <v>6</v>
      </c>
      <c r="E1583" s="154">
        <v>63</v>
      </c>
      <c r="F1583" s="155">
        <v>2</v>
      </c>
      <c r="G1583" s="156">
        <v>779.85</v>
      </c>
      <c r="H1583" s="156">
        <v>939.64</v>
      </c>
      <c r="I1583" s="156"/>
      <c r="J1583" s="156">
        <v>0</v>
      </c>
      <c r="K1583" s="156">
        <v>0</v>
      </c>
      <c r="L1583" s="156">
        <v>0</v>
      </c>
      <c r="M1583" s="157"/>
      <c r="N1583" s="18"/>
      <c r="W1583" s="18"/>
      <c r="X1583" s="18"/>
      <c r="Y1583" s="18"/>
      <c r="Z1583" s="18"/>
      <c r="AA1583" s="18"/>
      <c r="AB1583" s="18"/>
      <c r="AC1583" s="18"/>
      <c r="AD1583" s="18"/>
      <c r="AE1583" s="18"/>
      <c r="AF1583" s="18"/>
      <c r="AG1583" s="18"/>
      <c r="AH1583" s="18"/>
      <c r="AI1583" s="18"/>
      <c r="AJ1583" s="18"/>
      <c r="AK1583" s="18"/>
      <c r="AL1583" s="18"/>
      <c r="AM1583" s="18"/>
      <c r="AN1583" s="18"/>
      <c r="AO1583" s="18"/>
      <c r="AP1583" s="18"/>
      <c r="AQ1583" s="18"/>
      <c r="AR1583" s="18"/>
      <c r="AS1583" s="18"/>
      <c r="AT1583" s="18"/>
      <c r="AU1583" s="18"/>
      <c r="AV1583" s="18"/>
      <c r="AW1583" s="18"/>
      <c r="AX1583" s="18"/>
      <c r="AY1583" s="18"/>
      <c r="AZ1583" s="18"/>
      <c r="BA1583" s="18"/>
      <c r="BB1583" s="18"/>
      <c r="BD1583" s="18"/>
      <c r="BE1583" s="18"/>
      <c r="BF1583" s="18"/>
      <c r="BG1583" s="18"/>
      <c r="BH1583" s="18"/>
      <c r="BI1583" s="18"/>
      <c r="BJ1583" s="18"/>
      <c r="BK1583" s="18"/>
      <c r="BL1583" s="18"/>
      <c r="BM1583" s="18"/>
      <c r="BN1583" s="18"/>
      <c r="BO1583" s="18"/>
      <c r="BP1583" s="18"/>
      <c r="BQ1583" s="18"/>
      <c r="BR1583" s="18"/>
      <c r="BS1583" s="18"/>
      <c r="BT1583" s="18"/>
      <c r="BU1583" s="18"/>
      <c r="BV1583" s="18"/>
      <c r="BW1583" s="18"/>
      <c r="BX1583" s="18"/>
      <c r="BY1583" s="18"/>
      <c r="BZ1583" s="18"/>
      <c r="CA1583" s="18"/>
      <c r="CB1583" s="18"/>
      <c r="CC1583" s="18"/>
      <c r="CD1583" s="18"/>
      <c r="CE1583" s="18"/>
      <c r="CF1583" s="18"/>
      <c r="CG1583" s="18"/>
      <c r="CH1583" s="18"/>
      <c r="CI1583" s="18"/>
      <c r="CJ1583" s="18"/>
      <c r="CK1583" s="18"/>
      <c r="CL1583" s="18"/>
      <c r="CM1583" s="18"/>
      <c r="CN1583" s="18"/>
      <c r="CO1583" s="18"/>
      <c r="CP1583" s="18"/>
      <c r="CQ1583" s="18"/>
      <c r="CR1583" s="18"/>
      <c r="CS1583" s="18"/>
      <c r="CT1583" s="18"/>
      <c r="CU1583" s="18"/>
      <c r="CV1583" s="18"/>
      <c r="CW1583" s="18"/>
      <c r="CX1583" s="18"/>
      <c r="CY1583" s="18"/>
      <c r="CZ1583" s="18"/>
      <c r="DA1583" s="18"/>
      <c r="DB1583" s="18"/>
      <c r="DC1583" s="18"/>
      <c r="DD1583" s="18"/>
      <c r="DE1583" s="18"/>
      <c r="DF1583" s="18"/>
      <c r="DG1583" s="18"/>
      <c r="DH1583" s="18"/>
      <c r="DI1583" s="18"/>
    </row>
    <row r="1584" s="19" customFormat="1" spans="1:113">
      <c r="A1584" s="153" t="str">
        <f>+CONCATENATE(B1584,C1584,D1584,E1584,F1584)</f>
        <v>AFNS642</v>
      </c>
      <c r="B1584" s="154" t="s">
        <v>121</v>
      </c>
      <c r="C1584" s="154" t="s">
        <v>148</v>
      </c>
      <c r="D1584" s="154" t="s">
        <v>6</v>
      </c>
      <c r="E1584" s="154">
        <v>64</v>
      </c>
      <c r="F1584" s="155">
        <v>2</v>
      </c>
      <c r="G1584" s="156">
        <v>843.33</v>
      </c>
      <c r="H1584" s="156">
        <v>1018.29</v>
      </c>
      <c r="I1584" s="156">
        <v>0</v>
      </c>
      <c r="J1584" s="156">
        <v>0</v>
      </c>
      <c r="K1584" s="156">
        <v>0</v>
      </c>
      <c r="L1584" s="156">
        <v>0</v>
      </c>
      <c r="M1584" s="157"/>
      <c r="N1584" s="18"/>
      <c r="W1584" s="18"/>
      <c r="X1584" s="18"/>
      <c r="Y1584" s="18"/>
      <c r="Z1584" s="18"/>
      <c r="AA1584" s="18"/>
      <c r="AB1584" s="18"/>
      <c r="AC1584" s="18"/>
      <c r="AD1584" s="18"/>
      <c r="AE1584" s="18"/>
      <c r="AF1584" s="18"/>
      <c r="AG1584" s="18"/>
      <c r="AH1584" s="18"/>
      <c r="AI1584" s="18"/>
      <c r="AJ1584" s="18"/>
      <c r="AK1584" s="18"/>
      <c r="AL1584" s="18"/>
      <c r="AM1584" s="18"/>
      <c r="AN1584" s="18"/>
      <c r="AO1584" s="18"/>
      <c r="AP1584" s="18"/>
      <c r="AQ1584" s="18"/>
      <c r="AR1584" s="18"/>
      <c r="AS1584" s="18"/>
      <c r="AT1584" s="18"/>
      <c r="AU1584" s="18"/>
      <c r="AV1584" s="18"/>
      <c r="AW1584" s="18"/>
      <c r="AX1584" s="18"/>
      <c r="AY1584" s="18"/>
      <c r="AZ1584" s="18"/>
      <c r="BA1584" s="18"/>
      <c r="BB1584" s="18"/>
      <c r="BD1584" s="18"/>
      <c r="BE1584" s="18"/>
      <c r="BF1584" s="18"/>
      <c r="BG1584" s="18"/>
      <c r="BH1584" s="18"/>
      <c r="BI1584" s="18"/>
      <c r="BJ1584" s="18"/>
      <c r="BK1584" s="18"/>
      <c r="BL1584" s="18"/>
      <c r="BM1584" s="18"/>
      <c r="BN1584" s="18"/>
      <c r="BO1584" s="18"/>
      <c r="BP1584" s="18"/>
      <c r="BQ1584" s="18"/>
      <c r="BR1584" s="18"/>
      <c r="BS1584" s="18"/>
      <c r="BT1584" s="18"/>
      <c r="BU1584" s="18"/>
      <c r="BV1584" s="18"/>
      <c r="BW1584" s="18"/>
      <c r="BX1584" s="18"/>
      <c r="BY1584" s="18"/>
      <c r="BZ1584" s="18"/>
      <c r="CA1584" s="18"/>
      <c r="CB1584" s="18"/>
      <c r="CC1584" s="18"/>
      <c r="CD1584" s="18"/>
      <c r="CE1584" s="18"/>
      <c r="CF1584" s="18"/>
      <c r="CG1584" s="18"/>
      <c r="CH1584" s="18"/>
      <c r="CI1584" s="18"/>
      <c r="CJ1584" s="18"/>
      <c r="CK1584" s="18"/>
      <c r="CL1584" s="18"/>
      <c r="CM1584" s="18"/>
      <c r="CN1584" s="18"/>
      <c r="CO1584" s="18"/>
      <c r="CP1584" s="18"/>
      <c r="CQ1584" s="18"/>
      <c r="CR1584" s="18"/>
      <c r="CS1584" s="18"/>
      <c r="CT1584" s="18"/>
      <c r="CU1584" s="18"/>
      <c r="CV1584" s="18"/>
      <c r="CW1584" s="18"/>
      <c r="CX1584" s="18"/>
      <c r="CY1584" s="18"/>
      <c r="CZ1584" s="18"/>
      <c r="DA1584" s="18"/>
      <c r="DB1584" s="18"/>
      <c r="DC1584" s="18"/>
      <c r="DD1584" s="18"/>
      <c r="DE1584" s="18"/>
      <c r="DF1584" s="18"/>
      <c r="DG1584" s="18"/>
      <c r="DH1584" s="18"/>
      <c r="DI1584" s="18"/>
    </row>
    <row r="1585" s="19" customFormat="1" spans="1:113">
      <c r="A1585" s="153" t="str">
        <f>+CONCATENATE(B1585,C1585,D1585,E1585,F1585)</f>
        <v>AFNS652</v>
      </c>
      <c r="B1585" s="154" t="s">
        <v>121</v>
      </c>
      <c r="C1585" s="154" t="s">
        <v>148</v>
      </c>
      <c r="D1585" s="154" t="s">
        <v>6</v>
      </c>
      <c r="E1585" s="154">
        <v>65</v>
      </c>
      <c r="F1585" s="155">
        <v>2</v>
      </c>
      <c r="G1585" s="156">
        <v>913.44</v>
      </c>
      <c r="H1585" s="156">
        <v>1104.58</v>
      </c>
      <c r="I1585" s="156">
        <v>0</v>
      </c>
      <c r="J1585" s="156">
        <v>0</v>
      </c>
      <c r="K1585" s="156">
        <v>0</v>
      </c>
      <c r="L1585" s="156">
        <v>0</v>
      </c>
      <c r="M1585" s="157"/>
      <c r="N1585" s="18"/>
      <c r="W1585" s="18"/>
      <c r="X1585" s="18"/>
      <c r="Y1585" s="18"/>
      <c r="Z1585" s="18"/>
      <c r="AA1585" s="18"/>
      <c r="AB1585" s="18"/>
      <c r="AC1585" s="18"/>
      <c r="AD1585" s="18"/>
      <c r="AE1585" s="18"/>
      <c r="AF1585" s="18"/>
      <c r="AG1585" s="18"/>
      <c r="AH1585" s="18"/>
      <c r="AI1585" s="18"/>
      <c r="AJ1585" s="18"/>
      <c r="AK1585" s="18"/>
      <c r="AL1585" s="18"/>
      <c r="AM1585" s="18"/>
      <c r="AN1585" s="18"/>
      <c r="AO1585" s="18"/>
      <c r="AP1585" s="18"/>
      <c r="AQ1585" s="18"/>
      <c r="AR1585" s="18"/>
      <c r="AS1585" s="18"/>
      <c r="AT1585" s="18"/>
      <c r="AU1585" s="18"/>
      <c r="AV1585" s="18"/>
      <c r="AW1585" s="18"/>
      <c r="AX1585" s="18"/>
      <c r="AY1585" s="18"/>
      <c r="AZ1585" s="18"/>
      <c r="BA1585" s="18"/>
      <c r="BB1585" s="18"/>
      <c r="BD1585" s="18"/>
      <c r="BE1585" s="18"/>
      <c r="BF1585" s="18"/>
      <c r="BG1585" s="18"/>
      <c r="BH1585" s="18"/>
      <c r="BI1585" s="18"/>
      <c r="BJ1585" s="18"/>
      <c r="BK1585" s="18"/>
      <c r="BL1585" s="18"/>
      <c r="BM1585" s="18"/>
      <c r="BN1585" s="18"/>
      <c r="BO1585" s="18"/>
      <c r="BP1585" s="18"/>
      <c r="BQ1585" s="18"/>
      <c r="BR1585" s="18"/>
      <c r="BS1585" s="18"/>
      <c r="BT1585" s="18"/>
      <c r="BU1585" s="18"/>
      <c r="BV1585" s="18"/>
      <c r="BW1585" s="18"/>
      <c r="BX1585" s="18"/>
      <c r="BY1585" s="18"/>
      <c r="BZ1585" s="18"/>
      <c r="CA1585" s="18"/>
      <c r="CB1585" s="18"/>
      <c r="CC1585" s="18"/>
      <c r="CD1585" s="18"/>
      <c r="CE1585" s="18"/>
      <c r="CF1585" s="18"/>
      <c r="CG1585" s="18"/>
      <c r="CH1585" s="18"/>
      <c r="CI1585" s="18"/>
      <c r="CJ1585" s="18"/>
      <c r="CK1585" s="18"/>
      <c r="CL1585" s="18"/>
      <c r="CM1585" s="18"/>
      <c r="CN1585" s="18"/>
      <c r="CO1585" s="18"/>
      <c r="CP1585" s="18"/>
      <c r="CQ1585" s="18"/>
      <c r="CR1585" s="18"/>
      <c r="CS1585" s="18"/>
      <c r="CT1585" s="18"/>
      <c r="CU1585" s="18"/>
      <c r="CV1585" s="18"/>
      <c r="CW1585" s="18"/>
      <c r="CX1585" s="18"/>
      <c r="CY1585" s="18"/>
      <c r="CZ1585" s="18"/>
      <c r="DA1585" s="18"/>
      <c r="DB1585" s="18"/>
      <c r="DC1585" s="18"/>
      <c r="DD1585" s="18"/>
      <c r="DE1585" s="18"/>
      <c r="DF1585" s="18"/>
      <c r="DG1585" s="18"/>
      <c r="DH1585" s="18"/>
      <c r="DI1585" s="18"/>
    </row>
    <row r="1586" s="19" customFormat="1" spans="1:113">
      <c r="A1586" s="153" t="str">
        <f>+CONCATENATE(B1586,C1586,D1586,E1586,F1586)</f>
        <v>AFS182</v>
      </c>
      <c r="B1586" s="154" t="s">
        <v>121</v>
      </c>
      <c r="C1586" s="154" t="s">
        <v>148</v>
      </c>
      <c r="D1586" s="154" t="s">
        <v>90</v>
      </c>
      <c r="E1586" s="154">
        <v>18</v>
      </c>
      <c r="F1586" s="155">
        <v>2</v>
      </c>
      <c r="G1586" s="156">
        <v>0</v>
      </c>
      <c r="H1586" s="156">
        <v>95.76</v>
      </c>
      <c r="I1586" s="156">
        <v>96.15</v>
      </c>
      <c r="J1586" s="156">
        <v>98.52</v>
      </c>
      <c r="K1586" s="156">
        <v>108.06</v>
      </c>
      <c r="L1586" s="156">
        <v>127.17</v>
      </c>
      <c r="M1586" s="157"/>
      <c r="N1586" s="18"/>
      <c r="W1586" s="18"/>
      <c r="X1586" s="18"/>
      <c r="Y1586" s="18"/>
      <c r="Z1586" s="18"/>
      <c r="AA1586" s="18"/>
      <c r="AB1586" s="18"/>
      <c r="AC1586" s="18"/>
      <c r="AD1586" s="18"/>
      <c r="AE1586" s="18"/>
      <c r="AF1586" s="18"/>
      <c r="AG1586" s="18"/>
      <c r="AH1586" s="18"/>
      <c r="AI1586" s="18"/>
      <c r="AJ1586" s="18"/>
      <c r="AK1586" s="18"/>
      <c r="AL1586" s="18"/>
      <c r="AM1586" s="18"/>
      <c r="AN1586" s="18"/>
      <c r="AO1586" s="18"/>
      <c r="AP1586" s="18"/>
      <c r="AQ1586" s="18"/>
      <c r="AR1586" s="18"/>
      <c r="AS1586" s="18"/>
      <c r="AT1586" s="18"/>
      <c r="AU1586" s="18"/>
      <c r="AV1586" s="18"/>
      <c r="AW1586" s="18"/>
      <c r="AX1586" s="18"/>
      <c r="AY1586" s="18"/>
      <c r="AZ1586" s="18"/>
      <c r="BA1586" s="18"/>
      <c r="BB1586" s="18"/>
      <c r="BD1586" s="18"/>
      <c r="BE1586" s="18"/>
      <c r="BF1586" s="18"/>
      <c r="BG1586" s="18"/>
      <c r="BH1586" s="18"/>
      <c r="BI1586" s="18"/>
      <c r="BJ1586" s="18"/>
      <c r="BK1586" s="18"/>
      <c r="BL1586" s="18"/>
      <c r="BM1586" s="18"/>
      <c r="BN1586" s="18"/>
      <c r="BO1586" s="18"/>
      <c r="BP1586" s="18"/>
      <c r="BQ1586" s="18"/>
      <c r="BR1586" s="18"/>
      <c r="BS1586" s="18"/>
      <c r="BT1586" s="18"/>
      <c r="BU1586" s="18"/>
      <c r="BV1586" s="18"/>
      <c r="BW1586" s="18"/>
      <c r="BX1586" s="18"/>
      <c r="BY1586" s="18"/>
      <c r="BZ1586" s="18"/>
      <c r="CA1586" s="18"/>
      <c r="CB1586" s="18"/>
      <c r="CC1586" s="18"/>
      <c r="CD1586" s="18"/>
      <c r="CE1586" s="18"/>
      <c r="CF1586" s="18"/>
      <c r="CG1586" s="18"/>
      <c r="CH1586" s="18"/>
      <c r="CI1586" s="18"/>
      <c r="CJ1586" s="18"/>
      <c r="CK1586" s="18"/>
      <c r="CL1586" s="18"/>
      <c r="CM1586" s="18"/>
      <c r="CN1586" s="18"/>
      <c r="CO1586" s="18"/>
      <c r="CP1586" s="18"/>
      <c r="CQ1586" s="18"/>
      <c r="CR1586" s="18"/>
      <c r="CS1586" s="18"/>
      <c r="CT1586" s="18"/>
      <c r="CU1586" s="18"/>
      <c r="CV1586" s="18"/>
      <c r="CW1586" s="18"/>
      <c r="CX1586" s="18"/>
      <c r="CY1586" s="18"/>
      <c r="CZ1586" s="18"/>
      <c r="DA1586" s="18"/>
      <c r="DB1586" s="18"/>
      <c r="DC1586" s="18"/>
      <c r="DD1586" s="18"/>
      <c r="DE1586" s="18"/>
      <c r="DF1586" s="18"/>
      <c r="DG1586" s="18"/>
      <c r="DH1586" s="18"/>
      <c r="DI1586" s="18"/>
    </row>
    <row r="1587" s="19" customFormat="1" spans="1:113">
      <c r="A1587" s="153" t="str">
        <f>+CONCATENATE(B1587,C1587,D1587,E1587,F1587)</f>
        <v>AFS192</v>
      </c>
      <c r="B1587" s="154" t="s">
        <v>121</v>
      </c>
      <c r="C1587" s="154" t="s">
        <v>148</v>
      </c>
      <c r="D1587" s="154" t="s">
        <v>90</v>
      </c>
      <c r="E1587" s="154">
        <v>19</v>
      </c>
      <c r="F1587" s="155">
        <v>2</v>
      </c>
      <c r="G1587" s="156">
        <v>0</v>
      </c>
      <c r="H1587" s="156">
        <v>95.76</v>
      </c>
      <c r="I1587" s="156">
        <v>96.15</v>
      </c>
      <c r="J1587" s="156">
        <v>98.52</v>
      </c>
      <c r="K1587" s="156">
        <v>108.06</v>
      </c>
      <c r="L1587" s="156">
        <v>127.17</v>
      </c>
      <c r="M1587" s="157"/>
      <c r="N1587" s="18"/>
      <c r="W1587" s="18"/>
      <c r="X1587" s="18"/>
      <c r="Y1587" s="18"/>
      <c r="Z1587" s="18"/>
      <c r="AA1587" s="18"/>
      <c r="AB1587" s="18"/>
      <c r="AC1587" s="18"/>
      <c r="AD1587" s="18"/>
      <c r="AE1587" s="18"/>
      <c r="AF1587" s="18"/>
      <c r="AG1587" s="18"/>
      <c r="AH1587" s="18"/>
      <c r="AI1587" s="18"/>
      <c r="AJ1587" s="18"/>
      <c r="AK1587" s="18"/>
      <c r="AL1587" s="18"/>
      <c r="AM1587" s="18"/>
      <c r="AN1587" s="18"/>
      <c r="AO1587" s="18"/>
      <c r="AP1587" s="18"/>
      <c r="AQ1587" s="18"/>
      <c r="AR1587" s="18"/>
      <c r="AS1587" s="18"/>
      <c r="AT1587" s="18"/>
      <c r="AU1587" s="18"/>
      <c r="AV1587" s="18"/>
      <c r="AW1587" s="18"/>
      <c r="AX1587" s="18"/>
      <c r="AY1587" s="18"/>
      <c r="AZ1587" s="18"/>
      <c r="BA1587" s="18"/>
      <c r="BB1587" s="18"/>
      <c r="BD1587" s="18"/>
      <c r="BE1587" s="18"/>
      <c r="BF1587" s="18"/>
      <c r="BG1587" s="18"/>
      <c r="BH1587" s="18"/>
      <c r="BI1587" s="18"/>
      <c r="BJ1587" s="18"/>
      <c r="BK1587" s="18"/>
      <c r="BL1587" s="18"/>
      <c r="BM1587" s="18"/>
      <c r="BN1587" s="18"/>
      <c r="BO1587" s="18"/>
      <c r="BP1587" s="18"/>
      <c r="BQ1587" s="18"/>
      <c r="BR1587" s="18"/>
      <c r="BS1587" s="18"/>
      <c r="BT1587" s="18"/>
      <c r="BU1587" s="18"/>
      <c r="BV1587" s="18"/>
      <c r="BW1587" s="18"/>
      <c r="BX1587" s="18"/>
      <c r="BY1587" s="18"/>
      <c r="BZ1587" s="18"/>
      <c r="CA1587" s="18"/>
      <c r="CB1587" s="18"/>
      <c r="CC1587" s="18"/>
      <c r="CD1587" s="18"/>
      <c r="CE1587" s="18"/>
      <c r="CF1587" s="18"/>
      <c r="CG1587" s="18"/>
      <c r="CH1587" s="18"/>
      <c r="CI1587" s="18"/>
      <c r="CJ1587" s="18"/>
      <c r="CK1587" s="18"/>
      <c r="CL1587" s="18"/>
      <c r="CM1587" s="18"/>
      <c r="CN1587" s="18"/>
      <c r="CO1587" s="18"/>
      <c r="CP1587" s="18"/>
      <c r="CQ1587" s="18"/>
      <c r="CR1587" s="18"/>
      <c r="CS1587" s="18"/>
      <c r="CT1587" s="18"/>
      <c r="CU1587" s="18"/>
      <c r="CV1587" s="18"/>
      <c r="CW1587" s="18"/>
      <c r="CX1587" s="18"/>
      <c r="CY1587" s="18"/>
      <c r="CZ1587" s="18"/>
      <c r="DA1587" s="18"/>
      <c r="DB1587" s="18"/>
      <c r="DC1587" s="18"/>
      <c r="DD1587" s="18"/>
      <c r="DE1587" s="18"/>
      <c r="DF1587" s="18"/>
      <c r="DG1587" s="18"/>
      <c r="DH1587" s="18"/>
      <c r="DI1587" s="18"/>
    </row>
    <row r="1588" s="19" customFormat="1" spans="1:113">
      <c r="A1588" s="153" t="str">
        <f>+CONCATENATE(B1588,C1588,D1588,E1588,F1588)</f>
        <v>AFS202</v>
      </c>
      <c r="B1588" s="154" t="s">
        <v>121</v>
      </c>
      <c r="C1588" s="154" t="s">
        <v>148</v>
      </c>
      <c r="D1588" s="154" t="s">
        <v>90</v>
      </c>
      <c r="E1588" s="154">
        <v>20</v>
      </c>
      <c r="F1588" s="155">
        <v>2</v>
      </c>
      <c r="G1588" s="156">
        <v>0</v>
      </c>
      <c r="H1588" s="156">
        <v>95.76</v>
      </c>
      <c r="I1588" s="156">
        <v>96.15</v>
      </c>
      <c r="J1588" s="156">
        <v>98.52</v>
      </c>
      <c r="K1588" s="156">
        <v>108.06</v>
      </c>
      <c r="L1588" s="156">
        <v>127.17</v>
      </c>
      <c r="M1588" s="157"/>
      <c r="N1588" s="18"/>
      <c r="W1588" s="18"/>
      <c r="X1588" s="18"/>
      <c r="Y1588" s="18"/>
      <c r="Z1588" s="18"/>
      <c r="AA1588" s="18"/>
      <c r="AB1588" s="18"/>
      <c r="AC1588" s="18"/>
      <c r="AD1588" s="18"/>
      <c r="AE1588" s="18"/>
      <c r="AF1588" s="18"/>
      <c r="AG1588" s="18"/>
      <c r="AH1588" s="18"/>
      <c r="AI1588" s="18"/>
      <c r="AJ1588" s="18"/>
      <c r="AK1588" s="18"/>
      <c r="AL1588" s="18"/>
      <c r="AM1588" s="18"/>
      <c r="AN1588" s="18"/>
      <c r="AO1588" s="18"/>
      <c r="AP1588" s="18"/>
      <c r="AQ1588" s="18"/>
      <c r="AR1588" s="18"/>
      <c r="AS1588" s="18"/>
      <c r="AT1588" s="18"/>
      <c r="AU1588" s="18"/>
      <c r="AV1588" s="18"/>
      <c r="AW1588" s="18"/>
      <c r="AX1588" s="18"/>
      <c r="AY1588" s="18"/>
      <c r="AZ1588" s="18"/>
      <c r="BA1588" s="18"/>
      <c r="BB1588" s="18"/>
      <c r="BD1588" s="18"/>
      <c r="BE1588" s="18"/>
      <c r="BF1588" s="18"/>
      <c r="BG1588" s="18"/>
      <c r="BH1588" s="18"/>
      <c r="BI1588" s="18"/>
      <c r="BJ1588" s="18"/>
      <c r="BK1588" s="18"/>
      <c r="BL1588" s="18"/>
      <c r="BM1588" s="18"/>
      <c r="BN1588" s="18"/>
      <c r="BO1588" s="18"/>
      <c r="BP1588" s="18"/>
      <c r="BQ1588" s="18"/>
      <c r="BR1588" s="18"/>
      <c r="BS1588" s="18"/>
      <c r="BT1588" s="18"/>
      <c r="BU1588" s="18"/>
      <c r="BV1588" s="18"/>
      <c r="BW1588" s="18"/>
      <c r="BX1588" s="18"/>
      <c r="BY1588" s="18"/>
      <c r="BZ1588" s="18"/>
      <c r="CA1588" s="18"/>
      <c r="CB1588" s="18"/>
      <c r="CC1588" s="18"/>
      <c r="CD1588" s="18"/>
      <c r="CE1588" s="18"/>
      <c r="CF1588" s="18"/>
      <c r="CG1588" s="18"/>
      <c r="CH1588" s="18"/>
      <c r="CI1588" s="18"/>
      <c r="CJ1588" s="18"/>
      <c r="CK1588" s="18"/>
      <c r="CL1588" s="18"/>
      <c r="CM1588" s="18"/>
      <c r="CN1588" s="18"/>
      <c r="CO1588" s="18"/>
      <c r="CP1588" s="18"/>
      <c r="CQ1588" s="18"/>
      <c r="CR1588" s="18"/>
      <c r="CS1588" s="18"/>
      <c r="CT1588" s="18"/>
      <c r="CU1588" s="18"/>
      <c r="CV1588" s="18"/>
      <c r="CW1588" s="18"/>
      <c r="CX1588" s="18"/>
      <c r="CY1588" s="18"/>
      <c r="CZ1588" s="18"/>
      <c r="DA1588" s="18"/>
      <c r="DB1588" s="18"/>
      <c r="DC1588" s="18"/>
      <c r="DD1588" s="18"/>
      <c r="DE1588" s="18"/>
      <c r="DF1588" s="18"/>
      <c r="DG1588" s="18"/>
      <c r="DH1588" s="18"/>
      <c r="DI1588" s="18"/>
    </row>
    <row r="1589" s="19" customFormat="1" spans="1:113">
      <c r="A1589" s="153" t="str">
        <f>+CONCATENATE(B1589,C1589,D1589,E1589,F1589)</f>
        <v>AFS212</v>
      </c>
      <c r="B1589" s="154" t="s">
        <v>121</v>
      </c>
      <c r="C1589" s="154" t="s">
        <v>148</v>
      </c>
      <c r="D1589" s="154" t="s">
        <v>90</v>
      </c>
      <c r="E1589" s="154">
        <v>21</v>
      </c>
      <c r="F1589" s="155">
        <v>2</v>
      </c>
      <c r="G1589" s="156">
        <v>0</v>
      </c>
      <c r="H1589" s="156">
        <v>95.76</v>
      </c>
      <c r="I1589" s="156">
        <v>96.15</v>
      </c>
      <c r="J1589" s="156">
        <v>98.52</v>
      </c>
      <c r="K1589" s="156">
        <v>108.06</v>
      </c>
      <c r="L1589" s="156">
        <v>127.17</v>
      </c>
      <c r="M1589" s="157"/>
      <c r="N1589" s="18"/>
      <c r="W1589" s="18"/>
      <c r="X1589" s="18"/>
      <c r="Y1589" s="18"/>
      <c r="Z1589" s="18"/>
      <c r="AA1589" s="18"/>
      <c r="AB1589" s="18"/>
      <c r="AC1589" s="18"/>
      <c r="AD1589" s="18"/>
      <c r="AE1589" s="18"/>
      <c r="AF1589" s="18"/>
      <c r="AG1589" s="18"/>
      <c r="AH1589" s="18"/>
      <c r="AI1589" s="18"/>
      <c r="AJ1589" s="18"/>
      <c r="AK1589" s="18"/>
      <c r="AL1589" s="18"/>
      <c r="AM1589" s="18"/>
      <c r="AN1589" s="18"/>
      <c r="AO1589" s="18"/>
      <c r="AP1589" s="18"/>
      <c r="AQ1589" s="18"/>
      <c r="AR1589" s="18"/>
      <c r="AS1589" s="18"/>
      <c r="AT1589" s="18"/>
      <c r="AU1589" s="18"/>
      <c r="AV1589" s="18"/>
      <c r="AW1589" s="18"/>
      <c r="AX1589" s="18"/>
      <c r="AY1589" s="18"/>
      <c r="AZ1589" s="18"/>
      <c r="BA1589" s="18"/>
      <c r="BB1589" s="18"/>
      <c r="BD1589" s="18"/>
      <c r="BE1589" s="18"/>
      <c r="BF1589" s="18"/>
      <c r="BG1589" s="18"/>
      <c r="BH1589" s="18"/>
      <c r="BI1589" s="18"/>
      <c r="BJ1589" s="18"/>
      <c r="BK1589" s="18"/>
      <c r="BL1589" s="18"/>
      <c r="BM1589" s="18"/>
      <c r="BN1589" s="18"/>
      <c r="BO1589" s="18"/>
      <c r="BP1589" s="18"/>
      <c r="BQ1589" s="18"/>
      <c r="BR1589" s="18"/>
      <c r="BS1589" s="18"/>
      <c r="BT1589" s="18"/>
      <c r="BU1589" s="18"/>
      <c r="BV1589" s="18"/>
      <c r="BW1589" s="18"/>
      <c r="BX1589" s="18"/>
      <c r="BY1589" s="18"/>
      <c r="BZ1589" s="18"/>
      <c r="CA1589" s="18"/>
      <c r="CB1589" s="18"/>
      <c r="CC1589" s="18"/>
      <c r="CD1589" s="18"/>
      <c r="CE1589" s="18"/>
      <c r="CF1589" s="18"/>
      <c r="CG1589" s="18"/>
      <c r="CH1589" s="18"/>
      <c r="CI1589" s="18"/>
      <c r="CJ1589" s="18"/>
      <c r="CK1589" s="18"/>
      <c r="CL1589" s="18"/>
      <c r="CM1589" s="18"/>
      <c r="CN1589" s="18"/>
      <c r="CO1589" s="18"/>
      <c r="CP1589" s="18"/>
      <c r="CQ1589" s="18"/>
      <c r="CR1589" s="18"/>
      <c r="CS1589" s="18"/>
      <c r="CT1589" s="18"/>
      <c r="CU1589" s="18"/>
      <c r="CV1589" s="18"/>
      <c r="CW1589" s="18"/>
      <c r="CX1589" s="18"/>
      <c r="CY1589" s="18"/>
      <c r="CZ1589" s="18"/>
      <c r="DA1589" s="18"/>
      <c r="DB1589" s="18"/>
      <c r="DC1589" s="18"/>
      <c r="DD1589" s="18"/>
      <c r="DE1589" s="18"/>
      <c r="DF1589" s="18"/>
      <c r="DG1589" s="18"/>
      <c r="DH1589" s="18"/>
      <c r="DI1589" s="18"/>
    </row>
    <row r="1590" s="19" customFormat="1" spans="1:113">
      <c r="A1590" s="153" t="str">
        <f>+CONCATENATE(B1590,C1590,D1590,E1590,F1590)</f>
        <v>AFS222</v>
      </c>
      <c r="B1590" s="154" t="s">
        <v>121</v>
      </c>
      <c r="C1590" s="154" t="s">
        <v>148</v>
      </c>
      <c r="D1590" s="154" t="s">
        <v>90</v>
      </c>
      <c r="E1590" s="154">
        <v>22</v>
      </c>
      <c r="F1590" s="155">
        <v>2</v>
      </c>
      <c r="G1590" s="156">
        <v>0</v>
      </c>
      <c r="H1590" s="156">
        <v>98.82</v>
      </c>
      <c r="I1590" s="156">
        <v>99.15</v>
      </c>
      <c r="J1590" s="156">
        <v>102.24</v>
      </c>
      <c r="K1590" s="156">
        <v>113.53</v>
      </c>
      <c r="L1590" s="156">
        <v>135.32</v>
      </c>
      <c r="M1590" s="157"/>
      <c r="N1590" s="18"/>
      <c r="W1590" s="18"/>
      <c r="X1590" s="18"/>
      <c r="Y1590" s="18"/>
      <c r="Z1590" s="18"/>
      <c r="AA1590" s="18"/>
      <c r="AB1590" s="18"/>
      <c r="AC1590" s="18"/>
      <c r="AD1590" s="18"/>
      <c r="AE1590" s="18"/>
      <c r="AF1590" s="18"/>
      <c r="AG1590" s="18"/>
      <c r="AH1590" s="18"/>
      <c r="AI1590" s="18"/>
      <c r="AJ1590" s="18"/>
      <c r="AK1590" s="18"/>
      <c r="AL1590" s="18"/>
      <c r="AM1590" s="18"/>
      <c r="AN1590" s="18"/>
      <c r="AO1590" s="18"/>
      <c r="AP1590" s="18"/>
      <c r="AQ1590" s="18"/>
      <c r="AR1590" s="18"/>
      <c r="AS1590" s="18"/>
      <c r="AT1590" s="18"/>
      <c r="AU1590" s="18"/>
      <c r="AV1590" s="18"/>
      <c r="AW1590" s="18"/>
      <c r="AX1590" s="18"/>
      <c r="AY1590" s="18"/>
      <c r="AZ1590" s="18"/>
      <c r="BA1590" s="18"/>
      <c r="BB1590" s="18"/>
      <c r="BD1590" s="18"/>
      <c r="BE1590" s="18"/>
      <c r="BF1590" s="18"/>
      <c r="BG1590" s="18"/>
      <c r="BH1590" s="18"/>
      <c r="BI1590" s="18"/>
      <c r="BJ1590" s="18"/>
      <c r="BK1590" s="18"/>
      <c r="BL1590" s="18"/>
      <c r="BM1590" s="18"/>
      <c r="BN1590" s="18"/>
      <c r="BO1590" s="18"/>
      <c r="BP1590" s="18"/>
      <c r="BQ1590" s="18"/>
      <c r="BR1590" s="18"/>
      <c r="BS1590" s="18"/>
      <c r="BT1590" s="18"/>
      <c r="BU1590" s="18"/>
      <c r="BV1590" s="18"/>
      <c r="BW1590" s="18"/>
      <c r="BX1590" s="18"/>
      <c r="BY1590" s="18"/>
      <c r="BZ1590" s="18"/>
      <c r="CA1590" s="18"/>
      <c r="CB1590" s="18"/>
      <c r="CC1590" s="18"/>
      <c r="CD1590" s="18"/>
      <c r="CE1590" s="18"/>
      <c r="CF1590" s="18"/>
      <c r="CG1590" s="18"/>
      <c r="CH1590" s="18"/>
      <c r="CI1590" s="18"/>
      <c r="CJ1590" s="18"/>
      <c r="CK1590" s="18"/>
      <c r="CL1590" s="18"/>
      <c r="CM1590" s="18"/>
      <c r="CN1590" s="18"/>
      <c r="CO1590" s="18"/>
      <c r="CP1590" s="18"/>
      <c r="CQ1590" s="18"/>
      <c r="CR1590" s="18"/>
      <c r="CS1590" s="18"/>
      <c r="CT1590" s="18"/>
      <c r="CU1590" s="18"/>
      <c r="CV1590" s="18"/>
      <c r="CW1590" s="18"/>
      <c r="CX1590" s="18"/>
      <c r="CY1590" s="18"/>
      <c r="CZ1590" s="18"/>
      <c r="DA1590" s="18"/>
      <c r="DB1590" s="18"/>
      <c r="DC1590" s="18"/>
      <c r="DD1590" s="18"/>
      <c r="DE1590" s="18"/>
      <c r="DF1590" s="18"/>
      <c r="DG1590" s="18"/>
      <c r="DH1590" s="18"/>
      <c r="DI1590" s="18"/>
    </row>
    <row r="1591" s="19" customFormat="1" spans="1:113">
      <c r="A1591" s="153" t="str">
        <f>+CONCATENATE(B1591,C1591,D1591,E1591,F1591)</f>
        <v>AFS232</v>
      </c>
      <c r="B1591" s="154" t="s">
        <v>121</v>
      </c>
      <c r="C1591" s="154" t="s">
        <v>148</v>
      </c>
      <c r="D1591" s="154" t="s">
        <v>90</v>
      </c>
      <c r="E1591" s="154">
        <v>23</v>
      </c>
      <c r="F1591" s="155">
        <v>2</v>
      </c>
      <c r="G1591" s="156">
        <v>0</v>
      </c>
      <c r="H1591" s="156">
        <v>101.4</v>
      </c>
      <c r="I1591" s="156">
        <v>101.82</v>
      </c>
      <c r="J1591" s="156">
        <v>105.92</v>
      </c>
      <c r="K1591" s="156">
        <v>119.47</v>
      </c>
      <c r="L1591" s="156">
        <v>144.23</v>
      </c>
      <c r="M1591" s="157"/>
      <c r="N1591" s="18"/>
      <c r="W1591" s="18"/>
      <c r="X1591" s="18"/>
      <c r="Y1591" s="18"/>
      <c r="Z1591" s="18"/>
      <c r="AA1591" s="18"/>
      <c r="AB1591" s="18"/>
      <c r="AC1591" s="18"/>
      <c r="AD1591" s="18"/>
      <c r="AE1591" s="18"/>
      <c r="AF1591" s="18"/>
      <c r="AG1591" s="18"/>
      <c r="AH1591" s="18"/>
      <c r="AI1591" s="18"/>
      <c r="AJ1591" s="18"/>
      <c r="AK1591" s="18"/>
      <c r="AL1591" s="18"/>
      <c r="AM1591" s="18"/>
      <c r="AN1591" s="18"/>
      <c r="AO1591" s="18"/>
      <c r="AP1591" s="18"/>
      <c r="AQ1591" s="18"/>
      <c r="AR1591" s="18"/>
      <c r="AS1591" s="18"/>
      <c r="AT1591" s="18"/>
      <c r="AU1591" s="18"/>
      <c r="AV1591" s="18"/>
      <c r="AW1591" s="18"/>
      <c r="AX1591" s="18"/>
      <c r="AY1591" s="18"/>
      <c r="AZ1591" s="18"/>
      <c r="BA1591" s="18"/>
      <c r="BB1591" s="18"/>
      <c r="BD1591" s="18"/>
      <c r="BE1591" s="18"/>
      <c r="BF1591" s="18"/>
      <c r="BG1591" s="18"/>
      <c r="BH1591" s="18"/>
      <c r="BI1591" s="18"/>
      <c r="BJ1591" s="18"/>
      <c r="BK1591" s="18"/>
      <c r="BL1591" s="18"/>
      <c r="BM1591" s="18"/>
      <c r="BN1591" s="18"/>
      <c r="BO1591" s="18"/>
      <c r="BP1591" s="18"/>
      <c r="BQ1591" s="18"/>
      <c r="BR1591" s="18"/>
      <c r="BS1591" s="18"/>
      <c r="BT1591" s="18"/>
      <c r="BU1591" s="18"/>
      <c r="BV1591" s="18"/>
      <c r="BW1591" s="18"/>
      <c r="BX1591" s="18"/>
      <c r="BY1591" s="18"/>
      <c r="BZ1591" s="18"/>
      <c r="CA1591" s="18"/>
      <c r="CB1591" s="18"/>
      <c r="CC1591" s="18"/>
      <c r="CD1591" s="18"/>
      <c r="CE1591" s="18"/>
      <c r="CF1591" s="18"/>
      <c r="CG1591" s="18"/>
      <c r="CH1591" s="18"/>
      <c r="CI1591" s="18"/>
      <c r="CJ1591" s="18"/>
      <c r="CK1591" s="18"/>
      <c r="CL1591" s="18"/>
      <c r="CM1591" s="18"/>
      <c r="CN1591" s="18"/>
      <c r="CO1591" s="18"/>
      <c r="CP1591" s="18"/>
      <c r="CQ1591" s="18"/>
      <c r="CR1591" s="18"/>
      <c r="CS1591" s="18"/>
      <c r="CT1591" s="18"/>
      <c r="CU1591" s="18"/>
      <c r="CV1591" s="18"/>
      <c r="CW1591" s="18"/>
      <c r="CX1591" s="18"/>
      <c r="CY1591" s="18"/>
      <c r="CZ1591" s="18"/>
      <c r="DA1591" s="18"/>
      <c r="DB1591" s="18"/>
      <c r="DC1591" s="18"/>
      <c r="DD1591" s="18"/>
      <c r="DE1591" s="18"/>
      <c r="DF1591" s="18"/>
      <c r="DG1591" s="18"/>
      <c r="DH1591" s="18"/>
      <c r="DI1591" s="18"/>
    </row>
    <row r="1592" s="19" customFormat="1" spans="1:113">
      <c r="A1592" s="153" t="str">
        <f>+CONCATENATE(B1592,C1592,D1592,E1592,F1592)</f>
        <v>AFS242</v>
      </c>
      <c r="B1592" s="154" t="s">
        <v>121</v>
      </c>
      <c r="C1592" s="154" t="s">
        <v>148</v>
      </c>
      <c r="D1592" s="154" t="s">
        <v>90</v>
      </c>
      <c r="E1592" s="154">
        <v>24</v>
      </c>
      <c r="F1592" s="155">
        <v>2</v>
      </c>
      <c r="G1592" s="156">
        <v>0</v>
      </c>
      <c r="H1592" s="156">
        <v>103.52</v>
      </c>
      <c r="I1592" s="156">
        <v>104.18</v>
      </c>
      <c r="J1592" s="156">
        <v>109.77</v>
      </c>
      <c r="K1592" s="156">
        <v>126.04</v>
      </c>
      <c r="L1592" s="156">
        <v>153.99</v>
      </c>
      <c r="M1592" s="157"/>
      <c r="N1592" s="18"/>
      <c r="W1592" s="18"/>
      <c r="X1592" s="18"/>
      <c r="Y1592" s="18"/>
      <c r="Z1592" s="18"/>
      <c r="AA1592" s="18"/>
      <c r="AB1592" s="18"/>
      <c r="AC1592" s="18"/>
      <c r="AD1592" s="18"/>
      <c r="AE1592" s="18"/>
      <c r="AF1592" s="18"/>
      <c r="AG1592" s="18"/>
      <c r="AH1592" s="18"/>
      <c r="AI1592" s="18"/>
      <c r="AJ1592" s="18"/>
      <c r="AK1592" s="18"/>
      <c r="AL1592" s="18"/>
      <c r="AM1592" s="18"/>
      <c r="AN1592" s="18"/>
      <c r="AO1592" s="18"/>
      <c r="AP1592" s="18"/>
      <c r="AQ1592" s="18"/>
      <c r="AR1592" s="18"/>
      <c r="AS1592" s="18"/>
      <c r="AT1592" s="18"/>
      <c r="AU1592" s="18"/>
      <c r="AV1592" s="18"/>
      <c r="AW1592" s="18"/>
      <c r="AX1592" s="18"/>
      <c r="AY1592" s="18"/>
      <c r="AZ1592" s="18"/>
      <c r="BA1592" s="18"/>
      <c r="BB1592" s="18"/>
      <c r="BD1592" s="18"/>
      <c r="BE1592" s="18"/>
      <c r="BF1592" s="18"/>
      <c r="BG1592" s="18"/>
      <c r="BH1592" s="18"/>
      <c r="BI1592" s="18"/>
      <c r="BJ1592" s="18"/>
      <c r="BK1592" s="18"/>
      <c r="BL1592" s="18"/>
      <c r="BM1592" s="18"/>
      <c r="BN1592" s="18"/>
      <c r="BO1592" s="18"/>
      <c r="BP1592" s="18"/>
      <c r="BQ1592" s="18"/>
      <c r="BR1592" s="18"/>
      <c r="BS1592" s="18"/>
      <c r="BT1592" s="18"/>
      <c r="BU1592" s="18"/>
      <c r="BV1592" s="18"/>
      <c r="BW1592" s="18"/>
      <c r="BX1592" s="18"/>
      <c r="BY1592" s="18"/>
      <c r="BZ1592" s="18"/>
      <c r="CA1592" s="18"/>
      <c r="CB1592" s="18"/>
      <c r="CC1592" s="18"/>
      <c r="CD1592" s="18"/>
      <c r="CE1592" s="18"/>
      <c r="CF1592" s="18"/>
      <c r="CG1592" s="18"/>
      <c r="CH1592" s="18"/>
      <c r="CI1592" s="18"/>
      <c r="CJ1592" s="18"/>
      <c r="CK1592" s="18"/>
      <c r="CL1592" s="18"/>
      <c r="CM1592" s="18"/>
      <c r="CN1592" s="18"/>
      <c r="CO1592" s="18"/>
      <c r="CP1592" s="18"/>
      <c r="CQ1592" s="18"/>
      <c r="CR1592" s="18"/>
      <c r="CS1592" s="18"/>
      <c r="CT1592" s="18"/>
      <c r="CU1592" s="18"/>
      <c r="CV1592" s="18"/>
      <c r="CW1592" s="18"/>
      <c r="CX1592" s="18"/>
      <c r="CY1592" s="18"/>
      <c r="CZ1592" s="18"/>
      <c r="DA1592" s="18"/>
      <c r="DB1592" s="18"/>
      <c r="DC1592" s="18"/>
      <c r="DD1592" s="18"/>
      <c r="DE1592" s="18"/>
      <c r="DF1592" s="18"/>
      <c r="DG1592" s="18"/>
      <c r="DH1592" s="18"/>
      <c r="DI1592" s="18"/>
    </row>
    <row r="1593" s="19" customFormat="1" spans="1:113">
      <c r="A1593" s="153" t="str">
        <f>+CONCATENATE(B1593,C1593,D1593,E1593,F1593)</f>
        <v>AFS252</v>
      </c>
      <c r="B1593" s="154" t="s">
        <v>121</v>
      </c>
      <c r="C1593" s="154" t="s">
        <v>148</v>
      </c>
      <c r="D1593" s="154" t="s">
        <v>90</v>
      </c>
      <c r="E1593" s="154">
        <v>25</v>
      </c>
      <c r="F1593" s="155">
        <v>2</v>
      </c>
      <c r="G1593" s="156">
        <v>0</v>
      </c>
      <c r="H1593" s="156">
        <v>105.31</v>
      </c>
      <c r="I1593" s="156">
        <v>106.43</v>
      </c>
      <c r="J1593" s="156">
        <v>114.06</v>
      </c>
      <c r="K1593" s="156">
        <v>133.45</v>
      </c>
      <c r="L1593" s="156">
        <v>164.92</v>
      </c>
      <c r="M1593" s="157"/>
      <c r="N1593" s="18"/>
      <c r="W1593" s="18"/>
      <c r="X1593" s="18"/>
      <c r="Y1593" s="18"/>
      <c r="Z1593" s="18"/>
      <c r="AA1593" s="18"/>
      <c r="AB1593" s="18"/>
      <c r="AC1593" s="18"/>
      <c r="AD1593" s="18"/>
      <c r="AE1593" s="18"/>
      <c r="AF1593" s="18"/>
      <c r="AG1593" s="18"/>
      <c r="AH1593" s="18"/>
      <c r="AI1593" s="18"/>
      <c r="AJ1593" s="18"/>
      <c r="AK1593" s="18"/>
      <c r="AL1593" s="18"/>
      <c r="AM1593" s="18"/>
      <c r="AN1593" s="18"/>
      <c r="AO1593" s="18"/>
      <c r="AP1593" s="18"/>
      <c r="AQ1593" s="18"/>
      <c r="AR1593" s="18"/>
      <c r="AS1593" s="18"/>
      <c r="AT1593" s="18"/>
      <c r="AU1593" s="18"/>
      <c r="AV1593" s="18"/>
      <c r="AW1593" s="18"/>
      <c r="AX1593" s="18"/>
      <c r="AY1593" s="18"/>
      <c r="AZ1593" s="18"/>
      <c r="BA1593" s="18"/>
      <c r="BB1593" s="18"/>
      <c r="BD1593" s="18"/>
      <c r="BE1593" s="18"/>
      <c r="BF1593" s="18"/>
      <c r="BG1593" s="18"/>
      <c r="BH1593" s="18"/>
      <c r="BI1593" s="18"/>
      <c r="BJ1593" s="18"/>
      <c r="BK1593" s="18"/>
      <c r="BL1593" s="18"/>
      <c r="BM1593" s="18"/>
      <c r="BN1593" s="18"/>
      <c r="BO1593" s="18"/>
      <c r="BP1593" s="18"/>
      <c r="BQ1593" s="18"/>
      <c r="BR1593" s="18"/>
      <c r="BS1593" s="18"/>
      <c r="BT1593" s="18"/>
      <c r="BU1593" s="18"/>
      <c r="BV1593" s="18"/>
      <c r="BW1593" s="18"/>
      <c r="BX1593" s="18"/>
      <c r="BY1593" s="18"/>
      <c r="BZ1593" s="18"/>
      <c r="CA1593" s="18"/>
      <c r="CB1593" s="18"/>
      <c r="CC1593" s="18"/>
      <c r="CD1593" s="18"/>
      <c r="CE1593" s="18"/>
      <c r="CF1593" s="18"/>
      <c r="CG1593" s="18"/>
      <c r="CH1593" s="18"/>
      <c r="CI1593" s="18"/>
      <c r="CJ1593" s="18"/>
      <c r="CK1593" s="18"/>
      <c r="CL1593" s="18"/>
      <c r="CM1593" s="18"/>
      <c r="CN1593" s="18"/>
      <c r="CO1593" s="18"/>
      <c r="CP1593" s="18"/>
      <c r="CQ1593" s="18"/>
      <c r="CR1593" s="18"/>
      <c r="CS1593" s="18"/>
      <c r="CT1593" s="18"/>
      <c r="CU1593" s="18"/>
      <c r="CV1593" s="18"/>
      <c r="CW1593" s="18"/>
      <c r="CX1593" s="18"/>
      <c r="CY1593" s="18"/>
      <c r="CZ1593" s="18"/>
      <c r="DA1593" s="18"/>
      <c r="DB1593" s="18"/>
      <c r="DC1593" s="18"/>
      <c r="DD1593" s="18"/>
      <c r="DE1593" s="18"/>
      <c r="DF1593" s="18"/>
      <c r="DG1593" s="18"/>
      <c r="DH1593" s="18"/>
      <c r="DI1593" s="18"/>
    </row>
    <row r="1594" s="19" customFormat="1" spans="1:113">
      <c r="A1594" s="153" t="str">
        <f>+CONCATENATE(B1594,C1594,D1594,E1594,F1594)</f>
        <v>AFS262</v>
      </c>
      <c r="B1594" s="154" t="s">
        <v>121</v>
      </c>
      <c r="C1594" s="154" t="s">
        <v>148</v>
      </c>
      <c r="D1594" s="154" t="s">
        <v>90</v>
      </c>
      <c r="E1594" s="154">
        <v>26</v>
      </c>
      <c r="F1594" s="155">
        <v>2</v>
      </c>
      <c r="G1594" s="156">
        <v>0</v>
      </c>
      <c r="H1594" s="156">
        <v>106.96</v>
      </c>
      <c r="I1594" s="156">
        <v>108.84</v>
      </c>
      <c r="J1594" s="156">
        <v>119</v>
      </c>
      <c r="K1594" s="156">
        <v>141.81</v>
      </c>
      <c r="L1594" s="156">
        <v>177.04</v>
      </c>
      <c r="M1594" s="157"/>
      <c r="N1594" s="18"/>
      <c r="W1594" s="18"/>
      <c r="X1594" s="18"/>
      <c r="Y1594" s="18"/>
      <c r="Z1594" s="18"/>
      <c r="AA1594" s="18"/>
      <c r="AB1594" s="18"/>
      <c r="AC1594" s="18"/>
      <c r="AD1594" s="18"/>
      <c r="AE1594" s="18"/>
      <c r="AF1594" s="18"/>
      <c r="AG1594" s="18"/>
      <c r="AH1594" s="18"/>
      <c r="AI1594" s="18"/>
      <c r="AJ1594" s="18"/>
      <c r="AK1594" s="18"/>
      <c r="AL1594" s="18"/>
      <c r="AM1594" s="18"/>
      <c r="AN1594" s="18"/>
      <c r="AO1594" s="18"/>
      <c r="AP1594" s="18"/>
      <c r="AQ1594" s="18"/>
      <c r="AR1594" s="18"/>
      <c r="AS1594" s="18"/>
      <c r="AT1594" s="18"/>
      <c r="AU1594" s="18"/>
      <c r="AV1594" s="18"/>
      <c r="AW1594" s="18"/>
      <c r="AX1594" s="18"/>
      <c r="AY1594" s="18"/>
      <c r="AZ1594" s="18"/>
      <c r="BA1594" s="18"/>
      <c r="BB1594" s="18"/>
      <c r="BD1594" s="18"/>
      <c r="BE1594" s="18"/>
      <c r="BF1594" s="18"/>
      <c r="BG1594" s="18"/>
      <c r="BH1594" s="18"/>
      <c r="BI1594" s="18"/>
      <c r="BJ1594" s="18"/>
      <c r="BK1594" s="18"/>
      <c r="BL1594" s="18"/>
      <c r="BM1594" s="18"/>
      <c r="BN1594" s="18"/>
      <c r="BO1594" s="18"/>
      <c r="BP1594" s="18"/>
      <c r="BQ1594" s="18"/>
      <c r="BR1594" s="18"/>
      <c r="BS1594" s="18"/>
      <c r="BT1594" s="18"/>
      <c r="BU1594" s="18"/>
      <c r="BV1594" s="18"/>
      <c r="BW1594" s="18"/>
      <c r="BX1594" s="18"/>
      <c r="BY1594" s="18"/>
      <c r="BZ1594" s="18"/>
      <c r="CA1594" s="18"/>
      <c r="CB1594" s="18"/>
      <c r="CC1594" s="18"/>
      <c r="CD1594" s="18"/>
      <c r="CE1594" s="18"/>
      <c r="CF1594" s="18"/>
      <c r="CG1594" s="18"/>
      <c r="CH1594" s="18"/>
      <c r="CI1594" s="18"/>
      <c r="CJ1594" s="18"/>
      <c r="CK1594" s="18"/>
      <c r="CL1594" s="18"/>
      <c r="CM1594" s="18"/>
      <c r="CN1594" s="18"/>
      <c r="CO1594" s="18"/>
      <c r="CP1594" s="18"/>
      <c r="CQ1594" s="18"/>
      <c r="CR1594" s="18"/>
      <c r="CS1594" s="18"/>
      <c r="CT1594" s="18"/>
      <c r="CU1594" s="18"/>
      <c r="CV1594" s="18"/>
      <c r="CW1594" s="18"/>
      <c r="CX1594" s="18"/>
      <c r="CY1594" s="18"/>
      <c r="CZ1594" s="18"/>
      <c r="DA1594" s="18"/>
      <c r="DB1594" s="18"/>
      <c r="DC1594" s="18"/>
      <c r="DD1594" s="18"/>
      <c r="DE1594" s="18"/>
      <c r="DF1594" s="18"/>
      <c r="DG1594" s="18"/>
      <c r="DH1594" s="18"/>
      <c r="DI1594" s="18"/>
    </row>
    <row r="1595" s="19" customFormat="1" spans="1:113">
      <c r="A1595" s="153" t="str">
        <f>+CONCATENATE(B1595,C1595,D1595,E1595,F1595)</f>
        <v>AFS272</v>
      </c>
      <c r="B1595" s="154" t="s">
        <v>121</v>
      </c>
      <c r="C1595" s="154" t="s">
        <v>148</v>
      </c>
      <c r="D1595" s="154" t="s">
        <v>90</v>
      </c>
      <c r="E1595" s="154">
        <v>27</v>
      </c>
      <c r="F1595" s="155">
        <v>2</v>
      </c>
      <c r="G1595" s="156">
        <v>0</v>
      </c>
      <c r="H1595" s="156">
        <v>108.64</v>
      </c>
      <c r="I1595" s="156">
        <v>111.59</v>
      </c>
      <c r="J1595" s="156">
        <v>124.82</v>
      </c>
      <c r="K1595" s="156">
        <v>151.45</v>
      </c>
      <c r="L1595" s="156">
        <v>190.32</v>
      </c>
      <c r="M1595" s="157"/>
      <c r="N1595" s="18"/>
      <c r="W1595" s="18"/>
      <c r="X1595" s="18"/>
      <c r="Y1595" s="18"/>
      <c r="Z1595" s="18"/>
      <c r="AA1595" s="18"/>
      <c r="AB1595" s="18"/>
      <c r="AC1595" s="18"/>
      <c r="AD1595" s="18"/>
      <c r="AE1595" s="18"/>
      <c r="AF1595" s="18"/>
      <c r="AG1595" s="18"/>
      <c r="AH1595" s="18"/>
      <c r="AI1595" s="18"/>
      <c r="AJ1595" s="18"/>
      <c r="AK1595" s="18"/>
      <c r="AL1595" s="18"/>
      <c r="AM1595" s="18"/>
      <c r="AN1595" s="18"/>
      <c r="AO1595" s="18"/>
      <c r="AP1595" s="18"/>
      <c r="AQ1595" s="18"/>
      <c r="AR1595" s="18"/>
      <c r="AS1595" s="18"/>
      <c r="AT1595" s="18"/>
      <c r="AU1595" s="18"/>
      <c r="AV1595" s="18"/>
      <c r="AW1595" s="18"/>
      <c r="AX1595" s="18"/>
      <c r="AY1595" s="18"/>
      <c r="AZ1595" s="18"/>
      <c r="BA1595" s="18"/>
      <c r="BB1595" s="18"/>
      <c r="BD1595" s="18"/>
      <c r="BE1595" s="18"/>
      <c r="BF1595" s="18"/>
      <c r="BG1595" s="18"/>
      <c r="BH1595" s="18"/>
      <c r="BI1595" s="18"/>
      <c r="BJ1595" s="18"/>
      <c r="BK1595" s="18"/>
      <c r="BL1595" s="18"/>
      <c r="BM1595" s="18"/>
      <c r="BN1595" s="18"/>
      <c r="BO1595" s="18"/>
      <c r="BP1595" s="18"/>
      <c r="BQ1595" s="18"/>
      <c r="BR1595" s="18"/>
      <c r="BS1595" s="18"/>
      <c r="BT1595" s="18"/>
      <c r="BU1595" s="18"/>
      <c r="BV1595" s="18"/>
      <c r="BW1595" s="18"/>
      <c r="BX1595" s="18"/>
      <c r="BY1595" s="18"/>
      <c r="BZ1595" s="18"/>
      <c r="CA1595" s="18"/>
      <c r="CB1595" s="18"/>
      <c r="CC1595" s="18"/>
      <c r="CD1595" s="18"/>
      <c r="CE1595" s="18"/>
      <c r="CF1595" s="18"/>
      <c r="CG1595" s="18"/>
      <c r="CH1595" s="18"/>
      <c r="CI1595" s="18"/>
      <c r="CJ1595" s="18"/>
      <c r="CK1595" s="18"/>
      <c r="CL1595" s="18"/>
      <c r="CM1595" s="18"/>
      <c r="CN1595" s="18"/>
      <c r="CO1595" s="18"/>
      <c r="CP1595" s="18"/>
      <c r="CQ1595" s="18"/>
      <c r="CR1595" s="18"/>
      <c r="CS1595" s="18"/>
      <c r="CT1595" s="18"/>
      <c r="CU1595" s="18"/>
      <c r="CV1595" s="18"/>
      <c r="CW1595" s="18"/>
      <c r="CX1595" s="18"/>
      <c r="CY1595" s="18"/>
      <c r="CZ1595" s="18"/>
      <c r="DA1595" s="18"/>
      <c r="DB1595" s="18"/>
      <c r="DC1595" s="18"/>
      <c r="DD1595" s="18"/>
      <c r="DE1595" s="18"/>
      <c r="DF1595" s="18"/>
      <c r="DG1595" s="18"/>
      <c r="DH1595" s="18"/>
      <c r="DI1595" s="18"/>
    </row>
    <row r="1596" s="19" customFormat="1" spans="1:113">
      <c r="A1596" s="153" t="str">
        <f>+CONCATENATE(B1596,C1596,D1596,E1596,F1596)</f>
        <v>AFS282</v>
      </c>
      <c r="B1596" s="154" t="s">
        <v>121</v>
      </c>
      <c r="C1596" s="154" t="s">
        <v>148</v>
      </c>
      <c r="D1596" s="154" t="s">
        <v>90</v>
      </c>
      <c r="E1596" s="154">
        <v>28</v>
      </c>
      <c r="F1596" s="155">
        <v>2</v>
      </c>
      <c r="G1596" s="156">
        <v>0</v>
      </c>
      <c r="H1596" s="156">
        <v>110.5</v>
      </c>
      <c r="I1596" s="156">
        <v>115.07</v>
      </c>
      <c r="J1596" s="156">
        <v>131.77</v>
      </c>
      <c r="K1596" s="156">
        <v>162.27</v>
      </c>
      <c r="L1596" s="156">
        <v>204.91</v>
      </c>
      <c r="M1596" s="157"/>
      <c r="N1596" s="18"/>
      <c r="W1596" s="18"/>
      <c r="X1596" s="18"/>
      <c r="Y1596" s="18"/>
      <c r="Z1596" s="18"/>
      <c r="AA1596" s="18"/>
      <c r="AB1596" s="18"/>
      <c r="AC1596" s="18"/>
      <c r="AD1596" s="18"/>
      <c r="AE1596" s="18"/>
      <c r="AF1596" s="18"/>
      <c r="AG1596" s="18"/>
      <c r="AH1596" s="18"/>
      <c r="AI1596" s="18"/>
      <c r="AJ1596" s="18"/>
      <c r="AK1596" s="18"/>
      <c r="AL1596" s="18"/>
      <c r="AM1596" s="18"/>
      <c r="AN1596" s="18"/>
      <c r="AO1596" s="18"/>
      <c r="AP1596" s="18"/>
      <c r="AQ1596" s="18"/>
      <c r="AR1596" s="18"/>
      <c r="AS1596" s="18"/>
      <c r="AT1596" s="18"/>
      <c r="AU1596" s="18"/>
      <c r="AV1596" s="18"/>
      <c r="AW1596" s="18"/>
      <c r="AX1596" s="18"/>
      <c r="AY1596" s="18"/>
      <c r="AZ1596" s="18"/>
      <c r="BA1596" s="18"/>
      <c r="BB1596" s="18"/>
      <c r="BD1596" s="18"/>
      <c r="BE1596" s="18"/>
      <c r="BF1596" s="18"/>
      <c r="BG1596" s="18"/>
      <c r="BH1596" s="18"/>
      <c r="BI1596" s="18"/>
      <c r="BJ1596" s="18"/>
      <c r="BK1596" s="18"/>
      <c r="BL1596" s="18"/>
      <c r="BM1596" s="18"/>
      <c r="BN1596" s="18"/>
      <c r="BO1596" s="18"/>
      <c r="BP1596" s="18"/>
      <c r="BQ1596" s="18"/>
      <c r="BR1596" s="18"/>
      <c r="BS1596" s="18"/>
      <c r="BT1596" s="18"/>
      <c r="BU1596" s="18"/>
      <c r="BV1596" s="18"/>
      <c r="BW1596" s="18"/>
      <c r="BX1596" s="18"/>
      <c r="BY1596" s="18"/>
      <c r="BZ1596" s="18"/>
      <c r="CA1596" s="18"/>
      <c r="CB1596" s="18"/>
      <c r="CC1596" s="18"/>
      <c r="CD1596" s="18"/>
      <c r="CE1596" s="18"/>
      <c r="CF1596" s="18"/>
      <c r="CG1596" s="18"/>
      <c r="CH1596" s="18"/>
      <c r="CI1596" s="18"/>
      <c r="CJ1596" s="18"/>
      <c r="CK1596" s="18"/>
      <c r="CL1596" s="18"/>
      <c r="CM1596" s="18"/>
      <c r="CN1596" s="18"/>
      <c r="CO1596" s="18"/>
      <c r="CP1596" s="18"/>
      <c r="CQ1596" s="18"/>
      <c r="CR1596" s="18"/>
      <c r="CS1596" s="18"/>
      <c r="CT1596" s="18"/>
      <c r="CU1596" s="18"/>
      <c r="CV1596" s="18"/>
      <c r="CW1596" s="18"/>
      <c r="CX1596" s="18"/>
      <c r="CY1596" s="18"/>
      <c r="CZ1596" s="18"/>
      <c r="DA1596" s="18"/>
      <c r="DB1596" s="18"/>
      <c r="DC1596" s="18"/>
      <c r="DD1596" s="18"/>
      <c r="DE1596" s="18"/>
      <c r="DF1596" s="18"/>
      <c r="DG1596" s="18"/>
      <c r="DH1596" s="18"/>
      <c r="DI1596" s="18"/>
    </row>
    <row r="1597" s="19" customFormat="1" spans="1:113">
      <c r="A1597" s="153" t="str">
        <f>+CONCATENATE(B1597,C1597,D1597,E1597,F1597)</f>
        <v>AFS292</v>
      </c>
      <c r="B1597" s="154" t="s">
        <v>121</v>
      </c>
      <c r="C1597" s="154" t="s">
        <v>148</v>
      </c>
      <c r="D1597" s="154" t="s">
        <v>90</v>
      </c>
      <c r="E1597" s="154">
        <v>29</v>
      </c>
      <c r="F1597" s="155">
        <v>2</v>
      </c>
      <c r="G1597" s="156">
        <v>0</v>
      </c>
      <c r="H1597" s="156">
        <v>112.78</v>
      </c>
      <c r="I1597" s="156">
        <v>119.43</v>
      </c>
      <c r="J1597" s="156">
        <v>139.89</v>
      </c>
      <c r="K1597" s="156">
        <v>174.64</v>
      </c>
      <c r="L1597" s="156">
        <v>220.93</v>
      </c>
      <c r="M1597" s="157"/>
      <c r="N1597" s="18"/>
      <c r="W1597" s="18"/>
      <c r="X1597" s="18"/>
      <c r="Y1597" s="18"/>
      <c r="Z1597" s="18"/>
      <c r="AA1597" s="18"/>
      <c r="AB1597" s="18"/>
      <c r="AC1597" s="18"/>
      <c r="AD1597" s="18"/>
      <c r="AE1597" s="18"/>
      <c r="AF1597" s="18"/>
      <c r="AG1597" s="18"/>
      <c r="AH1597" s="18"/>
      <c r="AI1597" s="18"/>
      <c r="AJ1597" s="18"/>
      <c r="AK1597" s="18"/>
      <c r="AL1597" s="18"/>
      <c r="AM1597" s="18"/>
      <c r="AN1597" s="18"/>
      <c r="AO1597" s="18"/>
      <c r="AP1597" s="18"/>
      <c r="AQ1597" s="18"/>
      <c r="AR1597" s="18"/>
      <c r="AS1597" s="18"/>
      <c r="AT1597" s="18"/>
      <c r="AU1597" s="18"/>
      <c r="AV1597" s="18"/>
      <c r="AW1597" s="18"/>
      <c r="AX1597" s="18"/>
      <c r="AY1597" s="18"/>
      <c r="AZ1597" s="18"/>
      <c r="BA1597" s="18"/>
      <c r="BB1597" s="18"/>
      <c r="BD1597" s="18"/>
      <c r="BE1597" s="18"/>
      <c r="BF1597" s="18"/>
      <c r="BG1597" s="18"/>
      <c r="BH1597" s="18"/>
      <c r="BI1597" s="18"/>
      <c r="BJ1597" s="18"/>
      <c r="BK1597" s="18"/>
      <c r="BL1597" s="18"/>
      <c r="BM1597" s="18"/>
      <c r="BN1597" s="18"/>
      <c r="BO1597" s="18"/>
      <c r="BP1597" s="18"/>
      <c r="BQ1597" s="18"/>
      <c r="BR1597" s="18"/>
      <c r="BS1597" s="18"/>
      <c r="BT1597" s="18"/>
      <c r="BU1597" s="18"/>
      <c r="BV1597" s="18"/>
      <c r="BW1597" s="18"/>
      <c r="BX1597" s="18"/>
      <c r="BY1597" s="18"/>
      <c r="BZ1597" s="18"/>
      <c r="CA1597" s="18"/>
      <c r="CB1597" s="18"/>
      <c r="CC1597" s="18"/>
      <c r="CD1597" s="18"/>
      <c r="CE1597" s="18"/>
      <c r="CF1597" s="18"/>
      <c r="CG1597" s="18"/>
      <c r="CH1597" s="18"/>
      <c r="CI1597" s="18"/>
      <c r="CJ1597" s="18"/>
      <c r="CK1597" s="18"/>
      <c r="CL1597" s="18"/>
      <c r="CM1597" s="18"/>
      <c r="CN1597" s="18"/>
      <c r="CO1597" s="18"/>
      <c r="CP1597" s="18"/>
      <c r="CQ1597" s="18"/>
      <c r="CR1597" s="18"/>
      <c r="CS1597" s="18"/>
      <c r="CT1597" s="18"/>
      <c r="CU1597" s="18"/>
      <c r="CV1597" s="18"/>
      <c r="CW1597" s="18"/>
      <c r="CX1597" s="18"/>
      <c r="CY1597" s="18"/>
      <c r="CZ1597" s="18"/>
      <c r="DA1597" s="18"/>
      <c r="DB1597" s="18"/>
      <c r="DC1597" s="18"/>
      <c r="DD1597" s="18"/>
      <c r="DE1597" s="18"/>
      <c r="DF1597" s="18"/>
      <c r="DG1597" s="18"/>
      <c r="DH1597" s="18"/>
      <c r="DI1597" s="18"/>
    </row>
    <row r="1598" s="19" customFormat="1" spans="1:113">
      <c r="A1598" s="153" t="str">
        <f>+CONCATENATE(B1598,C1598,D1598,E1598,F1598)</f>
        <v>AFS302</v>
      </c>
      <c r="B1598" s="154" t="s">
        <v>121</v>
      </c>
      <c r="C1598" s="154" t="s">
        <v>148</v>
      </c>
      <c r="D1598" s="154" t="s">
        <v>90</v>
      </c>
      <c r="E1598" s="154">
        <v>30</v>
      </c>
      <c r="F1598" s="155">
        <v>2</v>
      </c>
      <c r="G1598" s="156">
        <v>0</v>
      </c>
      <c r="H1598" s="156">
        <v>115.46</v>
      </c>
      <c r="I1598" s="156">
        <v>124.84</v>
      </c>
      <c r="J1598" s="156">
        <v>149.33</v>
      </c>
      <c r="K1598" s="156">
        <v>188.63</v>
      </c>
      <c r="L1598" s="156">
        <v>238.4</v>
      </c>
      <c r="M1598" s="157">
        <v>238.4</v>
      </c>
      <c r="N1598" s="18"/>
      <c r="W1598" s="18"/>
      <c r="X1598" s="18"/>
      <c r="Y1598" s="18"/>
      <c r="Z1598" s="18"/>
      <c r="AA1598" s="18"/>
      <c r="AB1598" s="18"/>
      <c r="AC1598" s="18"/>
      <c r="AD1598" s="18"/>
      <c r="AE1598" s="18"/>
      <c r="AF1598" s="18"/>
      <c r="AG1598" s="18"/>
      <c r="AH1598" s="18"/>
      <c r="AI1598" s="18"/>
      <c r="AJ1598" s="18"/>
      <c r="AK1598" s="18"/>
      <c r="AL1598" s="18"/>
      <c r="AM1598" s="18"/>
      <c r="AN1598" s="18"/>
      <c r="AO1598" s="18"/>
      <c r="AP1598" s="18"/>
      <c r="AQ1598" s="18"/>
      <c r="AR1598" s="18"/>
      <c r="AS1598" s="18"/>
      <c r="AT1598" s="18"/>
      <c r="AU1598" s="18"/>
      <c r="AV1598" s="18"/>
      <c r="AW1598" s="18"/>
      <c r="AX1598" s="18"/>
      <c r="AY1598" s="18"/>
      <c r="AZ1598" s="18"/>
      <c r="BA1598" s="18"/>
      <c r="BB1598" s="18"/>
      <c r="BD1598" s="18"/>
      <c r="BE1598" s="18"/>
      <c r="BF1598" s="18"/>
      <c r="BG1598" s="18"/>
      <c r="BH1598" s="18"/>
      <c r="BI1598" s="18"/>
      <c r="BJ1598" s="18"/>
      <c r="BK1598" s="18"/>
      <c r="BL1598" s="18"/>
      <c r="BM1598" s="18"/>
      <c r="BN1598" s="18"/>
      <c r="BO1598" s="18"/>
      <c r="BP1598" s="18"/>
      <c r="BQ1598" s="18"/>
      <c r="BR1598" s="18"/>
      <c r="BS1598" s="18"/>
      <c r="BT1598" s="18"/>
      <c r="BU1598" s="18"/>
      <c r="BV1598" s="18"/>
      <c r="BW1598" s="18"/>
      <c r="BX1598" s="18"/>
      <c r="BY1598" s="18"/>
      <c r="BZ1598" s="18"/>
      <c r="CA1598" s="18"/>
      <c r="CB1598" s="18"/>
      <c r="CC1598" s="18"/>
      <c r="CD1598" s="18"/>
      <c r="CE1598" s="18"/>
      <c r="CF1598" s="18"/>
      <c r="CG1598" s="18"/>
      <c r="CH1598" s="18"/>
      <c r="CI1598" s="18"/>
      <c r="CJ1598" s="18"/>
      <c r="CK1598" s="18"/>
      <c r="CL1598" s="18"/>
      <c r="CM1598" s="18"/>
      <c r="CN1598" s="18"/>
      <c r="CO1598" s="18"/>
      <c r="CP1598" s="18"/>
      <c r="CQ1598" s="18"/>
      <c r="CR1598" s="18"/>
      <c r="CS1598" s="18"/>
      <c r="CT1598" s="18"/>
      <c r="CU1598" s="18"/>
      <c r="CV1598" s="18"/>
      <c r="CW1598" s="18"/>
      <c r="CX1598" s="18"/>
      <c r="CY1598" s="18"/>
      <c r="CZ1598" s="18"/>
      <c r="DA1598" s="18"/>
      <c r="DB1598" s="18"/>
      <c r="DC1598" s="18"/>
      <c r="DD1598" s="18"/>
      <c r="DE1598" s="18"/>
      <c r="DF1598" s="18"/>
      <c r="DG1598" s="18"/>
      <c r="DH1598" s="18"/>
      <c r="DI1598" s="18"/>
    </row>
    <row r="1599" s="19" customFormat="1" spans="1:113">
      <c r="A1599" s="153" t="str">
        <f>+CONCATENATE(B1599,C1599,D1599,E1599,F1599)</f>
        <v>AFS312</v>
      </c>
      <c r="B1599" s="154" t="s">
        <v>121</v>
      </c>
      <c r="C1599" s="154" t="s">
        <v>148</v>
      </c>
      <c r="D1599" s="154" t="s">
        <v>90</v>
      </c>
      <c r="E1599" s="154">
        <v>31</v>
      </c>
      <c r="F1599" s="155">
        <v>2</v>
      </c>
      <c r="G1599" s="156">
        <v>0</v>
      </c>
      <c r="H1599" s="156">
        <v>118.88</v>
      </c>
      <c r="I1599" s="156">
        <v>131.46</v>
      </c>
      <c r="J1599" s="156">
        <v>160.44</v>
      </c>
      <c r="K1599" s="156">
        <v>204.28</v>
      </c>
      <c r="L1599" s="156">
        <v>257.47</v>
      </c>
      <c r="M1599" s="157">
        <v>246.38</v>
      </c>
      <c r="N1599" s="18"/>
      <c r="W1599" s="18"/>
      <c r="X1599" s="18"/>
      <c r="Y1599" s="18"/>
      <c r="Z1599" s="18"/>
      <c r="AA1599" s="18"/>
      <c r="AB1599" s="18"/>
      <c r="AC1599" s="18"/>
      <c r="AD1599" s="18"/>
      <c r="AE1599" s="18"/>
      <c r="AF1599" s="18"/>
      <c r="AG1599" s="18"/>
      <c r="AH1599" s="18"/>
      <c r="AI1599" s="18"/>
      <c r="AJ1599" s="18"/>
      <c r="AK1599" s="18"/>
      <c r="AL1599" s="18"/>
      <c r="AM1599" s="18"/>
      <c r="AN1599" s="18"/>
      <c r="AO1599" s="18"/>
      <c r="AP1599" s="18"/>
      <c r="AQ1599" s="18"/>
      <c r="AR1599" s="18"/>
      <c r="AS1599" s="18"/>
      <c r="AT1599" s="18"/>
      <c r="AU1599" s="18"/>
      <c r="AV1599" s="18"/>
      <c r="AW1599" s="18"/>
      <c r="AX1599" s="18"/>
      <c r="AY1599" s="18"/>
      <c r="AZ1599" s="18"/>
      <c r="BA1599" s="18"/>
      <c r="BB1599" s="18"/>
      <c r="BD1599" s="18"/>
      <c r="BE1599" s="18"/>
      <c r="BF1599" s="18"/>
      <c r="BG1599" s="18"/>
      <c r="BH1599" s="18"/>
      <c r="BI1599" s="18"/>
      <c r="BJ1599" s="18"/>
      <c r="BK1599" s="18"/>
      <c r="BL1599" s="18"/>
      <c r="BM1599" s="18"/>
      <c r="BN1599" s="18"/>
      <c r="BO1599" s="18"/>
      <c r="BP1599" s="18"/>
      <c r="BQ1599" s="18"/>
      <c r="BR1599" s="18"/>
      <c r="BS1599" s="18"/>
      <c r="BT1599" s="18"/>
      <c r="BU1599" s="18"/>
      <c r="BV1599" s="18"/>
      <c r="BW1599" s="18"/>
      <c r="BX1599" s="18"/>
      <c r="BY1599" s="18"/>
      <c r="BZ1599" s="18"/>
      <c r="CA1599" s="18"/>
      <c r="CB1599" s="18"/>
      <c r="CC1599" s="18"/>
      <c r="CD1599" s="18"/>
      <c r="CE1599" s="18"/>
      <c r="CF1599" s="18"/>
      <c r="CG1599" s="18"/>
      <c r="CH1599" s="18"/>
      <c r="CI1599" s="18"/>
      <c r="CJ1599" s="18"/>
      <c r="CK1599" s="18"/>
      <c r="CL1599" s="18"/>
      <c r="CM1599" s="18"/>
      <c r="CN1599" s="18"/>
      <c r="CO1599" s="18"/>
      <c r="CP1599" s="18"/>
      <c r="CQ1599" s="18"/>
      <c r="CR1599" s="18"/>
      <c r="CS1599" s="18"/>
      <c r="CT1599" s="18"/>
      <c r="CU1599" s="18"/>
      <c r="CV1599" s="18"/>
      <c r="CW1599" s="18"/>
      <c r="CX1599" s="18"/>
      <c r="CY1599" s="18"/>
      <c r="CZ1599" s="18"/>
      <c r="DA1599" s="18"/>
      <c r="DB1599" s="18"/>
      <c r="DC1599" s="18"/>
      <c r="DD1599" s="18"/>
      <c r="DE1599" s="18"/>
      <c r="DF1599" s="18"/>
      <c r="DG1599" s="18"/>
      <c r="DH1599" s="18"/>
      <c r="DI1599" s="18"/>
    </row>
    <row r="1600" s="19" customFormat="1" spans="1:113">
      <c r="A1600" s="153" t="str">
        <f>+CONCATENATE(B1600,C1600,D1600,E1600,F1600)</f>
        <v>AFS322</v>
      </c>
      <c r="B1600" s="154" t="s">
        <v>121</v>
      </c>
      <c r="C1600" s="154" t="s">
        <v>148</v>
      </c>
      <c r="D1600" s="154" t="s">
        <v>90</v>
      </c>
      <c r="E1600" s="154">
        <v>32</v>
      </c>
      <c r="F1600" s="155">
        <v>2</v>
      </c>
      <c r="G1600" s="156">
        <v>0</v>
      </c>
      <c r="H1600" s="156">
        <v>123.28</v>
      </c>
      <c r="I1600" s="156">
        <v>139.55</v>
      </c>
      <c r="J1600" s="156">
        <v>173.09</v>
      </c>
      <c r="K1600" s="156">
        <v>221.54</v>
      </c>
      <c r="L1600" s="156">
        <v>278.32</v>
      </c>
      <c r="M1600" s="157">
        <v>254.96</v>
      </c>
      <c r="N1600" s="18"/>
      <c r="W1600" s="18"/>
      <c r="X1600" s="18"/>
      <c r="Y1600" s="18"/>
      <c r="Z1600" s="18"/>
      <c r="AA1600" s="18"/>
      <c r="AB1600" s="18"/>
      <c r="AC1600" s="18"/>
      <c r="AD1600" s="18"/>
      <c r="AE1600" s="18"/>
      <c r="AF1600" s="18"/>
      <c r="AG1600" s="18"/>
      <c r="AH1600" s="18"/>
      <c r="AI1600" s="18"/>
      <c r="AJ1600" s="18"/>
      <c r="AK1600" s="18"/>
      <c r="AL1600" s="18"/>
      <c r="AM1600" s="18"/>
      <c r="AN1600" s="18"/>
      <c r="AO1600" s="18"/>
      <c r="AP1600" s="18"/>
      <c r="AQ1600" s="18"/>
      <c r="AR1600" s="18"/>
      <c r="AS1600" s="18"/>
      <c r="AT1600" s="18"/>
      <c r="AU1600" s="18"/>
      <c r="AV1600" s="18"/>
      <c r="AW1600" s="18"/>
      <c r="AX1600" s="18"/>
      <c r="AY1600" s="18"/>
      <c r="AZ1600" s="18"/>
      <c r="BA1600" s="18"/>
      <c r="BB1600" s="18"/>
      <c r="BD1600" s="18"/>
      <c r="BE1600" s="18"/>
      <c r="BF1600" s="18"/>
      <c r="BG1600" s="18"/>
      <c r="BH1600" s="18"/>
      <c r="BI1600" s="18"/>
      <c r="BJ1600" s="18"/>
      <c r="BK1600" s="18"/>
      <c r="BL1600" s="18"/>
      <c r="BM1600" s="18"/>
      <c r="BN1600" s="18"/>
      <c r="BO1600" s="18"/>
      <c r="BP1600" s="18"/>
      <c r="BQ1600" s="18"/>
      <c r="BR1600" s="18"/>
      <c r="BS1600" s="18"/>
      <c r="BT1600" s="18"/>
      <c r="BU1600" s="18"/>
      <c r="BV1600" s="18"/>
      <c r="BW1600" s="18"/>
      <c r="BX1600" s="18"/>
      <c r="BY1600" s="18"/>
      <c r="BZ1600" s="18"/>
      <c r="CA1600" s="18"/>
      <c r="CB1600" s="18"/>
      <c r="CC1600" s="18"/>
      <c r="CD1600" s="18"/>
      <c r="CE1600" s="18"/>
      <c r="CF1600" s="18"/>
      <c r="CG1600" s="18"/>
      <c r="CH1600" s="18"/>
      <c r="CI1600" s="18"/>
      <c r="CJ1600" s="18"/>
      <c r="CK1600" s="18"/>
      <c r="CL1600" s="18"/>
      <c r="CM1600" s="18"/>
      <c r="CN1600" s="18"/>
      <c r="CO1600" s="18"/>
      <c r="CP1600" s="18"/>
      <c r="CQ1600" s="18"/>
      <c r="CR1600" s="18"/>
      <c r="CS1600" s="18"/>
      <c r="CT1600" s="18"/>
      <c r="CU1600" s="18"/>
      <c r="CV1600" s="18"/>
      <c r="CW1600" s="18"/>
      <c r="CX1600" s="18"/>
      <c r="CY1600" s="18"/>
      <c r="CZ1600" s="18"/>
      <c r="DA1600" s="18"/>
      <c r="DB1600" s="18"/>
      <c r="DC1600" s="18"/>
      <c r="DD1600" s="18"/>
      <c r="DE1600" s="18"/>
      <c r="DF1600" s="18"/>
      <c r="DG1600" s="18"/>
      <c r="DH1600" s="18"/>
      <c r="DI1600" s="18"/>
    </row>
    <row r="1601" s="19" customFormat="1" spans="1:113">
      <c r="A1601" s="153" t="str">
        <f>+CONCATENATE(B1601,C1601,D1601,E1601,F1601)</f>
        <v>AFS332</v>
      </c>
      <c r="B1601" s="154" t="s">
        <v>121</v>
      </c>
      <c r="C1601" s="154" t="s">
        <v>148</v>
      </c>
      <c r="D1601" s="154" t="s">
        <v>90</v>
      </c>
      <c r="E1601" s="154">
        <v>33</v>
      </c>
      <c r="F1601" s="155">
        <v>2</v>
      </c>
      <c r="G1601" s="156">
        <v>0</v>
      </c>
      <c r="H1601" s="156">
        <v>128.68</v>
      </c>
      <c r="I1601" s="156">
        <v>149.16</v>
      </c>
      <c r="J1601" s="156">
        <v>187.67</v>
      </c>
      <c r="K1601" s="156">
        <v>240.75</v>
      </c>
      <c r="L1601" s="156">
        <v>300.9</v>
      </c>
      <c r="M1601" s="157">
        <v>264.2</v>
      </c>
      <c r="N1601" s="18"/>
      <c r="W1601" s="18"/>
      <c r="X1601" s="18"/>
      <c r="Y1601" s="18"/>
      <c r="Z1601" s="18"/>
      <c r="AA1601" s="18"/>
      <c r="AB1601" s="18"/>
      <c r="AC1601" s="18"/>
      <c r="AD1601" s="18"/>
      <c r="AE1601" s="18"/>
      <c r="AF1601" s="18"/>
      <c r="AG1601" s="18"/>
      <c r="AH1601" s="18"/>
      <c r="AI1601" s="18"/>
      <c r="AJ1601" s="18"/>
      <c r="AK1601" s="18"/>
      <c r="AL1601" s="18"/>
      <c r="AM1601" s="18"/>
      <c r="AN1601" s="18"/>
      <c r="AO1601" s="18"/>
      <c r="AP1601" s="18"/>
      <c r="AQ1601" s="18"/>
      <c r="AR1601" s="18"/>
      <c r="AS1601" s="18"/>
      <c r="AT1601" s="18"/>
      <c r="AU1601" s="18"/>
      <c r="AV1601" s="18"/>
      <c r="AW1601" s="18"/>
      <c r="AX1601" s="18"/>
      <c r="AY1601" s="18"/>
      <c r="AZ1601" s="18"/>
      <c r="BA1601" s="18"/>
      <c r="BB1601" s="18"/>
      <c r="BD1601" s="18"/>
      <c r="BE1601" s="18"/>
      <c r="BF1601" s="18"/>
      <c r="BG1601" s="18"/>
      <c r="BH1601" s="18"/>
      <c r="BI1601" s="18"/>
      <c r="BJ1601" s="18"/>
      <c r="BK1601" s="18"/>
      <c r="BL1601" s="18"/>
      <c r="BM1601" s="18"/>
      <c r="BN1601" s="18"/>
      <c r="BO1601" s="18"/>
      <c r="BP1601" s="18"/>
      <c r="BQ1601" s="18"/>
      <c r="BR1601" s="18"/>
      <c r="BS1601" s="18"/>
      <c r="BT1601" s="18"/>
      <c r="BU1601" s="18"/>
      <c r="BV1601" s="18"/>
      <c r="BW1601" s="18"/>
      <c r="BX1601" s="18"/>
      <c r="BY1601" s="18"/>
      <c r="BZ1601" s="18"/>
      <c r="CA1601" s="18"/>
      <c r="CB1601" s="18"/>
      <c r="CC1601" s="18"/>
      <c r="CD1601" s="18"/>
      <c r="CE1601" s="18"/>
      <c r="CF1601" s="18"/>
      <c r="CG1601" s="18"/>
      <c r="CH1601" s="18"/>
      <c r="CI1601" s="18"/>
      <c r="CJ1601" s="18"/>
      <c r="CK1601" s="18"/>
      <c r="CL1601" s="18"/>
      <c r="CM1601" s="18"/>
      <c r="CN1601" s="18"/>
      <c r="CO1601" s="18"/>
      <c r="CP1601" s="18"/>
      <c r="CQ1601" s="18"/>
      <c r="CR1601" s="18"/>
      <c r="CS1601" s="18"/>
      <c r="CT1601" s="18"/>
      <c r="CU1601" s="18"/>
      <c r="CV1601" s="18"/>
      <c r="CW1601" s="18"/>
      <c r="CX1601" s="18"/>
      <c r="CY1601" s="18"/>
      <c r="CZ1601" s="18"/>
      <c r="DA1601" s="18"/>
      <c r="DB1601" s="18"/>
      <c r="DC1601" s="18"/>
      <c r="DD1601" s="18"/>
      <c r="DE1601" s="18"/>
      <c r="DF1601" s="18"/>
      <c r="DG1601" s="18"/>
      <c r="DH1601" s="18"/>
      <c r="DI1601" s="18"/>
    </row>
    <row r="1602" s="19" customFormat="1" spans="1:113">
      <c r="A1602" s="153" t="str">
        <f t="shared" ref="A1602:A1665" si="46">+CONCATENATE(B1602,C1602,D1602,E1602,F1602)</f>
        <v>AFS342</v>
      </c>
      <c r="B1602" s="154" t="s">
        <v>121</v>
      </c>
      <c r="C1602" s="154" t="s">
        <v>148</v>
      </c>
      <c r="D1602" s="154" t="s">
        <v>90</v>
      </c>
      <c r="E1602" s="154">
        <v>34</v>
      </c>
      <c r="F1602" s="155">
        <v>2</v>
      </c>
      <c r="G1602" s="156">
        <v>0</v>
      </c>
      <c r="H1602" s="156">
        <v>135.31</v>
      </c>
      <c r="I1602" s="156">
        <v>160.32</v>
      </c>
      <c r="J1602" s="156">
        <v>204.28</v>
      </c>
      <c r="K1602" s="156">
        <v>261.72</v>
      </c>
      <c r="L1602" s="156">
        <v>325.4</v>
      </c>
      <c r="M1602" s="157">
        <v>274.13</v>
      </c>
      <c r="N1602" s="18"/>
      <c r="W1602" s="18"/>
      <c r="X1602" s="18"/>
      <c r="Y1602" s="18"/>
      <c r="Z1602" s="18"/>
      <c r="AA1602" s="18"/>
      <c r="AB1602" s="18"/>
      <c r="AC1602" s="18"/>
      <c r="AD1602" s="18"/>
      <c r="AE1602" s="18"/>
      <c r="AF1602" s="18"/>
      <c r="AG1602" s="18"/>
      <c r="AH1602" s="18"/>
      <c r="AI1602" s="18"/>
      <c r="AJ1602" s="18"/>
      <c r="AK1602" s="18"/>
      <c r="AL1602" s="18"/>
      <c r="AM1602" s="18"/>
      <c r="AN1602" s="18"/>
      <c r="AO1602" s="18"/>
      <c r="AP1602" s="18"/>
      <c r="AQ1602" s="18"/>
      <c r="AR1602" s="18"/>
      <c r="AS1602" s="18"/>
      <c r="AT1602" s="18"/>
      <c r="AU1602" s="18"/>
      <c r="AV1602" s="18"/>
      <c r="AW1602" s="18"/>
      <c r="AX1602" s="18"/>
      <c r="AY1602" s="18"/>
      <c r="AZ1602" s="18"/>
      <c r="BA1602" s="18"/>
      <c r="BB1602" s="18"/>
      <c r="BD1602" s="18"/>
      <c r="BE1602" s="18"/>
      <c r="BF1602" s="18"/>
      <c r="BG1602" s="18"/>
      <c r="BH1602" s="18"/>
      <c r="BI1602" s="18"/>
      <c r="BJ1602" s="18"/>
      <c r="BK1602" s="18"/>
      <c r="BL1602" s="18"/>
      <c r="BM1602" s="18"/>
      <c r="BN1602" s="18"/>
      <c r="BO1602" s="18"/>
      <c r="BP1602" s="18"/>
      <c r="BQ1602" s="18"/>
      <c r="BR1602" s="18"/>
      <c r="BS1602" s="18"/>
      <c r="BT1602" s="18"/>
      <c r="BU1602" s="18"/>
      <c r="BV1602" s="18"/>
      <c r="BW1602" s="18"/>
      <c r="BX1602" s="18"/>
      <c r="BY1602" s="18"/>
      <c r="BZ1602" s="18"/>
      <c r="CA1602" s="18"/>
      <c r="CB1602" s="18"/>
      <c r="CC1602" s="18"/>
      <c r="CD1602" s="18"/>
      <c r="CE1602" s="18"/>
      <c r="CF1602" s="18"/>
      <c r="CG1602" s="18"/>
      <c r="CH1602" s="18"/>
      <c r="CI1602" s="18"/>
      <c r="CJ1602" s="18"/>
      <c r="CK1602" s="18"/>
      <c r="CL1602" s="18"/>
      <c r="CM1602" s="18"/>
      <c r="CN1602" s="18"/>
      <c r="CO1602" s="18"/>
      <c r="CP1602" s="18"/>
      <c r="CQ1602" s="18"/>
      <c r="CR1602" s="18"/>
      <c r="CS1602" s="18"/>
      <c r="CT1602" s="18"/>
      <c r="CU1602" s="18"/>
      <c r="CV1602" s="18"/>
      <c r="CW1602" s="18"/>
      <c r="CX1602" s="18"/>
      <c r="CY1602" s="18"/>
      <c r="CZ1602" s="18"/>
      <c r="DA1602" s="18"/>
      <c r="DB1602" s="18"/>
      <c r="DC1602" s="18"/>
      <c r="DD1602" s="18"/>
      <c r="DE1602" s="18"/>
      <c r="DF1602" s="18"/>
      <c r="DG1602" s="18"/>
      <c r="DH1602" s="18"/>
      <c r="DI1602" s="18"/>
    </row>
    <row r="1603" s="19" customFormat="1" spans="1:113">
      <c r="A1603" s="153" t="str">
        <f>+CONCATENATE(B1603,C1603,D1603,E1603,F1603)</f>
        <v>AFS352</v>
      </c>
      <c r="B1603" s="154" t="s">
        <v>121</v>
      </c>
      <c r="C1603" s="154" t="s">
        <v>148</v>
      </c>
      <c r="D1603" s="154" t="s">
        <v>90</v>
      </c>
      <c r="E1603" s="154">
        <v>35</v>
      </c>
      <c r="F1603" s="155">
        <v>2</v>
      </c>
      <c r="G1603" s="156">
        <v>0</v>
      </c>
      <c r="H1603" s="156">
        <v>143.33</v>
      </c>
      <c r="I1603" s="156">
        <v>173.57</v>
      </c>
      <c r="J1603" s="156">
        <v>223.01</v>
      </c>
      <c r="K1603" s="156">
        <v>284.78</v>
      </c>
      <c r="L1603" s="156">
        <v>352.03</v>
      </c>
      <c r="M1603" s="157">
        <v>284.78</v>
      </c>
      <c r="N1603" s="18"/>
      <c r="W1603" s="18"/>
      <c r="X1603" s="18"/>
      <c r="Y1603" s="18"/>
      <c r="Z1603" s="18"/>
      <c r="AA1603" s="18"/>
      <c r="AB1603" s="18"/>
      <c r="AC1603" s="18"/>
      <c r="AD1603" s="18"/>
      <c r="AE1603" s="18"/>
      <c r="AF1603" s="18"/>
      <c r="AG1603" s="18"/>
      <c r="AH1603" s="18"/>
      <c r="AI1603" s="18"/>
      <c r="AJ1603" s="18"/>
      <c r="AK1603" s="18"/>
      <c r="AL1603" s="18"/>
      <c r="AM1603" s="18"/>
      <c r="AN1603" s="18"/>
      <c r="AO1603" s="18"/>
      <c r="AP1603" s="18"/>
      <c r="AQ1603" s="18"/>
      <c r="AR1603" s="18"/>
      <c r="AS1603" s="18"/>
      <c r="AT1603" s="18"/>
      <c r="AU1603" s="18"/>
      <c r="AV1603" s="18"/>
      <c r="AW1603" s="18"/>
      <c r="AX1603" s="18"/>
      <c r="AY1603" s="18"/>
      <c r="AZ1603" s="18"/>
      <c r="BA1603" s="18"/>
      <c r="BB1603" s="18"/>
      <c r="BD1603" s="18"/>
      <c r="BE1603" s="18"/>
      <c r="BF1603" s="18"/>
      <c r="BG1603" s="18"/>
      <c r="BH1603" s="18"/>
      <c r="BI1603" s="18"/>
      <c r="BJ1603" s="18"/>
      <c r="BK1603" s="18"/>
      <c r="BL1603" s="18"/>
      <c r="BM1603" s="18"/>
      <c r="BN1603" s="18"/>
      <c r="BO1603" s="18"/>
      <c r="BP1603" s="18"/>
      <c r="BQ1603" s="18"/>
      <c r="BR1603" s="18"/>
      <c r="BS1603" s="18"/>
      <c r="BT1603" s="18"/>
      <c r="BU1603" s="18"/>
      <c r="BV1603" s="18"/>
      <c r="BW1603" s="18"/>
      <c r="BX1603" s="18"/>
      <c r="BY1603" s="18"/>
      <c r="BZ1603" s="18"/>
      <c r="CA1603" s="18"/>
      <c r="CB1603" s="18"/>
      <c r="CC1603" s="18"/>
      <c r="CD1603" s="18"/>
      <c r="CE1603" s="18"/>
      <c r="CF1603" s="18"/>
      <c r="CG1603" s="18"/>
      <c r="CH1603" s="18"/>
      <c r="CI1603" s="18"/>
      <c r="CJ1603" s="18"/>
      <c r="CK1603" s="18"/>
      <c r="CL1603" s="18"/>
      <c r="CM1603" s="18"/>
      <c r="CN1603" s="18"/>
      <c r="CO1603" s="18"/>
      <c r="CP1603" s="18"/>
      <c r="CQ1603" s="18"/>
      <c r="CR1603" s="18"/>
      <c r="CS1603" s="18"/>
      <c r="CT1603" s="18"/>
      <c r="CU1603" s="18"/>
      <c r="CV1603" s="18"/>
      <c r="CW1603" s="18"/>
      <c r="CX1603" s="18"/>
      <c r="CY1603" s="18"/>
      <c r="CZ1603" s="18"/>
      <c r="DA1603" s="18"/>
      <c r="DB1603" s="18"/>
      <c r="DC1603" s="18"/>
      <c r="DD1603" s="18"/>
      <c r="DE1603" s="18"/>
      <c r="DF1603" s="18"/>
      <c r="DG1603" s="18"/>
      <c r="DH1603" s="18"/>
      <c r="DI1603" s="18"/>
    </row>
    <row r="1604" s="19" customFormat="1" spans="1:113">
      <c r="A1604" s="153" t="str">
        <f>+CONCATENATE(B1604,C1604,D1604,E1604,F1604)</f>
        <v>AFS362</v>
      </c>
      <c r="B1604" s="154" t="s">
        <v>121</v>
      </c>
      <c r="C1604" s="154" t="s">
        <v>148</v>
      </c>
      <c r="D1604" s="154" t="s">
        <v>90</v>
      </c>
      <c r="E1604" s="154">
        <v>36</v>
      </c>
      <c r="F1604" s="155">
        <v>2</v>
      </c>
      <c r="G1604" s="156">
        <v>0</v>
      </c>
      <c r="H1604" s="156">
        <v>153.01</v>
      </c>
      <c r="I1604" s="156">
        <v>188.76</v>
      </c>
      <c r="J1604" s="156">
        <v>243.84</v>
      </c>
      <c r="K1604" s="156">
        <v>310.03</v>
      </c>
      <c r="L1604" s="156">
        <v>380.94</v>
      </c>
      <c r="M1604" s="157">
        <v>296.24</v>
      </c>
      <c r="N1604" s="18"/>
      <c r="W1604" s="18"/>
      <c r="X1604" s="18"/>
      <c r="Y1604" s="18"/>
      <c r="Z1604" s="18"/>
      <c r="AA1604" s="18"/>
      <c r="AB1604" s="18"/>
      <c r="AC1604" s="18"/>
      <c r="AD1604" s="18"/>
      <c r="AE1604" s="18"/>
      <c r="AF1604" s="18"/>
      <c r="AG1604" s="18"/>
      <c r="AH1604" s="18"/>
      <c r="AI1604" s="18"/>
      <c r="AJ1604" s="18"/>
      <c r="AK1604" s="18"/>
      <c r="AL1604" s="18"/>
      <c r="AM1604" s="18"/>
      <c r="AN1604" s="18"/>
      <c r="AO1604" s="18"/>
      <c r="AP1604" s="18"/>
      <c r="AQ1604" s="18"/>
      <c r="AR1604" s="18"/>
      <c r="AS1604" s="18"/>
      <c r="AT1604" s="18"/>
      <c r="AU1604" s="18"/>
      <c r="AV1604" s="18"/>
      <c r="AW1604" s="18"/>
      <c r="AX1604" s="18"/>
      <c r="AY1604" s="18"/>
      <c r="AZ1604" s="18"/>
      <c r="BA1604" s="18"/>
      <c r="BB1604" s="18"/>
      <c r="BD1604" s="18"/>
      <c r="BE1604" s="18"/>
      <c r="BF1604" s="18"/>
      <c r="BG1604" s="18"/>
      <c r="BH1604" s="18"/>
      <c r="BI1604" s="18"/>
      <c r="BJ1604" s="18"/>
      <c r="BK1604" s="18"/>
      <c r="BL1604" s="18"/>
      <c r="BM1604" s="18"/>
      <c r="BN1604" s="18"/>
      <c r="BO1604" s="18"/>
      <c r="BP1604" s="18"/>
      <c r="BQ1604" s="18"/>
      <c r="BR1604" s="18"/>
      <c r="BS1604" s="18"/>
      <c r="BT1604" s="18"/>
      <c r="BU1604" s="18"/>
      <c r="BV1604" s="18"/>
      <c r="BW1604" s="18"/>
      <c r="BX1604" s="18"/>
      <c r="BY1604" s="18"/>
      <c r="BZ1604" s="18"/>
      <c r="CA1604" s="18"/>
      <c r="CB1604" s="18"/>
      <c r="CC1604" s="18"/>
      <c r="CD1604" s="18"/>
      <c r="CE1604" s="18"/>
      <c r="CF1604" s="18"/>
      <c r="CG1604" s="18"/>
      <c r="CH1604" s="18"/>
      <c r="CI1604" s="18"/>
      <c r="CJ1604" s="18"/>
      <c r="CK1604" s="18"/>
      <c r="CL1604" s="18"/>
      <c r="CM1604" s="18"/>
      <c r="CN1604" s="18"/>
      <c r="CO1604" s="18"/>
      <c r="CP1604" s="18"/>
      <c r="CQ1604" s="18"/>
      <c r="CR1604" s="18"/>
      <c r="CS1604" s="18"/>
      <c r="CT1604" s="18"/>
      <c r="CU1604" s="18"/>
      <c r="CV1604" s="18"/>
      <c r="CW1604" s="18"/>
      <c r="CX1604" s="18"/>
      <c r="CY1604" s="18"/>
      <c r="CZ1604" s="18"/>
      <c r="DA1604" s="18"/>
      <c r="DB1604" s="18"/>
      <c r="DC1604" s="18"/>
      <c r="DD1604" s="18"/>
      <c r="DE1604" s="18"/>
      <c r="DF1604" s="18"/>
      <c r="DG1604" s="18"/>
      <c r="DH1604" s="18"/>
      <c r="DI1604" s="18"/>
    </row>
    <row r="1605" s="19" customFormat="1" spans="1:113">
      <c r="A1605" s="153" t="str">
        <f>+CONCATENATE(B1605,C1605,D1605,E1605,F1605)</f>
        <v>AFS372</v>
      </c>
      <c r="B1605" s="154" t="s">
        <v>121</v>
      </c>
      <c r="C1605" s="154" t="s">
        <v>148</v>
      </c>
      <c r="D1605" s="154" t="s">
        <v>90</v>
      </c>
      <c r="E1605" s="154">
        <v>37</v>
      </c>
      <c r="F1605" s="155">
        <v>2</v>
      </c>
      <c r="G1605" s="156">
        <v>0</v>
      </c>
      <c r="H1605" s="156">
        <v>164.5</v>
      </c>
      <c r="I1605" s="156">
        <v>205.99</v>
      </c>
      <c r="J1605" s="156">
        <v>267.07</v>
      </c>
      <c r="K1605" s="156">
        <v>337.33</v>
      </c>
      <c r="L1605" s="156">
        <v>412.3</v>
      </c>
      <c r="M1605" s="157">
        <v>308.56</v>
      </c>
      <c r="N1605" s="18"/>
      <c r="W1605" s="18"/>
      <c r="X1605" s="18"/>
      <c r="Y1605" s="18"/>
      <c r="Z1605" s="18"/>
      <c r="AA1605" s="18"/>
      <c r="AB1605" s="18"/>
      <c r="AC1605" s="18"/>
      <c r="AD1605" s="18"/>
      <c r="AE1605" s="18"/>
      <c r="AF1605" s="18"/>
      <c r="AG1605" s="18"/>
      <c r="AH1605" s="18"/>
      <c r="AI1605" s="18"/>
      <c r="AJ1605" s="18"/>
      <c r="AK1605" s="18"/>
      <c r="AL1605" s="18"/>
      <c r="AM1605" s="18"/>
      <c r="AN1605" s="18"/>
      <c r="AO1605" s="18"/>
      <c r="AP1605" s="18"/>
      <c r="AQ1605" s="18"/>
      <c r="AR1605" s="18"/>
      <c r="AS1605" s="18"/>
      <c r="AT1605" s="18"/>
      <c r="AU1605" s="18"/>
      <c r="AV1605" s="18"/>
      <c r="AW1605" s="18"/>
      <c r="AX1605" s="18"/>
      <c r="AY1605" s="18"/>
      <c r="AZ1605" s="18"/>
      <c r="BA1605" s="18"/>
      <c r="BB1605" s="18"/>
      <c r="BD1605" s="18"/>
      <c r="BE1605" s="18"/>
      <c r="BF1605" s="18"/>
      <c r="BG1605" s="18"/>
      <c r="BH1605" s="18"/>
      <c r="BI1605" s="18"/>
      <c r="BJ1605" s="18"/>
      <c r="BK1605" s="18"/>
      <c r="BL1605" s="18"/>
      <c r="BM1605" s="18"/>
      <c r="BN1605" s="18"/>
      <c r="BO1605" s="18"/>
      <c r="BP1605" s="18"/>
      <c r="BQ1605" s="18"/>
      <c r="BR1605" s="18"/>
      <c r="BS1605" s="18"/>
      <c r="BT1605" s="18"/>
      <c r="BU1605" s="18"/>
      <c r="BV1605" s="18"/>
      <c r="BW1605" s="18"/>
      <c r="BX1605" s="18"/>
      <c r="BY1605" s="18"/>
      <c r="BZ1605" s="18"/>
      <c r="CA1605" s="18"/>
      <c r="CB1605" s="18"/>
      <c r="CC1605" s="18"/>
      <c r="CD1605" s="18"/>
      <c r="CE1605" s="18"/>
      <c r="CF1605" s="18"/>
      <c r="CG1605" s="18"/>
      <c r="CH1605" s="18"/>
      <c r="CI1605" s="18"/>
      <c r="CJ1605" s="18"/>
      <c r="CK1605" s="18"/>
      <c r="CL1605" s="18"/>
      <c r="CM1605" s="18"/>
      <c r="CN1605" s="18"/>
      <c r="CO1605" s="18"/>
      <c r="CP1605" s="18"/>
      <c r="CQ1605" s="18"/>
      <c r="CR1605" s="18"/>
      <c r="CS1605" s="18"/>
      <c r="CT1605" s="18"/>
      <c r="CU1605" s="18"/>
      <c r="CV1605" s="18"/>
      <c r="CW1605" s="18"/>
      <c r="CX1605" s="18"/>
      <c r="CY1605" s="18"/>
      <c r="CZ1605" s="18"/>
      <c r="DA1605" s="18"/>
      <c r="DB1605" s="18"/>
      <c r="DC1605" s="18"/>
      <c r="DD1605" s="18"/>
      <c r="DE1605" s="18"/>
      <c r="DF1605" s="18"/>
      <c r="DG1605" s="18"/>
      <c r="DH1605" s="18"/>
      <c r="DI1605" s="18"/>
    </row>
    <row r="1606" s="19" customFormat="1" spans="1:113">
      <c r="A1606" s="153" t="str">
        <f>+CONCATENATE(B1606,C1606,D1606,E1606,F1606)</f>
        <v>AFS382</v>
      </c>
      <c r="B1606" s="154" t="s">
        <v>121</v>
      </c>
      <c r="C1606" s="154" t="s">
        <v>148</v>
      </c>
      <c r="D1606" s="154" t="s">
        <v>90</v>
      </c>
      <c r="E1606" s="154">
        <v>38</v>
      </c>
      <c r="F1606" s="155">
        <v>2</v>
      </c>
      <c r="G1606" s="156">
        <v>0</v>
      </c>
      <c r="H1606" s="156">
        <v>178.01</v>
      </c>
      <c r="I1606" s="156">
        <v>226.01</v>
      </c>
      <c r="J1606" s="156">
        <v>292.53</v>
      </c>
      <c r="K1606" s="156">
        <v>366.99</v>
      </c>
      <c r="L1606" s="156">
        <v>446.27</v>
      </c>
      <c r="M1606" s="157">
        <v>321.78</v>
      </c>
      <c r="N1606" s="18"/>
      <c r="W1606" s="18"/>
      <c r="X1606" s="18"/>
      <c r="Y1606" s="18"/>
      <c r="Z1606" s="18"/>
      <c r="AA1606" s="18"/>
      <c r="AB1606" s="18"/>
      <c r="AC1606" s="18"/>
      <c r="AD1606" s="18"/>
      <c r="AE1606" s="18"/>
      <c r="AF1606" s="18"/>
      <c r="AG1606" s="18"/>
      <c r="AH1606" s="18"/>
      <c r="AI1606" s="18"/>
      <c r="AJ1606" s="18"/>
      <c r="AK1606" s="18"/>
      <c r="AL1606" s="18"/>
      <c r="AM1606" s="18"/>
      <c r="AN1606" s="18"/>
      <c r="AO1606" s="18"/>
      <c r="AP1606" s="18"/>
      <c r="AQ1606" s="18"/>
      <c r="AR1606" s="18"/>
      <c r="AS1606" s="18"/>
      <c r="AT1606" s="18"/>
      <c r="AU1606" s="18"/>
      <c r="AV1606" s="18"/>
      <c r="AW1606" s="18"/>
      <c r="AX1606" s="18"/>
      <c r="AY1606" s="18"/>
      <c r="AZ1606" s="18"/>
      <c r="BA1606" s="18"/>
      <c r="BB1606" s="18"/>
      <c r="BD1606" s="18"/>
      <c r="BE1606" s="18"/>
      <c r="BF1606" s="18"/>
      <c r="BG1606" s="18"/>
      <c r="BH1606" s="18"/>
      <c r="BI1606" s="18"/>
      <c r="BJ1606" s="18"/>
      <c r="BK1606" s="18"/>
      <c r="BL1606" s="18"/>
      <c r="BM1606" s="18"/>
      <c r="BN1606" s="18"/>
      <c r="BO1606" s="18"/>
      <c r="BP1606" s="18"/>
      <c r="BQ1606" s="18"/>
      <c r="BR1606" s="18"/>
      <c r="BS1606" s="18"/>
      <c r="BT1606" s="18"/>
      <c r="BU1606" s="18"/>
      <c r="BV1606" s="18"/>
      <c r="BW1606" s="18"/>
      <c r="BX1606" s="18"/>
      <c r="BY1606" s="18"/>
      <c r="BZ1606" s="18"/>
      <c r="CA1606" s="18"/>
      <c r="CB1606" s="18"/>
      <c r="CC1606" s="18"/>
      <c r="CD1606" s="18"/>
      <c r="CE1606" s="18"/>
      <c r="CF1606" s="18"/>
      <c r="CG1606" s="18"/>
      <c r="CH1606" s="18"/>
      <c r="CI1606" s="18"/>
      <c r="CJ1606" s="18"/>
      <c r="CK1606" s="18"/>
      <c r="CL1606" s="18"/>
      <c r="CM1606" s="18"/>
      <c r="CN1606" s="18"/>
      <c r="CO1606" s="18"/>
      <c r="CP1606" s="18"/>
      <c r="CQ1606" s="18"/>
      <c r="CR1606" s="18"/>
      <c r="CS1606" s="18"/>
      <c r="CT1606" s="18"/>
      <c r="CU1606" s="18"/>
      <c r="CV1606" s="18"/>
      <c r="CW1606" s="18"/>
      <c r="CX1606" s="18"/>
      <c r="CY1606" s="18"/>
      <c r="CZ1606" s="18"/>
      <c r="DA1606" s="18"/>
      <c r="DB1606" s="18"/>
      <c r="DC1606" s="18"/>
      <c r="DD1606" s="18"/>
      <c r="DE1606" s="18"/>
      <c r="DF1606" s="18"/>
      <c r="DG1606" s="18"/>
      <c r="DH1606" s="18"/>
      <c r="DI1606" s="18"/>
    </row>
    <row r="1607" s="19" customFormat="1" spans="1:113">
      <c r="A1607" s="153" t="str">
        <f>+CONCATENATE(B1607,C1607,D1607,E1607,F1607)</f>
        <v>AFS392</v>
      </c>
      <c r="B1607" s="154" t="s">
        <v>121</v>
      </c>
      <c r="C1607" s="154" t="s">
        <v>148</v>
      </c>
      <c r="D1607" s="154" t="s">
        <v>90</v>
      </c>
      <c r="E1607" s="154">
        <v>39</v>
      </c>
      <c r="F1607" s="155">
        <v>2</v>
      </c>
      <c r="G1607" s="156">
        <v>0</v>
      </c>
      <c r="H1607" s="156">
        <v>193.69</v>
      </c>
      <c r="I1607" s="156">
        <v>248.65</v>
      </c>
      <c r="J1607" s="156">
        <v>320.56</v>
      </c>
      <c r="K1607" s="156">
        <v>399.18</v>
      </c>
      <c r="L1607" s="156">
        <v>483.06</v>
      </c>
      <c r="M1607" s="157">
        <v>335.98</v>
      </c>
      <c r="N1607" s="18"/>
      <c r="W1607" s="18"/>
      <c r="X1607" s="18"/>
      <c r="Y1607" s="18"/>
      <c r="Z1607" s="18"/>
      <c r="AA1607" s="18"/>
      <c r="AB1607" s="18"/>
      <c r="AC1607" s="18"/>
      <c r="AD1607" s="18"/>
      <c r="AE1607" s="18"/>
      <c r="AF1607" s="18"/>
      <c r="AG1607" s="18"/>
      <c r="AH1607" s="18"/>
      <c r="AI1607" s="18"/>
      <c r="AJ1607" s="18"/>
      <c r="AK1607" s="18"/>
      <c r="AL1607" s="18"/>
      <c r="AM1607" s="18"/>
      <c r="AN1607" s="18"/>
      <c r="AO1607" s="18"/>
      <c r="AP1607" s="18"/>
      <c r="AQ1607" s="18"/>
      <c r="AR1607" s="18"/>
      <c r="AS1607" s="18"/>
      <c r="AT1607" s="18"/>
      <c r="AU1607" s="18"/>
      <c r="AV1607" s="18"/>
      <c r="AW1607" s="18"/>
      <c r="AX1607" s="18"/>
      <c r="AY1607" s="18"/>
      <c r="AZ1607" s="18"/>
      <c r="BA1607" s="18"/>
      <c r="BB1607" s="18"/>
      <c r="BD1607" s="18"/>
      <c r="BE1607" s="18"/>
      <c r="BF1607" s="18"/>
      <c r="BG1607" s="18"/>
      <c r="BH1607" s="18"/>
      <c r="BI1607" s="18"/>
      <c r="BJ1607" s="18"/>
      <c r="BK1607" s="18"/>
      <c r="BL1607" s="18"/>
      <c r="BM1607" s="18"/>
      <c r="BN1607" s="18"/>
      <c r="BO1607" s="18"/>
      <c r="BP1607" s="18"/>
      <c r="BQ1607" s="18"/>
      <c r="BR1607" s="18"/>
      <c r="BS1607" s="18"/>
      <c r="BT1607" s="18"/>
      <c r="BU1607" s="18"/>
      <c r="BV1607" s="18"/>
      <c r="BW1607" s="18"/>
      <c r="BX1607" s="18"/>
      <c r="BY1607" s="18"/>
      <c r="BZ1607" s="18"/>
      <c r="CA1607" s="18"/>
      <c r="CB1607" s="18"/>
      <c r="CC1607" s="18"/>
      <c r="CD1607" s="18"/>
      <c r="CE1607" s="18"/>
      <c r="CF1607" s="18"/>
      <c r="CG1607" s="18"/>
      <c r="CH1607" s="18"/>
      <c r="CI1607" s="18"/>
      <c r="CJ1607" s="18"/>
      <c r="CK1607" s="18"/>
      <c r="CL1607" s="18"/>
      <c r="CM1607" s="18"/>
      <c r="CN1607" s="18"/>
      <c r="CO1607" s="18"/>
      <c r="CP1607" s="18"/>
      <c r="CQ1607" s="18"/>
      <c r="CR1607" s="18"/>
      <c r="CS1607" s="18"/>
      <c r="CT1607" s="18"/>
      <c r="CU1607" s="18"/>
      <c r="CV1607" s="18"/>
      <c r="CW1607" s="18"/>
      <c r="CX1607" s="18"/>
      <c r="CY1607" s="18"/>
      <c r="CZ1607" s="18"/>
      <c r="DA1607" s="18"/>
      <c r="DB1607" s="18"/>
      <c r="DC1607" s="18"/>
      <c r="DD1607" s="18"/>
      <c r="DE1607" s="18"/>
      <c r="DF1607" s="18"/>
      <c r="DG1607" s="18"/>
      <c r="DH1607" s="18"/>
      <c r="DI1607" s="18"/>
    </row>
    <row r="1608" s="19" customFormat="1" spans="1:113">
      <c r="A1608" s="153" t="str">
        <f>+CONCATENATE(B1608,C1608,D1608,E1608,F1608)</f>
        <v>AFS402</v>
      </c>
      <c r="B1608" s="154" t="s">
        <v>121</v>
      </c>
      <c r="C1608" s="154" t="s">
        <v>148</v>
      </c>
      <c r="D1608" s="154" t="s">
        <v>90</v>
      </c>
      <c r="E1608" s="154">
        <v>40</v>
      </c>
      <c r="F1608" s="155">
        <v>2</v>
      </c>
      <c r="G1608" s="156">
        <v>221.87</v>
      </c>
      <c r="H1608" s="156">
        <v>211.92</v>
      </c>
      <c r="I1608" s="156">
        <v>273.96</v>
      </c>
      <c r="J1608" s="156">
        <v>351.26</v>
      </c>
      <c r="K1608" s="156">
        <v>434.08</v>
      </c>
      <c r="L1608" s="156">
        <v>522.86</v>
      </c>
      <c r="M1608" s="157">
        <v>351.26</v>
      </c>
      <c r="N1608" s="18"/>
      <c r="W1608" s="18"/>
      <c r="X1608" s="18"/>
      <c r="Y1608" s="18"/>
      <c r="Z1608" s="18"/>
      <c r="AA1608" s="18"/>
      <c r="AB1608" s="18"/>
      <c r="AC1608" s="18"/>
      <c r="AD1608" s="18"/>
      <c r="AE1608" s="18"/>
      <c r="AF1608" s="18"/>
      <c r="AG1608" s="18"/>
      <c r="AH1608" s="18"/>
      <c r="AI1608" s="18"/>
      <c r="AJ1608" s="18"/>
      <c r="AK1608" s="18"/>
      <c r="AL1608" s="18"/>
      <c r="AM1608" s="18"/>
      <c r="AN1608" s="18"/>
      <c r="AO1608" s="18"/>
      <c r="AP1608" s="18"/>
      <c r="AQ1608" s="18"/>
      <c r="AR1608" s="18"/>
      <c r="AS1608" s="18"/>
      <c r="AT1608" s="18"/>
      <c r="AU1608" s="18"/>
      <c r="AV1608" s="18"/>
      <c r="AW1608" s="18"/>
      <c r="AX1608" s="18"/>
      <c r="AY1608" s="18"/>
      <c r="AZ1608" s="18"/>
      <c r="BA1608" s="18"/>
      <c r="BB1608" s="18"/>
      <c r="BD1608" s="18"/>
      <c r="BE1608" s="18"/>
      <c r="BF1608" s="18"/>
      <c r="BG1608" s="18"/>
      <c r="BH1608" s="18"/>
      <c r="BI1608" s="18"/>
      <c r="BJ1608" s="18"/>
      <c r="BK1608" s="18"/>
      <c r="BL1608" s="18"/>
      <c r="BM1608" s="18"/>
      <c r="BN1608" s="18"/>
      <c r="BO1608" s="18"/>
      <c r="BP1608" s="18"/>
      <c r="BQ1608" s="18"/>
      <c r="BR1608" s="18"/>
      <c r="BS1608" s="18"/>
      <c r="BT1608" s="18"/>
      <c r="BU1608" s="18"/>
      <c r="BV1608" s="18"/>
      <c r="BW1608" s="18"/>
      <c r="BX1608" s="18"/>
      <c r="BY1608" s="18"/>
      <c r="BZ1608" s="18"/>
      <c r="CA1608" s="18"/>
      <c r="CB1608" s="18"/>
      <c r="CC1608" s="18"/>
      <c r="CD1608" s="18"/>
      <c r="CE1608" s="18"/>
      <c r="CF1608" s="18"/>
      <c r="CG1608" s="18"/>
      <c r="CH1608" s="18"/>
      <c r="CI1608" s="18"/>
      <c r="CJ1608" s="18"/>
      <c r="CK1608" s="18"/>
      <c r="CL1608" s="18"/>
      <c r="CM1608" s="18"/>
      <c r="CN1608" s="18"/>
      <c r="CO1608" s="18"/>
      <c r="CP1608" s="18"/>
      <c r="CQ1608" s="18"/>
      <c r="CR1608" s="18"/>
      <c r="CS1608" s="18"/>
      <c r="CT1608" s="18"/>
      <c r="CU1608" s="18"/>
      <c r="CV1608" s="18"/>
      <c r="CW1608" s="18"/>
      <c r="CX1608" s="18"/>
      <c r="CY1608" s="18"/>
      <c r="CZ1608" s="18"/>
      <c r="DA1608" s="18"/>
      <c r="DB1608" s="18"/>
      <c r="DC1608" s="18"/>
      <c r="DD1608" s="18"/>
      <c r="DE1608" s="18"/>
      <c r="DF1608" s="18"/>
      <c r="DG1608" s="18"/>
      <c r="DH1608" s="18"/>
      <c r="DI1608" s="18"/>
    </row>
    <row r="1609" s="19" customFormat="1" spans="1:113">
      <c r="A1609" s="153" t="str">
        <f>+CONCATENATE(B1609,C1609,D1609,E1609,F1609)</f>
        <v>AFS412</v>
      </c>
      <c r="B1609" s="154" t="s">
        <v>121</v>
      </c>
      <c r="C1609" s="154" t="s">
        <v>148</v>
      </c>
      <c r="D1609" s="154" t="s">
        <v>90</v>
      </c>
      <c r="E1609" s="154">
        <v>41</v>
      </c>
      <c r="F1609" s="155">
        <v>2</v>
      </c>
      <c r="G1609" s="156">
        <v>221.87</v>
      </c>
      <c r="H1609" s="156">
        <v>233.06</v>
      </c>
      <c r="I1609" s="156">
        <v>302.22</v>
      </c>
      <c r="J1609" s="156">
        <v>384.55</v>
      </c>
      <c r="K1609" s="156">
        <v>471.88</v>
      </c>
      <c r="L1609" s="156">
        <v>565.86</v>
      </c>
      <c r="M1609" s="157">
        <v>367.59</v>
      </c>
      <c r="N1609" s="18"/>
      <c r="W1609" s="18"/>
      <c r="X1609" s="18"/>
      <c r="Y1609" s="18"/>
      <c r="Z1609" s="18"/>
      <c r="AA1609" s="18"/>
      <c r="AB1609" s="18"/>
      <c r="AC1609" s="18"/>
      <c r="AD1609" s="18"/>
      <c r="AE1609" s="18"/>
      <c r="AF1609" s="18"/>
      <c r="AG1609" s="18"/>
      <c r="AH1609" s="18"/>
      <c r="AI1609" s="18"/>
      <c r="AJ1609" s="18"/>
      <c r="AK1609" s="18"/>
      <c r="AL1609" s="18"/>
      <c r="AM1609" s="18"/>
      <c r="AN1609" s="18"/>
      <c r="AO1609" s="18"/>
      <c r="AP1609" s="18"/>
      <c r="AQ1609" s="18"/>
      <c r="AR1609" s="18"/>
      <c r="AS1609" s="18"/>
      <c r="AT1609" s="18"/>
      <c r="AU1609" s="18"/>
      <c r="AV1609" s="18"/>
      <c r="AW1609" s="18"/>
      <c r="AX1609" s="18"/>
      <c r="AY1609" s="18"/>
      <c r="AZ1609" s="18"/>
      <c r="BA1609" s="18"/>
      <c r="BB1609" s="18"/>
      <c r="BD1609" s="18"/>
      <c r="BE1609" s="18"/>
      <c r="BF1609" s="18"/>
      <c r="BG1609" s="18"/>
      <c r="BH1609" s="18"/>
      <c r="BI1609" s="18"/>
      <c r="BJ1609" s="18"/>
      <c r="BK1609" s="18"/>
      <c r="BL1609" s="18"/>
      <c r="BM1609" s="18"/>
      <c r="BN1609" s="18"/>
      <c r="BO1609" s="18"/>
      <c r="BP1609" s="18"/>
      <c r="BQ1609" s="18"/>
      <c r="BR1609" s="18"/>
      <c r="BS1609" s="18"/>
      <c r="BT1609" s="18"/>
      <c r="BU1609" s="18"/>
      <c r="BV1609" s="18"/>
      <c r="BW1609" s="18"/>
      <c r="BX1609" s="18"/>
      <c r="BY1609" s="18"/>
      <c r="BZ1609" s="18"/>
      <c r="CA1609" s="18"/>
      <c r="CB1609" s="18"/>
      <c r="CC1609" s="18"/>
      <c r="CD1609" s="18"/>
      <c r="CE1609" s="18"/>
      <c r="CF1609" s="18"/>
      <c r="CG1609" s="18"/>
      <c r="CH1609" s="18"/>
      <c r="CI1609" s="18"/>
      <c r="CJ1609" s="18"/>
      <c r="CK1609" s="18"/>
      <c r="CL1609" s="18"/>
      <c r="CM1609" s="18"/>
      <c r="CN1609" s="18"/>
      <c r="CO1609" s="18"/>
      <c r="CP1609" s="18"/>
      <c r="CQ1609" s="18"/>
      <c r="CR1609" s="18"/>
      <c r="CS1609" s="18"/>
      <c r="CT1609" s="18"/>
      <c r="CU1609" s="18"/>
      <c r="CV1609" s="18"/>
      <c r="CW1609" s="18"/>
      <c r="CX1609" s="18"/>
      <c r="CY1609" s="18"/>
      <c r="CZ1609" s="18"/>
      <c r="DA1609" s="18"/>
      <c r="DB1609" s="18"/>
      <c r="DC1609" s="18"/>
      <c r="DD1609" s="18"/>
      <c r="DE1609" s="18"/>
      <c r="DF1609" s="18"/>
      <c r="DG1609" s="18"/>
      <c r="DH1609" s="18"/>
      <c r="DI1609" s="18"/>
    </row>
    <row r="1610" s="19" customFormat="1" spans="1:113">
      <c r="A1610" s="153" t="str">
        <f>+CONCATENATE(B1610,C1610,D1610,E1610,F1610)</f>
        <v>AFS422</v>
      </c>
      <c r="B1610" s="154" t="s">
        <v>121</v>
      </c>
      <c r="C1610" s="154" t="s">
        <v>148</v>
      </c>
      <c r="D1610" s="154" t="s">
        <v>90</v>
      </c>
      <c r="E1610" s="154">
        <v>42</v>
      </c>
      <c r="F1610" s="155">
        <v>2</v>
      </c>
      <c r="G1610" s="156">
        <v>221.87</v>
      </c>
      <c r="H1610" s="156">
        <v>257.07</v>
      </c>
      <c r="I1610" s="156">
        <v>333.47</v>
      </c>
      <c r="J1610" s="156">
        <v>420.62</v>
      </c>
      <c r="K1610" s="156">
        <v>512.8</v>
      </c>
      <c r="L1610" s="156">
        <v>612.26</v>
      </c>
      <c r="M1610" s="157">
        <v>385.19</v>
      </c>
      <c r="N1610" s="18"/>
      <c r="W1610" s="18"/>
      <c r="X1610" s="18"/>
      <c r="Y1610" s="18"/>
      <c r="Z1610" s="18"/>
      <c r="AA1610" s="18"/>
      <c r="AB1610" s="18"/>
      <c r="AC1610" s="18"/>
      <c r="AD1610" s="18"/>
      <c r="AE1610" s="18"/>
      <c r="AF1610" s="18"/>
      <c r="AG1610" s="18"/>
      <c r="AH1610" s="18"/>
      <c r="AI1610" s="18"/>
      <c r="AJ1610" s="18"/>
      <c r="AK1610" s="18"/>
      <c r="AL1610" s="18"/>
      <c r="AM1610" s="18"/>
      <c r="AN1610" s="18"/>
      <c r="AO1610" s="18"/>
      <c r="AP1610" s="18"/>
      <c r="AQ1610" s="18"/>
      <c r="AR1610" s="18"/>
      <c r="AS1610" s="18"/>
      <c r="AT1610" s="18"/>
      <c r="AU1610" s="18"/>
      <c r="AV1610" s="18"/>
      <c r="AW1610" s="18"/>
      <c r="AX1610" s="18"/>
      <c r="AY1610" s="18"/>
      <c r="AZ1610" s="18"/>
      <c r="BA1610" s="18"/>
      <c r="BB1610" s="18"/>
      <c r="BD1610" s="18"/>
      <c r="BE1610" s="18"/>
      <c r="BF1610" s="18"/>
      <c r="BG1610" s="18"/>
      <c r="BH1610" s="18"/>
      <c r="BI1610" s="18"/>
      <c r="BJ1610" s="18"/>
      <c r="BK1610" s="18"/>
      <c r="BL1610" s="18"/>
      <c r="BM1610" s="18"/>
      <c r="BN1610" s="18"/>
      <c r="BO1610" s="18"/>
      <c r="BP1610" s="18"/>
      <c r="BQ1610" s="18"/>
      <c r="BR1610" s="18"/>
      <c r="BS1610" s="18"/>
      <c r="BT1610" s="18"/>
      <c r="BU1610" s="18"/>
      <c r="BV1610" s="18"/>
      <c r="BW1610" s="18"/>
      <c r="BX1610" s="18"/>
      <c r="BY1610" s="18"/>
      <c r="BZ1610" s="18"/>
      <c r="CA1610" s="18"/>
      <c r="CB1610" s="18"/>
      <c r="CC1610" s="18"/>
      <c r="CD1610" s="18"/>
      <c r="CE1610" s="18"/>
      <c r="CF1610" s="18"/>
      <c r="CG1610" s="18"/>
      <c r="CH1610" s="18"/>
      <c r="CI1610" s="18"/>
      <c r="CJ1610" s="18"/>
      <c r="CK1610" s="18"/>
      <c r="CL1610" s="18"/>
      <c r="CM1610" s="18"/>
      <c r="CN1610" s="18"/>
      <c r="CO1610" s="18"/>
      <c r="CP1610" s="18"/>
      <c r="CQ1610" s="18"/>
      <c r="CR1610" s="18"/>
      <c r="CS1610" s="18"/>
      <c r="CT1610" s="18"/>
      <c r="CU1610" s="18"/>
      <c r="CV1610" s="18"/>
      <c r="CW1610" s="18"/>
      <c r="CX1610" s="18"/>
      <c r="CY1610" s="18"/>
      <c r="CZ1610" s="18"/>
      <c r="DA1610" s="18"/>
      <c r="DB1610" s="18"/>
      <c r="DC1610" s="18"/>
      <c r="DD1610" s="18"/>
      <c r="DE1610" s="18"/>
      <c r="DF1610" s="18"/>
      <c r="DG1610" s="18"/>
      <c r="DH1610" s="18"/>
      <c r="DI1610" s="18"/>
    </row>
    <row r="1611" s="19" customFormat="1" spans="1:113">
      <c r="A1611" s="153" t="str">
        <f>+CONCATENATE(B1611,C1611,D1611,E1611,F1611)</f>
        <v>AFS432</v>
      </c>
      <c r="B1611" s="154" t="s">
        <v>121</v>
      </c>
      <c r="C1611" s="154" t="s">
        <v>148</v>
      </c>
      <c r="D1611" s="154" t="s">
        <v>90</v>
      </c>
      <c r="E1611" s="154">
        <v>43</v>
      </c>
      <c r="F1611" s="155">
        <v>2</v>
      </c>
      <c r="G1611" s="156">
        <v>221.87</v>
      </c>
      <c r="H1611" s="156">
        <v>284.37</v>
      </c>
      <c r="I1611" s="156">
        <v>367.8</v>
      </c>
      <c r="J1611" s="156">
        <v>459.72</v>
      </c>
      <c r="K1611" s="156">
        <v>557.1</v>
      </c>
      <c r="L1611" s="156">
        <v>662.28</v>
      </c>
      <c r="M1611" s="157">
        <v>404.1</v>
      </c>
      <c r="N1611" s="18"/>
      <c r="W1611" s="18"/>
      <c r="X1611" s="18"/>
      <c r="Y1611" s="18"/>
      <c r="Z1611" s="18"/>
      <c r="AA1611" s="18"/>
      <c r="AB1611" s="18"/>
      <c r="AC1611" s="18"/>
      <c r="AD1611" s="18"/>
      <c r="AE1611" s="18"/>
      <c r="AF1611" s="18"/>
      <c r="AG1611" s="18"/>
      <c r="AH1611" s="18"/>
      <c r="AI1611" s="18"/>
      <c r="AJ1611" s="18"/>
      <c r="AK1611" s="18"/>
      <c r="AL1611" s="18"/>
      <c r="AM1611" s="18"/>
      <c r="AN1611" s="18"/>
      <c r="AO1611" s="18"/>
      <c r="AP1611" s="18"/>
      <c r="AQ1611" s="18"/>
      <c r="AR1611" s="18"/>
      <c r="AS1611" s="18"/>
      <c r="AT1611" s="18"/>
      <c r="AU1611" s="18"/>
      <c r="AV1611" s="18"/>
      <c r="AW1611" s="18"/>
      <c r="AX1611" s="18"/>
      <c r="AY1611" s="18"/>
      <c r="AZ1611" s="18"/>
      <c r="BA1611" s="18"/>
      <c r="BB1611" s="18"/>
      <c r="BD1611" s="18"/>
      <c r="BE1611" s="18"/>
      <c r="BF1611" s="18"/>
      <c r="BG1611" s="18"/>
      <c r="BH1611" s="18"/>
      <c r="BI1611" s="18"/>
      <c r="BJ1611" s="18"/>
      <c r="BK1611" s="18"/>
      <c r="BL1611" s="18"/>
      <c r="BM1611" s="18"/>
      <c r="BN1611" s="18"/>
      <c r="BO1611" s="18"/>
      <c r="BP1611" s="18"/>
      <c r="BQ1611" s="18"/>
      <c r="BR1611" s="18"/>
      <c r="BS1611" s="18"/>
      <c r="BT1611" s="18"/>
      <c r="BU1611" s="18"/>
      <c r="BV1611" s="18"/>
      <c r="BW1611" s="18"/>
      <c r="BX1611" s="18"/>
      <c r="BY1611" s="18"/>
      <c r="BZ1611" s="18"/>
      <c r="CA1611" s="18"/>
      <c r="CB1611" s="18"/>
      <c r="CC1611" s="18"/>
      <c r="CD1611" s="18"/>
      <c r="CE1611" s="18"/>
      <c r="CF1611" s="18"/>
      <c r="CG1611" s="18"/>
      <c r="CH1611" s="18"/>
      <c r="CI1611" s="18"/>
      <c r="CJ1611" s="18"/>
      <c r="CK1611" s="18"/>
      <c r="CL1611" s="18"/>
      <c r="CM1611" s="18"/>
      <c r="CN1611" s="18"/>
      <c r="CO1611" s="18"/>
      <c r="CP1611" s="18"/>
      <c r="CQ1611" s="18"/>
      <c r="CR1611" s="18"/>
      <c r="CS1611" s="18"/>
      <c r="CT1611" s="18"/>
      <c r="CU1611" s="18"/>
      <c r="CV1611" s="18"/>
      <c r="CW1611" s="18"/>
      <c r="CX1611" s="18"/>
      <c r="CY1611" s="18"/>
      <c r="CZ1611" s="18"/>
      <c r="DA1611" s="18"/>
      <c r="DB1611" s="18"/>
      <c r="DC1611" s="18"/>
      <c r="DD1611" s="18"/>
      <c r="DE1611" s="18"/>
      <c r="DF1611" s="18"/>
      <c r="DG1611" s="18"/>
      <c r="DH1611" s="18"/>
      <c r="DI1611" s="18"/>
    </row>
    <row r="1612" s="19" customFormat="1" spans="1:113">
      <c r="A1612" s="153" t="str">
        <f>+CONCATENATE(B1612,C1612,D1612,E1612,F1612)</f>
        <v>AFS442</v>
      </c>
      <c r="B1612" s="154" t="s">
        <v>121</v>
      </c>
      <c r="C1612" s="154" t="s">
        <v>148</v>
      </c>
      <c r="D1612" s="154" t="s">
        <v>90</v>
      </c>
      <c r="E1612" s="154">
        <v>44</v>
      </c>
      <c r="F1612" s="155">
        <v>2</v>
      </c>
      <c r="G1612" s="156">
        <v>243.86</v>
      </c>
      <c r="H1612" s="156">
        <v>315.65</v>
      </c>
      <c r="I1612" s="156">
        <v>405.43</v>
      </c>
      <c r="J1612" s="156">
        <v>502.04</v>
      </c>
      <c r="K1612" s="156">
        <v>605</v>
      </c>
      <c r="L1612" s="156">
        <v>716.11</v>
      </c>
      <c r="M1612" s="157">
        <v>424.46</v>
      </c>
      <c r="N1612" s="18"/>
      <c r="W1612" s="18"/>
      <c r="X1612" s="18"/>
      <c r="Y1612" s="18"/>
      <c r="Z1612" s="18"/>
      <c r="AA1612" s="18"/>
      <c r="AB1612" s="18"/>
      <c r="AC1612" s="18"/>
      <c r="AD1612" s="18"/>
      <c r="AE1612" s="18"/>
      <c r="AF1612" s="18"/>
      <c r="AG1612" s="18"/>
      <c r="AH1612" s="18"/>
      <c r="AI1612" s="18"/>
      <c r="AJ1612" s="18"/>
      <c r="AK1612" s="18"/>
      <c r="AL1612" s="18"/>
      <c r="AM1612" s="18"/>
      <c r="AN1612" s="18"/>
      <c r="AO1612" s="18"/>
      <c r="AP1612" s="18"/>
      <c r="AQ1612" s="18"/>
      <c r="AR1612" s="18"/>
      <c r="AS1612" s="18"/>
      <c r="AT1612" s="18"/>
      <c r="AU1612" s="18"/>
      <c r="AV1612" s="18"/>
      <c r="AW1612" s="18"/>
      <c r="AX1612" s="18"/>
      <c r="AY1612" s="18"/>
      <c r="AZ1612" s="18"/>
      <c r="BA1612" s="18"/>
      <c r="BB1612" s="18"/>
      <c r="BD1612" s="18"/>
      <c r="BE1612" s="18"/>
      <c r="BF1612" s="18"/>
      <c r="BG1612" s="18"/>
      <c r="BH1612" s="18"/>
      <c r="BI1612" s="18"/>
      <c r="BJ1612" s="18"/>
      <c r="BK1612" s="18"/>
      <c r="BL1612" s="18"/>
      <c r="BM1612" s="18"/>
      <c r="BN1612" s="18"/>
      <c r="BO1612" s="18"/>
      <c r="BP1612" s="18"/>
      <c r="BQ1612" s="18"/>
      <c r="BR1612" s="18"/>
      <c r="BS1612" s="18"/>
      <c r="BT1612" s="18"/>
      <c r="BU1612" s="18"/>
      <c r="BV1612" s="18"/>
      <c r="BW1612" s="18"/>
      <c r="BX1612" s="18"/>
      <c r="BY1612" s="18"/>
      <c r="BZ1612" s="18"/>
      <c r="CA1612" s="18"/>
      <c r="CB1612" s="18"/>
      <c r="CC1612" s="18"/>
      <c r="CD1612" s="18"/>
      <c r="CE1612" s="18"/>
      <c r="CF1612" s="18"/>
      <c r="CG1612" s="18"/>
      <c r="CH1612" s="18"/>
      <c r="CI1612" s="18"/>
      <c r="CJ1612" s="18"/>
      <c r="CK1612" s="18"/>
      <c r="CL1612" s="18"/>
      <c r="CM1612" s="18"/>
      <c r="CN1612" s="18"/>
      <c r="CO1612" s="18"/>
      <c r="CP1612" s="18"/>
      <c r="CQ1612" s="18"/>
      <c r="CR1612" s="18"/>
      <c r="CS1612" s="18"/>
      <c r="CT1612" s="18"/>
      <c r="CU1612" s="18"/>
      <c r="CV1612" s="18"/>
      <c r="CW1612" s="18"/>
      <c r="CX1612" s="18"/>
      <c r="CY1612" s="18"/>
      <c r="CZ1612" s="18"/>
      <c r="DA1612" s="18"/>
      <c r="DB1612" s="18"/>
      <c r="DC1612" s="18"/>
      <c r="DD1612" s="18"/>
      <c r="DE1612" s="18"/>
      <c r="DF1612" s="18"/>
      <c r="DG1612" s="18"/>
      <c r="DH1612" s="18"/>
      <c r="DI1612" s="18"/>
    </row>
    <row r="1613" s="19" customFormat="1" spans="1:113">
      <c r="A1613" s="153" t="str">
        <f>+CONCATENATE(B1613,C1613,D1613,E1613,F1613)</f>
        <v>AFS452</v>
      </c>
      <c r="B1613" s="154" t="s">
        <v>121</v>
      </c>
      <c r="C1613" s="154" t="s">
        <v>148</v>
      </c>
      <c r="D1613" s="154" t="s">
        <v>90</v>
      </c>
      <c r="E1613" s="154">
        <v>45</v>
      </c>
      <c r="F1613" s="155">
        <v>2</v>
      </c>
      <c r="G1613" s="156">
        <v>269.03</v>
      </c>
      <c r="H1613" s="156">
        <v>350.76</v>
      </c>
      <c r="I1613" s="156">
        <v>446.45</v>
      </c>
      <c r="J1613" s="156">
        <v>547.79</v>
      </c>
      <c r="K1613" s="156">
        <v>656.8</v>
      </c>
      <c r="L1613" s="156">
        <v>773.94</v>
      </c>
      <c r="M1613" s="157">
        <v>446.45</v>
      </c>
      <c r="N1613" s="18"/>
      <c r="W1613" s="18"/>
      <c r="X1613" s="18"/>
      <c r="Y1613" s="18"/>
      <c r="Z1613" s="18"/>
      <c r="AA1613" s="18"/>
      <c r="AB1613" s="18"/>
      <c r="AC1613" s="18"/>
      <c r="AD1613" s="18"/>
      <c r="AE1613" s="18"/>
      <c r="AF1613" s="18"/>
      <c r="AG1613" s="18"/>
      <c r="AH1613" s="18"/>
      <c r="AI1613" s="18"/>
      <c r="AJ1613" s="18"/>
      <c r="AK1613" s="18"/>
      <c r="AL1613" s="18"/>
      <c r="AM1613" s="18"/>
      <c r="AN1613" s="18"/>
      <c r="AO1613" s="18"/>
      <c r="AP1613" s="18"/>
      <c r="AQ1613" s="18"/>
      <c r="AR1613" s="18"/>
      <c r="AS1613" s="18"/>
      <c r="AT1613" s="18"/>
      <c r="AU1613" s="18"/>
      <c r="AV1613" s="18"/>
      <c r="AW1613" s="18"/>
      <c r="AX1613" s="18"/>
      <c r="AY1613" s="18"/>
      <c r="AZ1613" s="18"/>
      <c r="BA1613" s="18"/>
      <c r="BB1613" s="18"/>
      <c r="BD1613" s="18"/>
      <c r="BE1613" s="18"/>
      <c r="BF1613" s="18"/>
      <c r="BG1613" s="18"/>
      <c r="BH1613" s="18"/>
      <c r="BI1613" s="18"/>
      <c r="BJ1613" s="18"/>
      <c r="BK1613" s="18"/>
      <c r="BL1613" s="18"/>
      <c r="BM1613" s="18"/>
      <c r="BN1613" s="18"/>
      <c r="BO1613" s="18"/>
      <c r="BP1613" s="18"/>
      <c r="BQ1613" s="18"/>
      <c r="BR1613" s="18"/>
      <c r="BS1613" s="18"/>
      <c r="BT1613" s="18"/>
      <c r="BU1613" s="18"/>
      <c r="BV1613" s="18"/>
      <c r="BW1613" s="18"/>
      <c r="BX1613" s="18"/>
      <c r="BY1613" s="18"/>
      <c r="BZ1613" s="18"/>
      <c r="CA1613" s="18"/>
      <c r="CB1613" s="18"/>
      <c r="CC1613" s="18"/>
      <c r="CD1613" s="18"/>
      <c r="CE1613" s="18"/>
      <c r="CF1613" s="18"/>
      <c r="CG1613" s="18"/>
      <c r="CH1613" s="18"/>
      <c r="CI1613" s="18"/>
      <c r="CJ1613" s="18"/>
      <c r="CK1613" s="18"/>
      <c r="CL1613" s="18"/>
      <c r="CM1613" s="18"/>
      <c r="CN1613" s="18"/>
      <c r="CO1613" s="18"/>
      <c r="CP1613" s="18"/>
      <c r="CQ1613" s="18"/>
      <c r="CR1613" s="18"/>
      <c r="CS1613" s="18"/>
      <c r="CT1613" s="18"/>
      <c r="CU1613" s="18"/>
      <c r="CV1613" s="18"/>
      <c r="CW1613" s="18"/>
      <c r="CX1613" s="18"/>
      <c r="CY1613" s="18"/>
      <c r="CZ1613" s="18"/>
      <c r="DA1613" s="18"/>
      <c r="DB1613" s="18"/>
      <c r="DC1613" s="18"/>
      <c r="DD1613" s="18"/>
      <c r="DE1613" s="18"/>
      <c r="DF1613" s="18"/>
      <c r="DG1613" s="18"/>
      <c r="DH1613" s="18"/>
      <c r="DI1613" s="18"/>
    </row>
    <row r="1614" s="19" customFormat="1" spans="1:113">
      <c r="A1614" s="153" t="str">
        <f>+CONCATENATE(B1614,C1614,D1614,E1614,F1614)</f>
        <v>AFS462</v>
      </c>
      <c r="B1614" s="154" t="s">
        <v>121</v>
      </c>
      <c r="C1614" s="154" t="s">
        <v>148</v>
      </c>
      <c r="D1614" s="154" t="s">
        <v>90</v>
      </c>
      <c r="E1614" s="154">
        <v>46</v>
      </c>
      <c r="F1614" s="155">
        <v>2</v>
      </c>
      <c r="G1614" s="156">
        <v>298.45</v>
      </c>
      <c r="H1614" s="156">
        <v>389.73</v>
      </c>
      <c r="I1614" s="156">
        <v>490.85</v>
      </c>
      <c r="J1614" s="156">
        <v>597.22</v>
      </c>
      <c r="K1614" s="156">
        <v>712.7</v>
      </c>
      <c r="L1614" s="156"/>
      <c r="M1614" s="157">
        <v>470.04</v>
      </c>
      <c r="N1614" s="18"/>
      <c r="W1614" s="18"/>
      <c r="X1614" s="18"/>
      <c r="Y1614" s="18"/>
      <c r="Z1614" s="18"/>
      <c r="AA1614" s="18"/>
      <c r="AB1614" s="18"/>
      <c r="AC1614" s="18"/>
      <c r="AD1614" s="18"/>
      <c r="AE1614" s="18"/>
      <c r="AF1614" s="18"/>
      <c r="AG1614" s="18"/>
      <c r="AH1614" s="18"/>
      <c r="AI1614" s="18"/>
      <c r="AJ1614" s="18"/>
      <c r="AK1614" s="18"/>
      <c r="AL1614" s="18"/>
      <c r="AM1614" s="18"/>
      <c r="AN1614" s="18"/>
      <c r="AO1614" s="18"/>
      <c r="AP1614" s="18"/>
      <c r="AQ1614" s="18"/>
      <c r="AR1614" s="18"/>
      <c r="AS1614" s="18"/>
      <c r="AT1614" s="18"/>
      <c r="AU1614" s="18"/>
      <c r="AV1614" s="18"/>
      <c r="AW1614" s="18"/>
      <c r="AX1614" s="18"/>
      <c r="AY1614" s="18"/>
      <c r="AZ1614" s="18"/>
      <c r="BA1614" s="18"/>
      <c r="BB1614" s="18"/>
      <c r="BD1614" s="18"/>
      <c r="BE1614" s="18"/>
      <c r="BF1614" s="18"/>
      <c r="BG1614" s="18"/>
      <c r="BH1614" s="18"/>
      <c r="BI1614" s="18"/>
      <c r="BJ1614" s="18"/>
      <c r="BK1614" s="18"/>
      <c r="BL1614" s="18"/>
      <c r="BM1614" s="18"/>
      <c r="BN1614" s="18"/>
      <c r="BO1614" s="18"/>
      <c r="BP1614" s="18"/>
      <c r="BQ1614" s="18"/>
      <c r="BR1614" s="18"/>
      <c r="BS1614" s="18"/>
      <c r="BT1614" s="18"/>
      <c r="BU1614" s="18"/>
      <c r="BV1614" s="18"/>
      <c r="BW1614" s="18"/>
      <c r="BX1614" s="18"/>
      <c r="BY1614" s="18"/>
      <c r="BZ1614" s="18"/>
      <c r="CA1614" s="18"/>
      <c r="CB1614" s="18"/>
      <c r="CC1614" s="18"/>
      <c r="CD1614" s="18"/>
      <c r="CE1614" s="18"/>
      <c r="CF1614" s="18"/>
      <c r="CG1614" s="18"/>
      <c r="CH1614" s="18"/>
      <c r="CI1614" s="18"/>
      <c r="CJ1614" s="18"/>
      <c r="CK1614" s="18"/>
      <c r="CL1614" s="18"/>
      <c r="CM1614" s="18"/>
      <c r="CN1614" s="18"/>
      <c r="CO1614" s="18"/>
      <c r="CP1614" s="18"/>
      <c r="CQ1614" s="18"/>
      <c r="CR1614" s="18"/>
      <c r="CS1614" s="18"/>
      <c r="CT1614" s="18"/>
      <c r="CU1614" s="18"/>
      <c r="CV1614" s="18"/>
      <c r="CW1614" s="18"/>
      <c r="CX1614" s="18"/>
      <c r="CY1614" s="18"/>
      <c r="CZ1614" s="18"/>
      <c r="DA1614" s="18"/>
      <c r="DB1614" s="18"/>
      <c r="DC1614" s="18"/>
      <c r="DD1614" s="18"/>
      <c r="DE1614" s="18"/>
      <c r="DF1614" s="18"/>
      <c r="DG1614" s="18"/>
      <c r="DH1614" s="18"/>
      <c r="DI1614" s="18"/>
    </row>
    <row r="1615" s="19" customFormat="1" spans="1:113">
      <c r="A1615" s="153" t="str">
        <f>+CONCATENATE(B1615,C1615,D1615,E1615,F1615)</f>
        <v>AFS472</v>
      </c>
      <c r="B1615" s="154" t="s">
        <v>121</v>
      </c>
      <c r="C1615" s="154" t="s">
        <v>148</v>
      </c>
      <c r="D1615" s="154" t="s">
        <v>90</v>
      </c>
      <c r="E1615" s="154">
        <v>47</v>
      </c>
      <c r="F1615" s="155">
        <v>2</v>
      </c>
      <c r="G1615" s="156">
        <v>332.25</v>
      </c>
      <c r="H1615" s="156">
        <v>432.73</v>
      </c>
      <c r="I1615" s="156">
        <v>538.6</v>
      </c>
      <c r="J1615" s="156">
        <v>650.53</v>
      </c>
      <c r="K1615" s="156">
        <v>772.97</v>
      </c>
      <c r="L1615" s="156"/>
      <c r="M1615" s="157">
        <v>495.49</v>
      </c>
      <c r="N1615" s="18"/>
      <c r="W1615" s="18"/>
      <c r="X1615" s="18"/>
      <c r="Y1615" s="18"/>
      <c r="Z1615" s="18"/>
      <c r="AA1615" s="18"/>
      <c r="AB1615" s="18"/>
      <c r="AC1615" s="18"/>
      <c r="AD1615" s="18"/>
      <c r="AE1615" s="18"/>
      <c r="AF1615" s="18"/>
      <c r="AG1615" s="18"/>
      <c r="AH1615" s="18"/>
      <c r="AI1615" s="18"/>
      <c r="AJ1615" s="18"/>
      <c r="AK1615" s="18"/>
      <c r="AL1615" s="18"/>
      <c r="AM1615" s="18"/>
      <c r="AN1615" s="18"/>
      <c r="AO1615" s="18"/>
      <c r="AP1615" s="18"/>
      <c r="AQ1615" s="18"/>
      <c r="AR1615" s="18"/>
      <c r="AS1615" s="18"/>
      <c r="AT1615" s="18"/>
      <c r="AU1615" s="18"/>
      <c r="AV1615" s="18"/>
      <c r="AW1615" s="18"/>
      <c r="AX1615" s="18"/>
      <c r="AY1615" s="18"/>
      <c r="AZ1615" s="18"/>
      <c r="BA1615" s="18"/>
      <c r="BB1615" s="18"/>
      <c r="BD1615" s="18"/>
      <c r="BE1615" s="18"/>
      <c r="BF1615" s="18"/>
      <c r="BG1615" s="18"/>
      <c r="BH1615" s="18"/>
      <c r="BI1615" s="18"/>
      <c r="BJ1615" s="18"/>
      <c r="BK1615" s="18"/>
      <c r="BL1615" s="18"/>
      <c r="BM1615" s="18"/>
      <c r="BN1615" s="18"/>
      <c r="BO1615" s="18"/>
      <c r="BP1615" s="18"/>
      <c r="BQ1615" s="18"/>
      <c r="BR1615" s="18"/>
      <c r="BS1615" s="18"/>
      <c r="BT1615" s="18"/>
      <c r="BU1615" s="18"/>
      <c r="BV1615" s="18"/>
      <c r="BW1615" s="18"/>
      <c r="BX1615" s="18"/>
      <c r="BY1615" s="18"/>
      <c r="BZ1615" s="18"/>
      <c r="CA1615" s="18"/>
      <c r="CB1615" s="18"/>
      <c r="CC1615" s="18"/>
      <c r="CD1615" s="18"/>
      <c r="CE1615" s="18"/>
      <c r="CF1615" s="18"/>
      <c r="CG1615" s="18"/>
      <c r="CH1615" s="18"/>
      <c r="CI1615" s="18"/>
      <c r="CJ1615" s="18"/>
      <c r="CK1615" s="18"/>
      <c r="CL1615" s="18"/>
      <c r="CM1615" s="18"/>
      <c r="CN1615" s="18"/>
      <c r="CO1615" s="18"/>
      <c r="CP1615" s="18"/>
      <c r="CQ1615" s="18"/>
      <c r="CR1615" s="18"/>
      <c r="CS1615" s="18"/>
      <c r="CT1615" s="18"/>
      <c r="CU1615" s="18"/>
      <c r="CV1615" s="18"/>
      <c r="CW1615" s="18"/>
      <c r="CX1615" s="18"/>
      <c r="CY1615" s="18"/>
      <c r="CZ1615" s="18"/>
      <c r="DA1615" s="18"/>
      <c r="DB1615" s="18"/>
      <c r="DC1615" s="18"/>
      <c r="DD1615" s="18"/>
      <c r="DE1615" s="18"/>
      <c r="DF1615" s="18"/>
      <c r="DG1615" s="18"/>
      <c r="DH1615" s="18"/>
      <c r="DI1615" s="18"/>
    </row>
    <row r="1616" s="19" customFormat="1" spans="1:113">
      <c r="A1616" s="153" t="str">
        <f>+CONCATENATE(B1616,C1616,D1616,E1616,F1616)</f>
        <v>AFS482</v>
      </c>
      <c r="B1616" s="154" t="s">
        <v>121</v>
      </c>
      <c r="C1616" s="154" t="s">
        <v>148</v>
      </c>
      <c r="D1616" s="154" t="s">
        <v>90</v>
      </c>
      <c r="E1616" s="154">
        <v>48</v>
      </c>
      <c r="F1616" s="155">
        <v>2</v>
      </c>
      <c r="G1616" s="156">
        <v>370.52</v>
      </c>
      <c r="H1616" s="156">
        <v>479.54</v>
      </c>
      <c r="I1616" s="156">
        <v>589.99</v>
      </c>
      <c r="J1616" s="156">
        <v>707.98</v>
      </c>
      <c r="K1616" s="156">
        <v>837.82</v>
      </c>
      <c r="L1616" s="156"/>
      <c r="M1616" s="157">
        <v>522.92</v>
      </c>
      <c r="N1616" s="18"/>
      <c r="W1616" s="18"/>
      <c r="X1616" s="18"/>
      <c r="Y1616" s="18"/>
      <c r="Z1616" s="18"/>
      <c r="AA1616" s="18"/>
      <c r="AB1616" s="18"/>
      <c r="AC1616" s="18"/>
      <c r="AD1616" s="18"/>
      <c r="AE1616" s="18"/>
      <c r="AF1616" s="18"/>
      <c r="AG1616" s="18"/>
      <c r="AH1616" s="18"/>
      <c r="AI1616" s="18"/>
      <c r="AJ1616" s="18"/>
      <c r="AK1616" s="18"/>
      <c r="AL1616" s="18"/>
      <c r="AM1616" s="18"/>
      <c r="AN1616" s="18"/>
      <c r="AO1616" s="18"/>
      <c r="AP1616" s="18"/>
      <c r="AQ1616" s="18"/>
      <c r="AR1616" s="18"/>
      <c r="AS1616" s="18"/>
      <c r="AT1616" s="18"/>
      <c r="AU1616" s="18"/>
      <c r="AV1616" s="18"/>
      <c r="AW1616" s="18"/>
      <c r="AX1616" s="18"/>
      <c r="AY1616" s="18"/>
      <c r="AZ1616" s="18"/>
      <c r="BA1616" s="18"/>
      <c r="BB1616" s="18"/>
      <c r="BD1616" s="18"/>
      <c r="BE1616" s="18"/>
      <c r="BF1616" s="18"/>
      <c r="BG1616" s="18"/>
      <c r="BH1616" s="18"/>
      <c r="BI1616" s="18"/>
      <c r="BJ1616" s="18"/>
      <c r="BK1616" s="18"/>
      <c r="BL1616" s="18"/>
      <c r="BM1616" s="18"/>
      <c r="BN1616" s="18"/>
      <c r="BO1616" s="18"/>
      <c r="BP1616" s="18"/>
      <c r="BQ1616" s="18"/>
      <c r="BR1616" s="18"/>
      <c r="BS1616" s="18"/>
      <c r="BT1616" s="18"/>
      <c r="BU1616" s="18"/>
      <c r="BV1616" s="18"/>
      <c r="BW1616" s="18"/>
      <c r="BX1616" s="18"/>
      <c r="BY1616" s="18"/>
      <c r="BZ1616" s="18"/>
      <c r="CA1616" s="18"/>
      <c r="CB1616" s="18"/>
      <c r="CC1616" s="18"/>
      <c r="CD1616" s="18"/>
      <c r="CE1616" s="18"/>
      <c r="CF1616" s="18"/>
      <c r="CG1616" s="18"/>
      <c r="CH1616" s="18"/>
      <c r="CI1616" s="18"/>
      <c r="CJ1616" s="18"/>
      <c r="CK1616" s="18"/>
      <c r="CL1616" s="18"/>
      <c r="CM1616" s="18"/>
      <c r="CN1616" s="18"/>
      <c r="CO1616" s="18"/>
      <c r="CP1616" s="18"/>
      <c r="CQ1616" s="18"/>
      <c r="CR1616" s="18"/>
      <c r="CS1616" s="18"/>
      <c r="CT1616" s="18"/>
      <c r="CU1616" s="18"/>
      <c r="CV1616" s="18"/>
      <c r="CW1616" s="18"/>
      <c r="CX1616" s="18"/>
      <c r="CY1616" s="18"/>
      <c r="CZ1616" s="18"/>
      <c r="DA1616" s="18"/>
      <c r="DB1616" s="18"/>
      <c r="DC1616" s="18"/>
      <c r="DD1616" s="18"/>
      <c r="DE1616" s="18"/>
      <c r="DF1616" s="18"/>
      <c r="DG1616" s="18"/>
      <c r="DH1616" s="18"/>
      <c r="DI1616" s="18"/>
    </row>
    <row r="1617" s="19" customFormat="1" spans="1:113">
      <c r="A1617" s="153" t="str">
        <f>+CONCATENATE(B1617,C1617,D1617,E1617,F1617)</f>
        <v>AFS492</v>
      </c>
      <c r="B1617" s="154" t="s">
        <v>121</v>
      </c>
      <c r="C1617" s="154" t="s">
        <v>148</v>
      </c>
      <c r="D1617" s="154" t="s">
        <v>90</v>
      </c>
      <c r="E1617" s="154">
        <v>49</v>
      </c>
      <c r="F1617" s="155">
        <v>2</v>
      </c>
      <c r="G1617" s="156">
        <v>413.65</v>
      </c>
      <c r="H1617" s="156">
        <v>530.07</v>
      </c>
      <c r="I1617" s="156">
        <v>645.11</v>
      </c>
      <c r="J1617" s="156">
        <v>769.8</v>
      </c>
      <c r="K1617" s="156">
        <v>907.43</v>
      </c>
      <c r="L1617" s="156">
        <v>0</v>
      </c>
      <c r="M1617" s="157">
        <v>552.44</v>
      </c>
      <c r="N1617" s="18"/>
      <c r="W1617" s="18"/>
      <c r="X1617" s="18"/>
      <c r="Y1617" s="18"/>
      <c r="Z1617" s="18"/>
      <c r="AA1617" s="18"/>
      <c r="AB1617" s="18"/>
      <c r="AC1617" s="18"/>
      <c r="AD1617" s="18"/>
      <c r="AE1617" s="18"/>
      <c r="AF1617" s="18"/>
      <c r="AG1617" s="18"/>
      <c r="AH1617" s="18"/>
      <c r="AI1617" s="18"/>
      <c r="AJ1617" s="18"/>
      <c r="AK1617" s="18"/>
      <c r="AL1617" s="18"/>
      <c r="AM1617" s="18"/>
      <c r="AN1617" s="18"/>
      <c r="AO1617" s="18"/>
      <c r="AP1617" s="18"/>
      <c r="AQ1617" s="18"/>
      <c r="AR1617" s="18"/>
      <c r="AS1617" s="18"/>
      <c r="AT1617" s="18"/>
      <c r="AU1617" s="18"/>
      <c r="AV1617" s="18"/>
      <c r="AW1617" s="18"/>
      <c r="AX1617" s="18"/>
      <c r="AY1617" s="18"/>
      <c r="AZ1617" s="18"/>
      <c r="BA1617" s="18"/>
      <c r="BB1617" s="18"/>
      <c r="BD1617" s="18"/>
      <c r="BE1617" s="18"/>
      <c r="BF1617" s="18"/>
      <c r="BG1617" s="18"/>
      <c r="BH1617" s="18"/>
      <c r="BI1617" s="18"/>
      <c r="BJ1617" s="18"/>
      <c r="BK1617" s="18"/>
      <c r="BL1617" s="18"/>
      <c r="BM1617" s="18"/>
      <c r="BN1617" s="18"/>
      <c r="BO1617" s="18"/>
      <c r="BP1617" s="18"/>
      <c r="BQ1617" s="18"/>
      <c r="BR1617" s="18"/>
      <c r="BS1617" s="18"/>
      <c r="BT1617" s="18"/>
      <c r="BU1617" s="18"/>
      <c r="BV1617" s="18"/>
      <c r="BW1617" s="18"/>
      <c r="BX1617" s="18"/>
      <c r="BY1617" s="18"/>
      <c r="BZ1617" s="18"/>
      <c r="CA1617" s="18"/>
      <c r="CB1617" s="18"/>
      <c r="CC1617" s="18"/>
      <c r="CD1617" s="18"/>
      <c r="CE1617" s="18"/>
      <c r="CF1617" s="18"/>
      <c r="CG1617" s="18"/>
      <c r="CH1617" s="18"/>
      <c r="CI1617" s="18"/>
      <c r="CJ1617" s="18"/>
      <c r="CK1617" s="18"/>
      <c r="CL1617" s="18"/>
      <c r="CM1617" s="18"/>
      <c r="CN1617" s="18"/>
      <c r="CO1617" s="18"/>
      <c r="CP1617" s="18"/>
      <c r="CQ1617" s="18"/>
      <c r="CR1617" s="18"/>
      <c r="CS1617" s="18"/>
      <c r="CT1617" s="18"/>
      <c r="CU1617" s="18"/>
      <c r="CV1617" s="18"/>
      <c r="CW1617" s="18"/>
      <c r="CX1617" s="18"/>
      <c r="CY1617" s="18"/>
      <c r="CZ1617" s="18"/>
      <c r="DA1617" s="18"/>
      <c r="DB1617" s="18"/>
      <c r="DC1617" s="18"/>
      <c r="DD1617" s="18"/>
      <c r="DE1617" s="18"/>
      <c r="DF1617" s="18"/>
      <c r="DG1617" s="18"/>
      <c r="DH1617" s="18"/>
      <c r="DI1617" s="18"/>
    </row>
    <row r="1618" s="19" customFormat="1" spans="1:113">
      <c r="A1618" s="153" t="str">
        <f>+CONCATENATE(B1618,C1618,D1618,E1618,F1618)</f>
        <v>AFS502</v>
      </c>
      <c r="B1618" s="154" t="s">
        <v>121</v>
      </c>
      <c r="C1618" s="154" t="s">
        <v>148</v>
      </c>
      <c r="D1618" s="154" t="s">
        <v>90</v>
      </c>
      <c r="E1618" s="154">
        <v>50</v>
      </c>
      <c r="F1618" s="155">
        <v>2</v>
      </c>
      <c r="G1618" s="156">
        <v>461.04</v>
      </c>
      <c r="H1618" s="156">
        <v>584.28</v>
      </c>
      <c r="I1618" s="156">
        <v>704.06</v>
      </c>
      <c r="J1618" s="156">
        <v>836.2</v>
      </c>
      <c r="K1618" s="156">
        <v>981.93</v>
      </c>
      <c r="L1618" s="156">
        <v>0</v>
      </c>
      <c r="M1618" s="157">
        <v>584.28</v>
      </c>
      <c r="N1618" s="18"/>
      <c r="W1618" s="18"/>
      <c r="X1618" s="18"/>
      <c r="Y1618" s="18"/>
      <c r="Z1618" s="18"/>
      <c r="AA1618" s="18"/>
      <c r="AB1618" s="18"/>
      <c r="AC1618" s="18"/>
      <c r="AD1618" s="18"/>
      <c r="AE1618" s="18"/>
      <c r="AF1618" s="18"/>
      <c r="AG1618" s="18"/>
      <c r="AH1618" s="18"/>
      <c r="AI1618" s="18"/>
      <c r="AJ1618" s="18"/>
      <c r="AK1618" s="18"/>
      <c r="AL1618" s="18"/>
      <c r="AM1618" s="18"/>
      <c r="AN1618" s="18"/>
      <c r="AO1618" s="18"/>
      <c r="AP1618" s="18"/>
      <c r="AQ1618" s="18"/>
      <c r="AR1618" s="18"/>
      <c r="AS1618" s="18"/>
      <c r="AT1618" s="18"/>
      <c r="AU1618" s="18"/>
      <c r="AV1618" s="18"/>
      <c r="AW1618" s="18"/>
      <c r="AX1618" s="18"/>
      <c r="AY1618" s="18"/>
      <c r="AZ1618" s="18"/>
      <c r="BA1618" s="18"/>
      <c r="BB1618" s="18"/>
      <c r="BD1618" s="18"/>
      <c r="BE1618" s="18"/>
      <c r="BF1618" s="18"/>
      <c r="BG1618" s="18"/>
      <c r="BH1618" s="18"/>
      <c r="BI1618" s="18"/>
      <c r="BJ1618" s="18"/>
      <c r="BK1618" s="18"/>
      <c r="BL1618" s="18"/>
      <c r="BM1618" s="18"/>
      <c r="BN1618" s="18"/>
      <c r="BO1618" s="18"/>
      <c r="BP1618" s="18"/>
      <c r="BQ1618" s="18"/>
      <c r="BR1618" s="18"/>
      <c r="BS1618" s="18"/>
      <c r="BT1618" s="18"/>
      <c r="BU1618" s="18"/>
      <c r="BV1618" s="18"/>
      <c r="BW1618" s="18"/>
      <c r="BX1618" s="18"/>
      <c r="BY1618" s="18"/>
      <c r="BZ1618" s="18"/>
      <c r="CA1618" s="18"/>
      <c r="CB1618" s="18"/>
      <c r="CC1618" s="18"/>
      <c r="CD1618" s="18"/>
      <c r="CE1618" s="18"/>
      <c r="CF1618" s="18"/>
      <c r="CG1618" s="18"/>
      <c r="CH1618" s="18"/>
      <c r="CI1618" s="18"/>
      <c r="CJ1618" s="18"/>
      <c r="CK1618" s="18"/>
      <c r="CL1618" s="18"/>
      <c r="CM1618" s="18"/>
      <c r="CN1618" s="18"/>
      <c r="CO1618" s="18"/>
      <c r="CP1618" s="18"/>
      <c r="CQ1618" s="18"/>
      <c r="CR1618" s="18"/>
      <c r="CS1618" s="18"/>
      <c r="CT1618" s="18"/>
      <c r="CU1618" s="18"/>
      <c r="CV1618" s="18"/>
      <c r="CW1618" s="18"/>
      <c r="CX1618" s="18"/>
      <c r="CY1618" s="18"/>
      <c r="CZ1618" s="18"/>
      <c r="DA1618" s="18"/>
      <c r="DB1618" s="18"/>
      <c r="DC1618" s="18"/>
      <c r="DD1618" s="18"/>
      <c r="DE1618" s="18"/>
      <c r="DF1618" s="18"/>
      <c r="DG1618" s="18"/>
      <c r="DH1618" s="18"/>
      <c r="DI1618" s="18"/>
    </row>
    <row r="1619" s="19" customFormat="1" spans="1:113">
      <c r="A1619" s="153" t="str">
        <f>+CONCATENATE(B1619,C1619,D1619,E1619,F1619)</f>
        <v>AFS512</v>
      </c>
      <c r="B1619" s="154" t="s">
        <v>121</v>
      </c>
      <c r="C1619" s="154" t="s">
        <v>148</v>
      </c>
      <c r="D1619" s="154" t="s">
        <v>90</v>
      </c>
      <c r="E1619" s="154">
        <v>51</v>
      </c>
      <c r="F1619" s="155">
        <v>2</v>
      </c>
      <c r="G1619" s="156">
        <v>513.18</v>
      </c>
      <c r="H1619" s="156">
        <v>641.96</v>
      </c>
      <c r="I1619" s="156">
        <v>766.94</v>
      </c>
      <c r="J1619" s="156">
        <v>907.34</v>
      </c>
      <c r="K1619" s="156"/>
      <c r="L1619" s="156">
        <v>0</v>
      </c>
      <c r="M1619" s="157">
        <v>617.66</v>
      </c>
      <c r="N1619" s="18"/>
      <c r="W1619" s="18"/>
      <c r="X1619" s="18"/>
      <c r="Y1619" s="18"/>
      <c r="Z1619" s="18"/>
      <c r="AA1619" s="18"/>
      <c r="AB1619" s="18"/>
      <c r="AC1619" s="18"/>
      <c r="AD1619" s="18"/>
      <c r="AE1619" s="18"/>
      <c r="AF1619" s="18"/>
      <c r="AG1619" s="18"/>
      <c r="AH1619" s="18"/>
      <c r="AI1619" s="18"/>
      <c r="AJ1619" s="18"/>
      <c r="AK1619" s="18"/>
      <c r="AL1619" s="18"/>
      <c r="AM1619" s="18"/>
      <c r="AN1619" s="18"/>
      <c r="AO1619" s="18"/>
      <c r="AP1619" s="18"/>
      <c r="AQ1619" s="18"/>
      <c r="AR1619" s="18"/>
      <c r="AS1619" s="18"/>
      <c r="AT1619" s="18"/>
      <c r="AU1619" s="18"/>
      <c r="AV1619" s="18"/>
      <c r="AW1619" s="18"/>
      <c r="AX1619" s="18"/>
      <c r="AY1619" s="18"/>
      <c r="AZ1619" s="18"/>
      <c r="BA1619" s="18"/>
      <c r="BB1619" s="18"/>
      <c r="BD1619" s="18"/>
      <c r="BE1619" s="18"/>
      <c r="BF1619" s="18"/>
      <c r="BG1619" s="18"/>
      <c r="BH1619" s="18"/>
      <c r="BI1619" s="18"/>
      <c r="BJ1619" s="18"/>
      <c r="BK1619" s="18"/>
      <c r="BL1619" s="18"/>
      <c r="BM1619" s="18"/>
      <c r="BN1619" s="18"/>
      <c r="BO1619" s="18"/>
      <c r="BP1619" s="18"/>
      <c r="BQ1619" s="18"/>
      <c r="BR1619" s="18"/>
      <c r="BS1619" s="18"/>
      <c r="BT1619" s="18"/>
      <c r="BU1619" s="18"/>
      <c r="BV1619" s="18"/>
      <c r="BW1619" s="18"/>
      <c r="BX1619" s="18"/>
      <c r="BY1619" s="18"/>
      <c r="BZ1619" s="18"/>
      <c r="CA1619" s="18"/>
      <c r="CB1619" s="18"/>
      <c r="CC1619" s="18"/>
      <c r="CD1619" s="18"/>
      <c r="CE1619" s="18"/>
      <c r="CF1619" s="18"/>
      <c r="CG1619" s="18"/>
      <c r="CH1619" s="18"/>
      <c r="CI1619" s="18"/>
      <c r="CJ1619" s="18"/>
      <c r="CK1619" s="18"/>
      <c r="CL1619" s="18"/>
      <c r="CM1619" s="18"/>
      <c r="CN1619" s="18"/>
      <c r="CO1619" s="18"/>
      <c r="CP1619" s="18"/>
      <c r="CQ1619" s="18"/>
      <c r="CR1619" s="18"/>
      <c r="CS1619" s="18"/>
      <c r="CT1619" s="18"/>
      <c r="CU1619" s="18"/>
      <c r="CV1619" s="18"/>
      <c r="CW1619" s="18"/>
      <c r="CX1619" s="18"/>
      <c r="CY1619" s="18"/>
      <c r="CZ1619" s="18"/>
      <c r="DA1619" s="18"/>
      <c r="DB1619" s="18"/>
      <c r="DC1619" s="18"/>
      <c r="DD1619" s="18"/>
      <c r="DE1619" s="18"/>
      <c r="DF1619" s="18"/>
      <c r="DG1619" s="18"/>
      <c r="DH1619" s="18"/>
      <c r="DI1619" s="18"/>
    </row>
    <row r="1620" s="19" customFormat="1" spans="1:113">
      <c r="A1620" s="153" t="str">
        <f>+CONCATENATE(B1620,C1620,D1620,E1620,F1620)</f>
        <v>AFS522</v>
      </c>
      <c r="B1620" s="154" t="s">
        <v>121</v>
      </c>
      <c r="C1620" s="154" t="s">
        <v>148</v>
      </c>
      <c r="D1620" s="154" t="s">
        <v>90</v>
      </c>
      <c r="E1620" s="154">
        <v>52</v>
      </c>
      <c r="F1620" s="155">
        <v>2</v>
      </c>
      <c r="G1620" s="156">
        <v>569.19</v>
      </c>
      <c r="H1620" s="156">
        <v>702.94</v>
      </c>
      <c r="I1620" s="156">
        <v>833.92</v>
      </c>
      <c r="J1620" s="156">
        <v>983.43</v>
      </c>
      <c r="K1620" s="156"/>
      <c r="L1620" s="156">
        <v>0</v>
      </c>
      <c r="M1620" s="157">
        <v>649.91</v>
      </c>
      <c r="N1620" s="18"/>
      <c r="W1620" s="18"/>
      <c r="X1620" s="18"/>
      <c r="Y1620" s="18"/>
      <c r="Z1620" s="18"/>
      <c r="AA1620" s="18"/>
      <c r="AB1620" s="18"/>
      <c r="AC1620" s="18"/>
      <c r="AD1620" s="18"/>
      <c r="AE1620" s="18"/>
      <c r="AF1620" s="18"/>
      <c r="AG1620" s="18"/>
      <c r="AH1620" s="18"/>
      <c r="AI1620" s="18"/>
      <c r="AJ1620" s="18"/>
      <c r="AK1620" s="18"/>
      <c r="AL1620" s="18"/>
      <c r="AM1620" s="18"/>
      <c r="AN1620" s="18"/>
      <c r="AO1620" s="18"/>
      <c r="AP1620" s="18"/>
      <c r="AQ1620" s="18"/>
      <c r="AR1620" s="18"/>
      <c r="AS1620" s="18"/>
      <c r="AT1620" s="18"/>
      <c r="AU1620" s="18"/>
      <c r="AV1620" s="18"/>
      <c r="AW1620" s="18"/>
      <c r="AX1620" s="18"/>
      <c r="AY1620" s="18"/>
      <c r="AZ1620" s="18"/>
      <c r="BA1620" s="18"/>
      <c r="BB1620" s="18"/>
      <c r="BD1620" s="18"/>
      <c r="BE1620" s="18"/>
      <c r="BF1620" s="18"/>
      <c r="BG1620" s="18"/>
      <c r="BH1620" s="18"/>
      <c r="BI1620" s="18"/>
      <c r="BJ1620" s="18"/>
      <c r="BK1620" s="18"/>
      <c r="BL1620" s="18"/>
      <c r="BM1620" s="18"/>
      <c r="BN1620" s="18"/>
      <c r="BO1620" s="18"/>
      <c r="BP1620" s="18"/>
      <c r="BQ1620" s="18"/>
      <c r="BR1620" s="18"/>
      <c r="BS1620" s="18"/>
      <c r="BT1620" s="18"/>
      <c r="BU1620" s="18"/>
      <c r="BV1620" s="18"/>
      <c r="BW1620" s="18"/>
      <c r="BX1620" s="18"/>
      <c r="BY1620" s="18"/>
      <c r="BZ1620" s="18"/>
      <c r="CA1620" s="18"/>
      <c r="CB1620" s="18"/>
      <c r="CC1620" s="18"/>
      <c r="CD1620" s="18"/>
      <c r="CE1620" s="18"/>
      <c r="CF1620" s="18"/>
      <c r="CG1620" s="18"/>
      <c r="CH1620" s="18"/>
      <c r="CI1620" s="18"/>
      <c r="CJ1620" s="18"/>
      <c r="CK1620" s="18"/>
      <c r="CL1620" s="18"/>
      <c r="CM1620" s="18"/>
      <c r="CN1620" s="18"/>
      <c r="CO1620" s="18"/>
      <c r="CP1620" s="18"/>
      <c r="CQ1620" s="18"/>
      <c r="CR1620" s="18"/>
      <c r="CS1620" s="18"/>
      <c r="CT1620" s="18"/>
      <c r="CU1620" s="18"/>
      <c r="CV1620" s="18"/>
      <c r="CW1620" s="18"/>
      <c r="CX1620" s="18"/>
      <c r="CY1620" s="18"/>
      <c r="CZ1620" s="18"/>
      <c r="DA1620" s="18"/>
      <c r="DB1620" s="18"/>
      <c r="DC1620" s="18"/>
      <c r="DD1620" s="18"/>
      <c r="DE1620" s="18"/>
      <c r="DF1620" s="18"/>
      <c r="DG1620" s="18"/>
      <c r="DH1620" s="18"/>
      <c r="DI1620" s="18"/>
    </row>
    <row r="1621" s="19" customFormat="1" spans="1:113">
      <c r="A1621" s="153" t="str">
        <f>+CONCATENATE(B1621,C1621,D1621,E1621,F1621)</f>
        <v>AFS532</v>
      </c>
      <c r="B1621" s="154" t="s">
        <v>121</v>
      </c>
      <c r="C1621" s="154" t="s">
        <v>148</v>
      </c>
      <c r="D1621" s="154" t="s">
        <v>90</v>
      </c>
      <c r="E1621" s="154">
        <v>53</v>
      </c>
      <c r="F1621" s="155">
        <v>2</v>
      </c>
      <c r="G1621" s="156">
        <v>628.52</v>
      </c>
      <c r="H1621" s="156">
        <v>767.13</v>
      </c>
      <c r="I1621" s="156">
        <v>905.16</v>
      </c>
      <c r="J1621" s="156">
        <v>1064.66</v>
      </c>
      <c r="K1621" s="156"/>
      <c r="L1621" s="156">
        <v>0</v>
      </c>
      <c r="M1621" s="157">
        <v>683.3</v>
      </c>
      <c r="N1621" s="18"/>
      <c r="W1621" s="18"/>
      <c r="X1621" s="18"/>
      <c r="Y1621" s="18"/>
      <c r="Z1621" s="18"/>
      <c r="AA1621" s="18"/>
      <c r="AB1621" s="18"/>
      <c r="AC1621" s="18"/>
      <c r="AD1621" s="18"/>
      <c r="AE1621" s="18"/>
      <c r="AF1621" s="18"/>
      <c r="AG1621" s="18"/>
      <c r="AH1621" s="18"/>
      <c r="AI1621" s="18"/>
      <c r="AJ1621" s="18"/>
      <c r="AK1621" s="18"/>
      <c r="AL1621" s="18"/>
      <c r="AM1621" s="18"/>
      <c r="AN1621" s="18"/>
      <c r="AO1621" s="18"/>
      <c r="AP1621" s="18"/>
      <c r="AQ1621" s="18"/>
      <c r="AR1621" s="18"/>
      <c r="AS1621" s="18"/>
      <c r="AT1621" s="18"/>
      <c r="AU1621" s="18"/>
      <c r="AV1621" s="18"/>
      <c r="AW1621" s="18"/>
      <c r="AX1621" s="18"/>
      <c r="AY1621" s="18"/>
      <c r="AZ1621" s="18"/>
      <c r="BA1621" s="18"/>
      <c r="BB1621" s="18"/>
      <c r="BD1621" s="18"/>
      <c r="BE1621" s="18"/>
      <c r="BF1621" s="18"/>
      <c r="BG1621" s="18"/>
      <c r="BH1621" s="18"/>
      <c r="BI1621" s="18"/>
      <c r="BJ1621" s="18"/>
      <c r="BK1621" s="18"/>
      <c r="BL1621" s="18"/>
      <c r="BM1621" s="18"/>
      <c r="BN1621" s="18"/>
      <c r="BO1621" s="18"/>
      <c r="BP1621" s="18"/>
      <c r="BQ1621" s="18"/>
      <c r="BR1621" s="18"/>
      <c r="BS1621" s="18"/>
      <c r="BT1621" s="18"/>
      <c r="BU1621" s="18"/>
      <c r="BV1621" s="18"/>
      <c r="BW1621" s="18"/>
      <c r="BX1621" s="18"/>
      <c r="BY1621" s="18"/>
      <c r="BZ1621" s="18"/>
      <c r="CA1621" s="18"/>
      <c r="CB1621" s="18"/>
      <c r="CC1621" s="18"/>
      <c r="CD1621" s="18"/>
      <c r="CE1621" s="18"/>
      <c r="CF1621" s="18"/>
      <c r="CG1621" s="18"/>
      <c r="CH1621" s="18"/>
      <c r="CI1621" s="18"/>
      <c r="CJ1621" s="18"/>
      <c r="CK1621" s="18"/>
      <c r="CL1621" s="18"/>
      <c r="CM1621" s="18"/>
      <c r="CN1621" s="18"/>
      <c r="CO1621" s="18"/>
      <c r="CP1621" s="18"/>
      <c r="CQ1621" s="18"/>
      <c r="CR1621" s="18"/>
      <c r="CS1621" s="18"/>
      <c r="CT1621" s="18"/>
      <c r="CU1621" s="18"/>
      <c r="CV1621" s="18"/>
      <c r="CW1621" s="18"/>
      <c r="CX1621" s="18"/>
      <c r="CY1621" s="18"/>
      <c r="CZ1621" s="18"/>
      <c r="DA1621" s="18"/>
      <c r="DB1621" s="18"/>
      <c r="DC1621" s="18"/>
      <c r="DD1621" s="18"/>
      <c r="DE1621" s="18"/>
      <c r="DF1621" s="18"/>
      <c r="DG1621" s="18"/>
      <c r="DH1621" s="18"/>
      <c r="DI1621" s="18"/>
    </row>
    <row r="1622" s="19" customFormat="1" spans="1:113">
      <c r="A1622" s="153" t="str">
        <f>+CONCATENATE(B1622,C1622,D1622,E1622,F1622)</f>
        <v>AFS542</v>
      </c>
      <c r="B1622" s="154" t="s">
        <v>121</v>
      </c>
      <c r="C1622" s="154" t="s">
        <v>148</v>
      </c>
      <c r="D1622" s="154" t="s">
        <v>90</v>
      </c>
      <c r="E1622" s="154">
        <v>54</v>
      </c>
      <c r="F1622" s="155">
        <v>2</v>
      </c>
      <c r="G1622" s="156">
        <v>690.63</v>
      </c>
      <c r="H1622" s="156">
        <v>834.61</v>
      </c>
      <c r="I1622" s="156">
        <v>980.96</v>
      </c>
      <c r="J1622" s="156">
        <v>1151.29</v>
      </c>
      <c r="K1622" s="156">
        <v>0</v>
      </c>
      <c r="L1622" s="156">
        <v>0</v>
      </c>
      <c r="M1622" s="157">
        <v>718.36</v>
      </c>
      <c r="N1622" s="18"/>
      <c r="W1622" s="18"/>
      <c r="X1622" s="18"/>
      <c r="Y1622" s="18"/>
      <c r="Z1622" s="18"/>
      <c r="AA1622" s="18"/>
      <c r="AB1622" s="18"/>
      <c r="AC1622" s="18"/>
      <c r="AD1622" s="18"/>
      <c r="AE1622" s="18"/>
      <c r="AF1622" s="18"/>
      <c r="AG1622" s="18"/>
      <c r="AH1622" s="18"/>
      <c r="AI1622" s="18"/>
      <c r="AJ1622" s="18"/>
      <c r="AK1622" s="18"/>
      <c r="AL1622" s="18"/>
      <c r="AM1622" s="18"/>
      <c r="AN1622" s="18"/>
      <c r="AO1622" s="18"/>
      <c r="AP1622" s="18"/>
      <c r="AQ1622" s="18"/>
      <c r="AR1622" s="18"/>
      <c r="AS1622" s="18"/>
      <c r="AT1622" s="18"/>
      <c r="AU1622" s="18"/>
      <c r="AV1622" s="18"/>
      <c r="AW1622" s="18"/>
      <c r="AX1622" s="18"/>
      <c r="AY1622" s="18"/>
      <c r="AZ1622" s="18"/>
      <c r="BA1622" s="18"/>
      <c r="BB1622" s="18"/>
      <c r="BD1622" s="18"/>
      <c r="BE1622" s="18"/>
      <c r="BF1622" s="18"/>
      <c r="BG1622" s="18"/>
      <c r="BH1622" s="18"/>
      <c r="BI1622" s="18"/>
      <c r="BJ1622" s="18"/>
      <c r="BK1622" s="18"/>
      <c r="BL1622" s="18"/>
      <c r="BM1622" s="18"/>
      <c r="BN1622" s="18"/>
      <c r="BO1622" s="18"/>
      <c r="BP1622" s="18"/>
      <c r="BQ1622" s="18"/>
      <c r="BR1622" s="18"/>
      <c r="BS1622" s="18"/>
      <c r="BT1622" s="18"/>
      <c r="BU1622" s="18"/>
      <c r="BV1622" s="18"/>
      <c r="BW1622" s="18"/>
      <c r="BX1622" s="18"/>
      <c r="BY1622" s="18"/>
      <c r="BZ1622" s="18"/>
      <c r="CA1622" s="18"/>
      <c r="CB1622" s="18"/>
      <c r="CC1622" s="18"/>
      <c r="CD1622" s="18"/>
      <c r="CE1622" s="18"/>
      <c r="CF1622" s="18"/>
      <c r="CG1622" s="18"/>
      <c r="CH1622" s="18"/>
      <c r="CI1622" s="18"/>
      <c r="CJ1622" s="18"/>
      <c r="CK1622" s="18"/>
      <c r="CL1622" s="18"/>
      <c r="CM1622" s="18"/>
      <c r="CN1622" s="18"/>
      <c r="CO1622" s="18"/>
      <c r="CP1622" s="18"/>
      <c r="CQ1622" s="18"/>
      <c r="CR1622" s="18"/>
      <c r="CS1622" s="18"/>
      <c r="CT1622" s="18"/>
      <c r="CU1622" s="18"/>
      <c r="CV1622" s="18"/>
      <c r="CW1622" s="18"/>
      <c r="CX1622" s="18"/>
      <c r="CY1622" s="18"/>
      <c r="CZ1622" s="18"/>
      <c r="DA1622" s="18"/>
      <c r="DB1622" s="18"/>
      <c r="DC1622" s="18"/>
      <c r="DD1622" s="18"/>
      <c r="DE1622" s="18"/>
      <c r="DF1622" s="18"/>
      <c r="DG1622" s="18"/>
      <c r="DH1622" s="18"/>
      <c r="DI1622" s="18"/>
    </row>
    <row r="1623" s="19" customFormat="1" spans="1:113">
      <c r="A1623" s="153" t="str">
        <f>+CONCATENATE(B1623,C1623,D1623,E1623,F1623)</f>
        <v>AFS552</v>
      </c>
      <c r="B1623" s="154" t="s">
        <v>121</v>
      </c>
      <c r="C1623" s="154" t="s">
        <v>148</v>
      </c>
      <c r="D1623" s="154" t="s">
        <v>90</v>
      </c>
      <c r="E1623" s="154">
        <v>55</v>
      </c>
      <c r="F1623" s="155">
        <v>2</v>
      </c>
      <c r="G1623" s="156">
        <v>754.78</v>
      </c>
      <c r="H1623" s="156">
        <v>905.58</v>
      </c>
      <c r="I1623" s="156">
        <v>1061.7</v>
      </c>
      <c r="J1623" s="156">
        <v>1243.6</v>
      </c>
      <c r="K1623" s="156">
        <v>0</v>
      </c>
      <c r="L1623" s="156">
        <v>0</v>
      </c>
      <c r="M1623" s="157">
        <v>754.78</v>
      </c>
      <c r="N1623" s="18"/>
      <c r="W1623" s="18"/>
      <c r="X1623" s="18"/>
      <c r="Y1623" s="18"/>
      <c r="Z1623" s="18"/>
      <c r="AA1623" s="18"/>
      <c r="AB1623" s="18"/>
      <c r="AC1623" s="18"/>
      <c r="AD1623" s="18"/>
      <c r="AE1623" s="18"/>
      <c r="AF1623" s="18"/>
      <c r="AG1623" s="18"/>
      <c r="AH1623" s="18"/>
      <c r="AI1623" s="18"/>
      <c r="AJ1623" s="18"/>
      <c r="AK1623" s="18"/>
      <c r="AL1623" s="18"/>
      <c r="AM1623" s="18"/>
      <c r="AN1623" s="18"/>
      <c r="AO1623" s="18"/>
      <c r="AP1623" s="18"/>
      <c r="AQ1623" s="18"/>
      <c r="AR1623" s="18"/>
      <c r="AS1623" s="18"/>
      <c r="AT1623" s="18"/>
      <c r="AU1623" s="18"/>
      <c r="AV1623" s="18"/>
      <c r="AW1623" s="18"/>
      <c r="AX1623" s="18"/>
      <c r="AY1623" s="18"/>
      <c r="AZ1623" s="18"/>
      <c r="BA1623" s="18"/>
      <c r="BB1623" s="18"/>
      <c r="BD1623" s="18"/>
      <c r="BE1623" s="18"/>
      <c r="BF1623" s="18"/>
      <c r="BG1623" s="18"/>
      <c r="BH1623" s="18"/>
      <c r="BI1623" s="18"/>
      <c r="BJ1623" s="18"/>
      <c r="BK1623" s="18"/>
      <c r="BL1623" s="18"/>
      <c r="BM1623" s="18"/>
      <c r="BN1623" s="18"/>
      <c r="BO1623" s="18"/>
      <c r="BP1623" s="18"/>
      <c r="BQ1623" s="18"/>
      <c r="BR1623" s="18"/>
      <c r="BS1623" s="18"/>
      <c r="BT1623" s="18"/>
      <c r="BU1623" s="18"/>
      <c r="BV1623" s="18"/>
      <c r="BW1623" s="18"/>
      <c r="BX1623" s="18"/>
      <c r="BY1623" s="18"/>
      <c r="BZ1623" s="18"/>
      <c r="CA1623" s="18"/>
      <c r="CB1623" s="18"/>
      <c r="CC1623" s="18"/>
      <c r="CD1623" s="18"/>
      <c r="CE1623" s="18"/>
      <c r="CF1623" s="18"/>
      <c r="CG1623" s="18"/>
      <c r="CH1623" s="18"/>
      <c r="CI1623" s="18"/>
      <c r="CJ1623" s="18"/>
      <c r="CK1623" s="18"/>
      <c r="CL1623" s="18"/>
      <c r="CM1623" s="18"/>
      <c r="CN1623" s="18"/>
      <c r="CO1623" s="18"/>
      <c r="CP1623" s="18"/>
      <c r="CQ1623" s="18"/>
      <c r="CR1623" s="18"/>
      <c r="CS1623" s="18"/>
      <c r="CT1623" s="18"/>
      <c r="CU1623" s="18"/>
      <c r="CV1623" s="18"/>
      <c r="CW1623" s="18"/>
      <c r="CX1623" s="18"/>
      <c r="CY1623" s="18"/>
      <c r="CZ1623" s="18"/>
      <c r="DA1623" s="18"/>
      <c r="DB1623" s="18"/>
      <c r="DC1623" s="18"/>
      <c r="DD1623" s="18"/>
      <c r="DE1623" s="18"/>
      <c r="DF1623" s="18"/>
      <c r="DG1623" s="18"/>
      <c r="DH1623" s="18"/>
      <c r="DI1623" s="18"/>
    </row>
    <row r="1624" s="19" customFormat="1" spans="1:113">
      <c r="A1624" s="153" t="str">
        <f>+CONCATENATE(B1624,C1624,D1624,E1624,F1624)</f>
        <v>AFS562</v>
      </c>
      <c r="B1624" s="154" t="s">
        <v>121</v>
      </c>
      <c r="C1624" s="154" t="s">
        <v>148</v>
      </c>
      <c r="D1624" s="154" t="s">
        <v>90</v>
      </c>
      <c r="E1624" s="154">
        <v>56</v>
      </c>
      <c r="F1624" s="155">
        <v>2</v>
      </c>
      <c r="G1624" s="156">
        <v>821.88</v>
      </c>
      <c r="H1624" s="156">
        <v>980.44</v>
      </c>
      <c r="I1624" s="156">
        <v>1147.84</v>
      </c>
      <c r="J1624" s="156"/>
      <c r="K1624" s="156">
        <v>0</v>
      </c>
      <c r="L1624" s="156">
        <v>0</v>
      </c>
      <c r="M1624" s="157"/>
      <c r="N1624" s="18"/>
      <c r="W1624" s="18"/>
      <c r="X1624" s="18"/>
      <c r="Y1624" s="18"/>
      <c r="Z1624" s="18"/>
      <c r="AA1624" s="18"/>
      <c r="AB1624" s="18"/>
      <c r="AC1624" s="18"/>
      <c r="AD1624" s="18"/>
      <c r="AE1624" s="18"/>
      <c r="AF1624" s="18"/>
      <c r="AG1624" s="18"/>
      <c r="AH1624" s="18"/>
      <c r="AI1624" s="18"/>
      <c r="AJ1624" s="18"/>
      <c r="AK1624" s="18"/>
      <c r="AL1624" s="18"/>
      <c r="AM1624" s="18"/>
      <c r="AN1624" s="18"/>
      <c r="AO1624" s="18"/>
      <c r="AP1624" s="18"/>
      <c r="AQ1624" s="18"/>
      <c r="AR1624" s="18"/>
      <c r="AS1624" s="18"/>
      <c r="AT1624" s="18"/>
      <c r="AU1624" s="18"/>
      <c r="AV1624" s="18"/>
      <c r="AW1624" s="18"/>
      <c r="AX1624" s="18"/>
      <c r="AY1624" s="18"/>
      <c r="AZ1624" s="18"/>
      <c r="BA1624" s="18"/>
      <c r="BB1624" s="18"/>
      <c r="BD1624" s="18"/>
      <c r="BE1624" s="18"/>
      <c r="BF1624" s="18"/>
      <c r="BG1624" s="18"/>
      <c r="BH1624" s="18"/>
      <c r="BI1624" s="18"/>
      <c r="BJ1624" s="18"/>
      <c r="BK1624" s="18"/>
      <c r="BL1624" s="18"/>
      <c r="BM1624" s="18"/>
      <c r="BN1624" s="18"/>
      <c r="BO1624" s="18"/>
      <c r="BP1624" s="18"/>
      <c r="BQ1624" s="18"/>
      <c r="BR1624" s="18"/>
      <c r="BS1624" s="18"/>
      <c r="BT1624" s="18"/>
      <c r="BU1624" s="18"/>
      <c r="BV1624" s="18"/>
      <c r="BW1624" s="18"/>
      <c r="BX1624" s="18"/>
      <c r="BY1624" s="18"/>
      <c r="BZ1624" s="18"/>
      <c r="CA1624" s="18"/>
      <c r="CB1624" s="18"/>
      <c r="CC1624" s="18"/>
      <c r="CD1624" s="18"/>
      <c r="CE1624" s="18"/>
      <c r="CF1624" s="18"/>
      <c r="CG1624" s="18"/>
      <c r="CH1624" s="18"/>
      <c r="CI1624" s="18"/>
      <c r="CJ1624" s="18"/>
      <c r="CK1624" s="18"/>
      <c r="CL1624" s="18"/>
      <c r="CM1624" s="18"/>
      <c r="CN1624" s="18"/>
      <c r="CO1624" s="18"/>
      <c r="CP1624" s="18"/>
      <c r="CQ1624" s="18"/>
      <c r="CR1624" s="18"/>
      <c r="CS1624" s="18"/>
      <c r="CT1624" s="18"/>
      <c r="CU1624" s="18"/>
      <c r="CV1624" s="18"/>
      <c r="CW1624" s="18"/>
      <c r="CX1624" s="18"/>
      <c r="CY1624" s="18"/>
      <c r="CZ1624" s="18"/>
      <c r="DA1624" s="18"/>
      <c r="DB1624" s="18"/>
      <c r="DC1624" s="18"/>
      <c r="DD1624" s="18"/>
      <c r="DE1624" s="18"/>
      <c r="DF1624" s="18"/>
      <c r="DG1624" s="18"/>
      <c r="DH1624" s="18"/>
      <c r="DI1624" s="18"/>
    </row>
    <row r="1625" s="19" customFormat="1" spans="1:113">
      <c r="A1625" s="153" t="str">
        <f>+CONCATENATE(B1625,C1625,D1625,E1625,F1625)</f>
        <v>AFS572</v>
      </c>
      <c r="B1625" s="154" t="s">
        <v>121</v>
      </c>
      <c r="C1625" s="154" t="s">
        <v>148</v>
      </c>
      <c r="D1625" s="154" t="s">
        <v>90</v>
      </c>
      <c r="E1625" s="154">
        <v>57</v>
      </c>
      <c r="F1625" s="155">
        <v>2</v>
      </c>
      <c r="G1625" s="156">
        <v>891.63</v>
      </c>
      <c r="H1625" s="156">
        <v>1059.83</v>
      </c>
      <c r="I1625" s="156">
        <v>1240.02</v>
      </c>
      <c r="J1625" s="156"/>
      <c r="K1625" s="156">
        <v>0</v>
      </c>
      <c r="L1625" s="156">
        <v>0</v>
      </c>
      <c r="M1625" s="157"/>
      <c r="N1625" s="18"/>
      <c r="W1625" s="18"/>
      <c r="X1625" s="18"/>
      <c r="Y1625" s="18"/>
      <c r="Z1625" s="18"/>
      <c r="AA1625" s="18"/>
      <c r="AB1625" s="18"/>
      <c r="AC1625" s="18"/>
      <c r="AD1625" s="18"/>
      <c r="AE1625" s="18"/>
      <c r="AF1625" s="18"/>
      <c r="AG1625" s="18"/>
      <c r="AH1625" s="18"/>
      <c r="AI1625" s="18"/>
      <c r="AJ1625" s="18"/>
      <c r="AK1625" s="18"/>
      <c r="AL1625" s="18"/>
      <c r="AM1625" s="18"/>
      <c r="AN1625" s="18"/>
      <c r="AO1625" s="18"/>
      <c r="AP1625" s="18"/>
      <c r="AQ1625" s="18"/>
      <c r="AR1625" s="18"/>
      <c r="AS1625" s="18"/>
      <c r="AT1625" s="18"/>
      <c r="AU1625" s="18"/>
      <c r="AV1625" s="18"/>
      <c r="AW1625" s="18"/>
      <c r="AX1625" s="18"/>
      <c r="AY1625" s="18"/>
      <c r="AZ1625" s="18"/>
      <c r="BA1625" s="18"/>
      <c r="BB1625" s="18"/>
      <c r="BD1625" s="18"/>
      <c r="BE1625" s="18"/>
      <c r="BF1625" s="18"/>
      <c r="BG1625" s="18"/>
      <c r="BH1625" s="18"/>
      <c r="BI1625" s="18"/>
      <c r="BJ1625" s="18"/>
      <c r="BK1625" s="18"/>
      <c r="BL1625" s="18"/>
      <c r="BM1625" s="18"/>
      <c r="BN1625" s="18"/>
      <c r="BO1625" s="18"/>
      <c r="BP1625" s="18"/>
      <c r="BQ1625" s="18"/>
      <c r="BR1625" s="18"/>
      <c r="BS1625" s="18"/>
      <c r="BT1625" s="18"/>
      <c r="BU1625" s="18"/>
      <c r="BV1625" s="18"/>
      <c r="BW1625" s="18"/>
      <c r="BX1625" s="18"/>
      <c r="BY1625" s="18"/>
      <c r="BZ1625" s="18"/>
      <c r="CA1625" s="18"/>
      <c r="CB1625" s="18"/>
      <c r="CC1625" s="18"/>
      <c r="CD1625" s="18"/>
      <c r="CE1625" s="18"/>
      <c r="CF1625" s="18"/>
      <c r="CG1625" s="18"/>
      <c r="CH1625" s="18"/>
      <c r="CI1625" s="18"/>
      <c r="CJ1625" s="18"/>
      <c r="CK1625" s="18"/>
      <c r="CL1625" s="18"/>
      <c r="CM1625" s="18"/>
      <c r="CN1625" s="18"/>
      <c r="CO1625" s="18"/>
      <c r="CP1625" s="18"/>
      <c r="CQ1625" s="18"/>
      <c r="CR1625" s="18"/>
      <c r="CS1625" s="18"/>
      <c r="CT1625" s="18"/>
      <c r="CU1625" s="18"/>
      <c r="CV1625" s="18"/>
      <c r="CW1625" s="18"/>
      <c r="CX1625" s="18"/>
      <c r="CY1625" s="18"/>
      <c r="CZ1625" s="18"/>
      <c r="DA1625" s="18"/>
      <c r="DB1625" s="18"/>
      <c r="DC1625" s="18"/>
      <c r="DD1625" s="18"/>
      <c r="DE1625" s="18"/>
      <c r="DF1625" s="18"/>
      <c r="DG1625" s="18"/>
      <c r="DH1625" s="18"/>
      <c r="DI1625" s="18"/>
    </row>
    <row r="1626" s="19" customFormat="1" spans="1:113">
      <c r="A1626" s="153" t="str">
        <f>+CONCATENATE(B1626,C1626,D1626,E1626,F1626)</f>
        <v>AFS582</v>
      </c>
      <c r="B1626" s="154" t="s">
        <v>121</v>
      </c>
      <c r="C1626" s="154" t="s">
        <v>148</v>
      </c>
      <c r="D1626" s="154" t="s">
        <v>90</v>
      </c>
      <c r="E1626" s="154">
        <v>58</v>
      </c>
      <c r="F1626" s="155">
        <v>2</v>
      </c>
      <c r="G1626" s="156">
        <v>964.49</v>
      </c>
      <c r="H1626" s="156">
        <v>1144.02</v>
      </c>
      <c r="I1626" s="156">
        <v>1338.94</v>
      </c>
      <c r="J1626" s="156"/>
      <c r="K1626" s="156">
        <v>0</v>
      </c>
      <c r="L1626" s="156">
        <v>0</v>
      </c>
      <c r="M1626" s="157"/>
      <c r="N1626" s="18"/>
      <c r="W1626" s="18"/>
      <c r="X1626" s="18"/>
      <c r="Y1626" s="18"/>
      <c r="Z1626" s="18"/>
      <c r="AA1626" s="18"/>
      <c r="AB1626" s="18"/>
      <c r="AC1626" s="18"/>
      <c r="AD1626" s="18"/>
      <c r="AE1626" s="18"/>
      <c r="AF1626" s="18"/>
      <c r="AG1626" s="18"/>
      <c r="AH1626" s="18"/>
      <c r="AI1626" s="18"/>
      <c r="AJ1626" s="18"/>
      <c r="AK1626" s="18"/>
      <c r="AL1626" s="18"/>
      <c r="AM1626" s="18"/>
      <c r="AN1626" s="18"/>
      <c r="AO1626" s="18"/>
      <c r="AP1626" s="18"/>
      <c r="AQ1626" s="18"/>
      <c r="AR1626" s="18"/>
      <c r="AS1626" s="18"/>
      <c r="AT1626" s="18"/>
      <c r="AU1626" s="18"/>
      <c r="AV1626" s="18"/>
      <c r="AW1626" s="18"/>
      <c r="AX1626" s="18"/>
      <c r="AY1626" s="18"/>
      <c r="AZ1626" s="18"/>
      <c r="BA1626" s="18"/>
      <c r="BB1626" s="18"/>
      <c r="BD1626" s="18"/>
      <c r="BE1626" s="18"/>
      <c r="BF1626" s="18"/>
      <c r="BG1626" s="18"/>
      <c r="BH1626" s="18"/>
      <c r="BI1626" s="18"/>
      <c r="BJ1626" s="18"/>
      <c r="BK1626" s="18"/>
      <c r="BL1626" s="18"/>
      <c r="BM1626" s="18"/>
      <c r="BN1626" s="18"/>
      <c r="BO1626" s="18"/>
      <c r="BP1626" s="18"/>
      <c r="BQ1626" s="18"/>
      <c r="BR1626" s="18"/>
      <c r="BS1626" s="18"/>
      <c r="BT1626" s="18"/>
      <c r="BU1626" s="18"/>
      <c r="BV1626" s="18"/>
      <c r="BW1626" s="18"/>
      <c r="BX1626" s="18"/>
      <c r="BY1626" s="18"/>
      <c r="BZ1626" s="18"/>
      <c r="CA1626" s="18"/>
      <c r="CB1626" s="18"/>
      <c r="CC1626" s="18"/>
      <c r="CD1626" s="18"/>
      <c r="CE1626" s="18"/>
      <c r="CF1626" s="18"/>
      <c r="CG1626" s="18"/>
      <c r="CH1626" s="18"/>
      <c r="CI1626" s="18"/>
      <c r="CJ1626" s="18"/>
      <c r="CK1626" s="18"/>
      <c r="CL1626" s="18"/>
      <c r="CM1626" s="18"/>
      <c r="CN1626" s="18"/>
      <c r="CO1626" s="18"/>
      <c r="CP1626" s="18"/>
      <c r="CQ1626" s="18"/>
      <c r="CR1626" s="18"/>
      <c r="CS1626" s="18"/>
      <c r="CT1626" s="18"/>
      <c r="CU1626" s="18"/>
      <c r="CV1626" s="18"/>
      <c r="CW1626" s="18"/>
      <c r="CX1626" s="18"/>
      <c r="CY1626" s="18"/>
      <c r="CZ1626" s="18"/>
      <c r="DA1626" s="18"/>
      <c r="DB1626" s="18"/>
      <c r="DC1626" s="18"/>
      <c r="DD1626" s="18"/>
      <c r="DE1626" s="18"/>
      <c r="DF1626" s="18"/>
      <c r="DG1626" s="18"/>
      <c r="DH1626" s="18"/>
      <c r="DI1626" s="18"/>
    </row>
    <row r="1627" s="19" customFormat="1" spans="1:113">
      <c r="A1627" s="153" t="str">
        <f>+CONCATENATE(B1627,C1627,D1627,E1627,F1627)</f>
        <v>AFS592</v>
      </c>
      <c r="B1627" s="154" t="s">
        <v>121</v>
      </c>
      <c r="C1627" s="154" t="s">
        <v>148</v>
      </c>
      <c r="D1627" s="154" t="s">
        <v>90</v>
      </c>
      <c r="E1627" s="154">
        <v>59</v>
      </c>
      <c r="F1627" s="155">
        <v>2</v>
      </c>
      <c r="G1627" s="156">
        <v>1041.27</v>
      </c>
      <c r="H1627" s="156">
        <v>1235.08</v>
      </c>
      <c r="I1627" s="156">
        <v>1445.46</v>
      </c>
      <c r="J1627" s="156">
        <v>0</v>
      </c>
      <c r="K1627" s="156">
        <v>0</v>
      </c>
      <c r="L1627" s="156">
        <v>0</v>
      </c>
      <c r="M1627" s="157"/>
      <c r="N1627" s="18"/>
      <c r="W1627" s="18"/>
      <c r="X1627" s="18"/>
      <c r="Y1627" s="18"/>
      <c r="Z1627" s="18"/>
      <c r="AA1627" s="18"/>
      <c r="AB1627" s="18"/>
      <c r="AC1627" s="18"/>
      <c r="AD1627" s="18"/>
      <c r="AE1627" s="18"/>
      <c r="AF1627" s="18"/>
      <c r="AG1627" s="18"/>
      <c r="AH1627" s="18"/>
      <c r="AI1627" s="18"/>
      <c r="AJ1627" s="18"/>
      <c r="AK1627" s="18"/>
      <c r="AL1627" s="18"/>
      <c r="AM1627" s="18"/>
      <c r="AN1627" s="18"/>
      <c r="AO1627" s="18"/>
      <c r="AP1627" s="18"/>
      <c r="AQ1627" s="18"/>
      <c r="AR1627" s="18"/>
      <c r="AS1627" s="18"/>
      <c r="AT1627" s="18"/>
      <c r="AU1627" s="18"/>
      <c r="AV1627" s="18"/>
      <c r="AW1627" s="18"/>
      <c r="AX1627" s="18"/>
      <c r="AY1627" s="18"/>
      <c r="AZ1627" s="18"/>
      <c r="BA1627" s="18"/>
      <c r="BB1627" s="18"/>
      <c r="BD1627" s="18"/>
      <c r="BE1627" s="18"/>
      <c r="BF1627" s="18"/>
      <c r="BG1627" s="18"/>
      <c r="BH1627" s="18"/>
      <c r="BI1627" s="18"/>
      <c r="BJ1627" s="18"/>
      <c r="BK1627" s="18"/>
      <c r="BL1627" s="18"/>
      <c r="BM1627" s="18"/>
      <c r="BN1627" s="18"/>
      <c r="BO1627" s="18"/>
      <c r="BP1627" s="18"/>
      <c r="BQ1627" s="18"/>
      <c r="BR1627" s="18"/>
      <c r="BS1627" s="18"/>
      <c r="BT1627" s="18"/>
      <c r="BU1627" s="18"/>
      <c r="BV1627" s="18"/>
      <c r="BW1627" s="18"/>
      <c r="BX1627" s="18"/>
      <c r="BY1627" s="18"/>
      <c r="BZ1627" s="18"/>
      <c r="CA1627" s="18"/>
      <c r="CB1627" s="18"/>
      <c r="CC1627" s="18"/>
      <c r="CD1627" s="18"/>
      <c r="CE1627" s="18"/>
      <c r="CF1627" s="18"/>
      <c r="CG1627" s="18"/>
      <c r="CH1627" s="18"/>
      <c r="CI1627" s="18"/>
      <c r="CJ1627" s="18"/>
      <c r="CK1627" s="18"/>
      <c r="CL1627" s="18"/>
      <c r="CM1627" s="18"/>
      <c r="CN1627" s="18"/>
      <c r="CO1627" s="18"/>
      <c r="CP1627" s="18"/>
      <c r="CQ1627" s="18"/>
      <c r="CR1627" s="18"/>
      <c r="CS1627" s="18"/>
      <c r="CT1627" s="18"/>
      <c r="CU1627" s="18"/>
      <c r="CV1627" s="18"/>
      <c r="CW1627" s="18"/>
      <c r="CX1627" s="18"/>
      <c r="CY1627" s="18"/>
      <c r="CZ1627" s="18"/>
      <c r="DA1627" s="18"/>
      <c r="DB1627" s="18"/>
      <c r="DC1627" s="18"/>
      <c r="DD1627" s="18"/>
      <c r="DE1627" s="18"/>
      <c r="DF1627" s="18"/>
      <c r="DG1627" s="18"/>
      <c r="DH1627" s="18"/>
      <c r="DI1627" s="18"/>
    </row>
    <row r="1628" s="19" customFormat="1" spans="1:113">
      <c r="A1628" s="153" t="str">
        <f>+CONCATENATE(B1628,C1628,D1628,E1628,F1628)</f>
        <v>AFS602</v>
      </c>
      <c r="B1628" s="154" t="s">
        <v>121</v>
      </c>
      <c r="C1628" s="154" t="s">
        <v>148</v>
      </c>
      <c r="D1628" s="154" t="s">
        <v>90</v>
      </c>
      <c r="E1628" s="154">
        <v>60</v>
      </c>
      <c r="F1628" s="155">
        <v>2</v>
      </c>
      <c r="G1628" s="156">
        <v>1122.99</v>
      </c>
      <c r="H1628" s="156">
        <v>1333.07</v>
      </c>
      <c r="I1628" s="156">
        <v>1560.46</v>
      </c>
      <c r="J1628" s="156">
        <v>0</v>
      </c>
      <c r="K1628" s="156">
        <v>0</v>
      </c>
      <c r="L1628" s="156">
        <v>0</v>
      </c>
      <c r="M1628" s="157"/>
      <c r="N1628" s="18"/>
      <c r="W1628" s="18"/>
      <c r="X1628" s="18"/>
      <c r="Y1628" s="18"/>
      <c r="Z1628" s="18"/>
      <c r="AA1628" s="18"/>
      <c r="AB1628" s="18"/>
      <c r="AC1628" s="18"/>
      <c r="AD1628" s="18"/>
      <c r="AE1628" s="18"/>
      <c r="AF1628" s="18"/>
      <c r="AG1628" s="18"/>
      <c r="AH1628" s="18"/>
      <c r="AI1628" s="18"/>
      <c r="AJ1628" s="18"/>
      <c r="AK1628" s="18"/>
      <c r="AL1628" s="18"/>
      <c r="AM1628" s="18"/>
      <c r="AN1628" s="18"/>
      <c r="AO1628" s="18"/>
      <c r="AP1628" s="18"/>
      <c r="AQ1628" s="18"/>
      <c r="AR1628" s="18"/>
      <c r="AS1628" s="18"/>
      <c r="AT1628" s="18"/>
      <c r="AU1628" s="18"/>
      <c r="AV1628" s="18"/>
      <c r="AW1628" s="18"/>
      <c r="AX1628" s="18"/>
      <c r="AY1628" s="18"/>
      <c r="AZ1628" s="18"/>
      <c r="BA1628" s="18"/>
      <c r="BB1628" s="18"/>
      <c r="BD1628" s="18"/>
      <c r="BE1628" s="18"/>
      <c r="BF1628" s="18"/>
      <c r="BG1628" s="18"/>
      <c r="BH1628" s="18"/>
      <c r="BI1628" s="18"/>
      <c r="BJ1628" s="18"/>
      <c r="BK1628" s="18"/>
      <c r="BL1628" s="18"/>
      <c r="BM1628" s="18"/>
      <c r="BN1628" s="18"/>
      <c r="BO1628" s="18"/>
      <c r="BP1628" s="18"/>
      <c r="BQ1628" s="18"/>
      <c r="BR1628" s="18"/>
      <c r="BS1628" s="18"/>
      <c r="BT1628" s="18"/>
      <c r="BU1628" s="18"/>
      <c r="BV1628" s="18"/>
      <c r="BW1628" s="18"/>
      <c r="BX1628" s="18"/>
      <c r="BY1628" s="18"/>
      <c r="BZ1628" s="18"/>
      <c r="CA1628" s="18"/>
      <c r="CB1628" s="18"/>
      <c r="CC1628" s="18"/>
      <c r="CD1628" s="18"/>
      <c r="CE1628" s="18"/>
      <c r="CF1628" s="18"/>
      <c r="CG1628" s="18"/>
      <c r="CH1628" s="18"/>
      <c r="CI1628" s="18"/>
      <c r="CJ1628" s="18"/>
      <c r="CK1628" s="18"/>
      <c r="CL1628" s="18"/>
      <c r="CM1628" s="18"/>
      <c r="CN1628" s="18"/>
      <c r="CO1628" s="18"/>
      <c r="CP1628" s="18"/>
      <c r="CQ1628" s="18"/>
      <c r="CR1628" s="18"/>
      <c r="CS1628" s="18"/>
      <c r="CT1628" s="18"/>
      <c r="CU1628" s="18"/>
      <c r="CV1628" s="18"/>
      <c r="CW1628" s="18"/>
      <c r="CX1628" s="18"/>
      <c r="CY1628" s="18"/>
      <c r="CZ1628" s="18"/>
      <c r="DA1628" s="18"/>
      <c r="DB1628" s="18"/>
      <c r="DC1628" s="18"/>
      <c r="DD1628" s="18"/>
      <c r="DE1628" s="18"/>
      <c r="DF1628" s="18"/>
      <c r="DG1628" s="18"/>
      <c r="DH1628" s="18"/>
      <c r="DI1628" s="18"/>
    </row>
    <row r="1629" s="19" customFormat="1" spans="1:113">
      <c r="A1629" s="153" t="str">
        <f>+CONCATENATE(B1629,C1629,D1629,E1629,F1629)</f>
        <v>AFS612</v>
      </c>
      <c r="B1629" s="154" t="s">
        <v>121</v>
      </c>
      <c r="C1629" s="154" t="s">
        <v>148</v>
      </c>
      <c r="D1629" s="154" t="s">
        <v>90</v>
      </c>
      <c r="E1629" s="154">
        <v>61</v>
      </c>
      <c r="F1629" s="155">
        <v>2</v>
      </c>
      <c r="G1629" s="156">
        <v>1210.88</v>
      </c>
      <c r="H1629" s="156">
        <v>1440.16</v>
      </c>
      <c r="I1629" s="156"/>
      <c r="J1629" s="156">
        <v>0</v>
      </c>
      <c r="K1629" s="156">
        <v>0</v>
      </c>
      <c r="L1629" s="156">
        <v>0</v>
      </c>
      <c r="M1629" s="157"/>
      <c r="N1629" s="18"/>
      <c r="W1629" s="18"/>
      <c r="X1629" s="18"/>
      <c r="Y1629" s="18"/>
      <c r="Z1629" s="18"/>
      <c r="AA1629" s="18"/>
      <c r="AB1629" s="18"/>
      <c r="AC1629" s="18"/>
      <c r="AD1629" s="18"/>
      <c r="AE1629" s="18"/>
      <c r="AF1629" s="18"/>
      <c r="AG1629" s="18"/>
      <c r="AH1629" s="18"/>
      <c r="AI1629" s="18"/>
      <c r="AJ1629" s="18"/>
      <c r="AK1629" s="18"/>
      <c r="AL1629" s="18"/>
      <c r="AM1629" s="18"/>
      <c r="AN1629" s="18"/>
      <c r="AO1629" s="18"/>
      <c r="AP1629" s="18"/>
      <c r="AQ1629" s="18"/>
      <c r="AR1629" s="18"/>
      <c r="AS1629" s="18"/>
      <c r="AT1629" s="18"/>
      <c r="AU1629" s="18"/>
      <c r="AV1629" s="18"/>
      <c r="AW1629" s="18"/>
      <c r="AX1629" s="18"/>
      <c r="AY1629" s="18"/>
      <c r="AZ1629" s="18"/>
      <c r="BA1629" s="18"/>
      <c r="BB1629" s="18"/>
      <c r="BD1629" s="18"/>
      <c r="BE1629" s="18"/>
      <c r="BF1629" s="18"/>
      <c r="BG1629" s="18"/>
      <c r="BH1629" s="18"/>
      <c r="BI1629" s="18"/>
      <c r="BJ1629" s="18"/>
      <c r="BK1629" s="18"/>
      <c r="BL1629" s="18"/>
      <c r="BM1629" s="18"/>
      <c r="BN1629" s="18"/>
      <c r="BO1629" s="18"/>
      <c r="BP1629" s="18"/>
      <c r="BQ1629" s="18"/>
      <c r="BR1629" s="18"/>
      <c r="BS1629" s="18"/>
      <c r="BT1629" s="18"/>
      <c r="BU1629" s="18"/>
      <c r="BV1629" s="18"/>
      <c r="BW1629" s="18"/>
      <c r="BX1629" s="18"/>
      <c r="BY1629" s="18"/>
      <c r="BZ1629" s="18"/>
      <c r="CA1629" s="18"/>
      <c r="CB1629" s="18"/>
      <c r="CC1629" s="18"/>
      <c r="CD1629" s="18"/>
      <c r="CE1629" s="18"/>
      <c r="CF1629" s="18"/>
      <c r="CG1629" s="18"/>
      <c r="CH1629" s="18"/>
      <c r="CI1629" s="18"/>
      <c r="CJ1629" s="18"/>
      <c r="CK1629" s="18"/>
      <c r="CL1629" s="18"/>
      <c r="CM1629" s="18"/>
      <c r="CN1629" s="18"/>
      <c r="CO1629" s="18"/>
      <c r="CP1629" s="18"/>
      <c r="CQ1629" s="18"/>
      <c r="CR1629" s="18"/>
      <c r="CS1629" s="18"/>
      <c r="CT1629" s="18"/>
      <c r="CU1629" s="18"/>
      <c r="CV1629" s="18"/>
      <c r="CW1629" s="18"/>
      <c r="CX1629" s="18"/>
      <c r="CY1629" s="18"/>
      <c r="CZ1629" s="18"/>
      <c r="DA1629" s="18"/>
      <c r="DB1629" s="18"/>
      <c r="DC1629" s="18"/>
      <c r="DD1629" s="18"/>
      <c r="DE1629" s="18"/>
      <c r="DF1629" s="18"/>
      <c r="DG1629" s="18"/>
      <c r="DH1629" s="18"/>
      <c r="DI1629" s="18"/>
    </row>
    <row r="1630" s="19" customFormat="1" spans="1:113">
      <c r="A1630" s="153" t="str">
        <f>+CONCATENATE(B1630,C1630,D1630,E1630,F1630)</f>
        <v>AFS622</v>
      </c>
      <c r="B1630" s="154" t="s">
        <v>121</v>
      </c>
      <c r="C1630" s="154" t="s">
        <v>148</v>
      </c>
      <c r="D1630" s="154" t="s">
        <v>90</v>
      </c>
      <c r="E1630" s="154">
        <v>62</v>
      </c>
      <c r="F1630" s="155">
        <v>2</v>
      </c>
      <c r="G1630" s="156">
        <v>1305.95</v>
      </c>
      <c r="H1630" s="156">
        <v>1556.08</v>
      </c>
      <c r="I1630" s="156"/>
      <c r="J1630" s="156">
        <v>0</v>
      </c>
      <c r="K1630" s="156">
        <v>0</v>
      </c>
      <c r="L1630" s="156">
        <v>0</v>
      </c>
      <c r="M1630" s="157"/>
      <c r="N1630" s="18"/>
      <c r="W1630" s="18"/>
      <c r="X1630" s="18"/>
      <c r="Y1630" s="18"/>
      <c r="Z1630" s="18"/>
      <c r="AA1630" s="18"/>
      <c r="AB1630" s="18"/>
      <c r="AC1630" s="18"/>
      <c r="AD1630" s="18"/>
      <c r="AE1630" s="18"/>
      <c r="AF1630" s="18"/>
      <c r="AG1630" s="18"/>
      <c r="AH1630" s="18"/>
      <c r="AI1630" s="18"/>
      <c r="AJ1630" s="18"/>
      <c r="AK1630" s="18"/>
      <c r="AL1630" s="18"/>
      <c r="AM1630" s="18"/>
      <c r="AN1630" s="18"/>
      <c r="AO1630" s="18"/>
      <c r="AP1630" s="18"/>
      <c r="AQ1630" s="18"/>
      <c r="AR1630" s="18"/>
      <c r="AS1630" s="18"/>
      <c r="AT1630" s="18"/>
      <c r="AU1630" s="18"/>
      <c r="AV1630" s="18"/>
      <c r="AW1630" s="18"/>
      <c r="AX1630" s="18"/>
      <c r="AY1630" s="18"/>
      <c r="AZ1630" s="18"/>
      <c r="BA1630" s="18"/>
      <c r="BB1630" s="18"/>
      <c r="BD1630" s="18"/>
      <c r="BE1630" s="18"/>
      <c r="BF1630" s="18"/>
      <c r="BG1630" s="18"/>
      <c r="BH1630" s="18"/>
      <c r="BI1630" s="18"/>
      <c r="BJ1630" s="18"/>
      <c r="BK1630" s="18"/>
      <c r="BL1630" s="18"/>
      <c r="BM1630" s="18"/>
      <c r="BN1630" s="18"/>
      <c r="BO1630" s="18"/>
      <c r="BP1630" s="18"/>
      <c r="BQ1630" s="18"/>
      <c r="BR1630" s="18"/>
      <c r="BS1630" s="18"/>
      <c r="BT1630" s="18"/>
      <c r="BU1630" s="18"/>
      <c r="BV1630" s="18"/>
      <c r="BW1630" s="18"/>
      <c r="BX1630" s="18"/>
      <c r="BY1630" s="18"/>
      <c r="BZ1630" s="18"/>
      <c r="CA1630" s="18"/>
      <c r="CB1630" s="18"/>
      <c r="CC1630" s="18"/>
      <c r="CD1630" s="18"/>
      <c r="CE1630" s="18"/>
      <c r="CF1630" s="18"/>
      <c r="CG1630" s="18"/>
      <c r="CH1630" s="18"/>
      <c r="CI1630" s="18"/>
      <c r="CJ1630" s="18"/>
      <c r="CK1630" s="18"/>
      <c r="CL1630" s="18"/>
      <c r="CM1630" s="18"/>
      <c r="CN1630" s="18"/>
      <c r="CO1630" s="18"/>
      <c r="CP1630" s="18"/>
      <c r="CQ1630" s="18"/>
      <c r="CR1630" s="18"/>
      <c r="CS1630" s="18"/>
      <c r="CT1630" s="18"/>
      <c r="CU1630" s="18"/>
      <c r="CV1630" s="18"/>
      <c r="CW1630" s="18"/>
      <c r="CX1630" s="18"/>
      <c r="CY1630" s="18"/>
      <c r="CZ1630" s="18"/>
      <c r="DA1630" s="18"/>
      <c r="DB1630" s="18"/>
      <c r="DC1630" s="18"/>
      <c r="DD1630" s="18"/>
      <c r="DE1630" s="18"/>
      <c r="DF1630" s="18"/>
      <c r="DG1630" s="18"/>
      <c r="DH1630" s="18"/>
      <c r="DI1630" s="18"/>
    </row>
    <row r="1631" s="19" customFormat="1" spans="1:113">
      <c r="A1631" s="153" t="str">
        <f>+CONCATENATE(B1631,C1631,D1631,E1631,F1631)</f>
        <v>AFS632</v>
      </c>
      <c r="B1631" s="154" t="s">
        <v>121</v>
      </c>
      <c r="C1631" s="154" t="s">
        <v>148</v>
      </c>
      <c r="D1631" s="154" t="s">
        <v>90</v>
      </c>
      <c r="E1631" s="154">
        <v>63</v>
      </c>
      <c r="F1631" s="155">
        <v>2</v>
      </c>
      <c r="G1631" s="156">
        <v>1409.81</v>
      </c>
      <c r="H1631" s="156">
        <v>1683.09</v>
      </c>
      <c r="I1631" s="156"/>
      <c r="J1631" s="156">
        <v>0</v>
      </c>
      <c r="K1631" s="156">
        <v>0</v>
      </c>
      <c r="L1631" s="156">
        <v>0</v>
      </c>
      <c r="M1631" s="157"/>
      <c r="N1631" s="18"/>
      <c r="W1631" s="18"/>
      <c r="X1631" s="18"/>
      <c r="Y1631" s="18"/>
      <c r="Z1631" s="18"/>
      <c r="AA1631" s="18"/>
      <c r="AB1631" s="18"/>
      <c r="AC1631" s="18"/>
      <c r="AD1631" s="18"/>
      <c r="AE1631" s="18"/>
      <c r="AF1631" s="18"/>
      <c r="AG1631" s="18"/>
      <c r="AH1631" s="18"/>
      <c r="AI1631" s="18"/>
      <c r="AJ1631" s="18"/>
      <c r="AK1631" s="18"/>
      <c r="AL1631" s="18"/>
      <c r="AM1631" s="18"/>
      <c r="AN1631" s="18"/>
      <c r="AO1631" s="18"/>
      <c r="AP1631" s="18"/>
      <c r="AQ1631" s="18"/>
      <c r="AR1631" s="18"/>
      <c r="AS1631" s="18"/>
      <c r="AT1631" s="18"/>
      <c r="AU1631" s="18"/>
      <c r="AV1631" s="18"/>
      <c r="AW1631" s="18"/>
      <c r="AX1631" s="18"/>
      <c r="AY1631" s="18"/>
      <c r="AZ1631" s="18"/>
      <c r="BA1631" s="18"/>
      <c r="BB1631" s="18"/>
      <c r="BD1631" s="18"/>
      <c r="BE1631" s="18"/>
      <c r="BF1631" s="18"/>
      <c r="BG1631" s="18"/>
      <c r="BH1631" s="18"/>
      <c r="BI1631" s="18"/>
      <c r="BJ1631" s="18"/>
      <c r="BK1631" s="18"/>
      <c r="BL1631" s="18"/>
      <c r="BM1631" s="18"/>
      <c r="BN1631" s="18"/>
      <c r="BO1631" s="18"/>
      <c r="BP1631" s="18"/>
      <c r="BQ1631" s="18"/>
      <c r="BR1631" s="18"/>
      <c r="BS1631" s="18"/>
      <c r="BT1631" s="18"/>
      <c r="BU1631" s="18"/>
      <c r="BV1631" s="18"/>
      <c r="BW1631" s="18"/>
      <c r="BX1631" s="18"/>
      <c r="BY1631" s="18"/>
      <c r="BZ1631" s="18"/>
      <c r="CA1631" s="18"/>
      <c r="CB1631" s="18"/>
      <c r="CC1631" s="18"/>
      <c r="CD1631" s="18"/>
      <c r="CE1631" s="18"/>
      <c r="CF1631" s="18"/>
      <c r="CG1631" s="18"/>
      <c r="CH1631" s="18"/>
      <c r="CI1631" s="18"/>
      <c r="CJ1631" s="18"/>
      <c r="CK1631" s="18"/>
      <c r="CL1631" s="18"/>
      <c r="CM1631" s="18"/>
      <c r="CN1631" s="18"/>
      <c r="CO1631" s="18"/>
      <c r="CP1631" s="18"/>
      <c r="CQ1631" s="18"/>
      <c r="CR1631" s="18"/>
      <c r="CS1631" s="18"/>
      <c r="CT1631" s="18"/>
      <c r="CU1631" s="18"/>
      <c r="CV1631" s="18"/>
      <c r="CW1631" s="18"/>
      <c r="CX1631" s="18"/>
      <c r="CY1631" s="18"/>
      <c r="CZ1631" s="18"/>
      <c r="DA1631" s="18"/>
      <c r="DB1631" s="18"/>
      <c r="DC1631" s="18"/>
      <c r="DD1631" s="18"/>
      <c r="DE1631" s="18"/>
      <c r="DF1631" s="18"/>
      <c r="DG1631" s="18"/>
      <c r="DH1631" s="18"/>
      <c r="DI1631" s="18"/>
    </row>
    <row r="1632" s="19" customFormat="1" spans="1:113">
      <c r="A1632" s="153" t="str">
        <f>+CONCATENATE(B1632,C1632,D1632,E1632,F1632)</f>
        <v>AFS642</v>
      </c>
      <c r="B1632" s="154" t="s">
        <v>121</v>
      </c>
      <c r="C1632" s="154" t="s">
        <v>148</v>
      </c>
      <c r="D1632" s="154" t="s">
        <v>90</v>
      </c>
      <c r="E1632" s="154">
        <v>64</v>
      </c>
      <c r="F1632" s="155">
        <v>2</v>
      </c>
      <c r="G1632" s="156">
        <v>1523.83</v>
      </c>
      <c r="H1632" s="156">
        <v>1822.18</v>
      </c>
      <c r="I1632" s="156">
        <v>0</v>
      </c>
      <c r="J1632" s="156">
        <v>0</v>
      </c>
      <c r="K1632" s="156">
        <v>0</v>
      </c>
      <c r="L1632" s="156">
        <v>0</v>
      </c>
      <c r="M1632" s="157"/>
      <c r="N1632" s="18"/>
      <c r="W1632" s="18"/>
      <c r="X1632" s="18"/>
      <c r="Y1632" s="18"/>
      <c r="Z1632" s="18"/>
      <c r="AA1632" s="18"/>
      <c r="AB1632" s="18"/>
      <c r="AC1632" s="18"/>
      <c r="AD1632" s="18"/>
      <c r="AE1632" s="18"/>
      <c r="AF1632" s="18"/>
      <c r="AG1632" s="18"/>
      <c r="AH1632" s="18"/>
      <c r="AI1632" s="18"/>
      <c r="AJ1632" s="18"/>
      <c r="AK1632" s="18"/>
      <c r="AL1632" s="18"/>
      <c r="AM1632" s="18"/>
      <c r="AN1632" s="18"/>
      <c r="AO1632" s="18"/>
      <c r="AP1632" s="18"/>
      <c r="AQ1632" s="18"/>
      <c r="AR1632" s="18"/>
      <c r="AS1632" s="18"/>
      <c r="AT1632" s="18"/>
      <c r="AU1632" s="18"/>
      <c r="AV1632" s="18"/>
      <c r="AW1632" s="18"/>
      <c r="AX1632" s="18"/>
      <c r="AY1632" s="18"/>
      <c r="AZ1632" s="18"/>
      <c r="BA1632" s="18"/>
      <c r="BB1632" s="18"/>
      <c r="BD1632" s="18"/>
      <c r="BE1632" s="18"/>
      <c r="BF1632" s="18"/>
      <c r="BG1632" s="18"/>
      <c r="BH1632" s="18"/>
      <c r="BI1632" s="18"/>
      <c r="BJ1632" s="18"/>
      <c r="BK1632" s="18"/>
      <c r="BL1632" s="18"/>
      <c r="BM1632" s="18"/>
      <c r="BN1632" s="18"/>
      <c r="BO1632" s="18"/>
      <c r="BP1632" s="18"/>
      <c r="BQ1632" s="18"/>
      <c r="BR1632" s="18"/>
      <c r="BS1632" s="18"/>
      <c r="BT1632" s="18"/>
      <c r="BU1632" s="18"/>
      <c r="BV1632" s="18"/>
      <c r="BW1632" s="18"/>
      <c r="BX1632" s="18"/>
      <c r="BY1632" s="18"/>
      <c r="BZ1632" s="18"/>
      <c r="CA1632" s="18"/>
      <c r="CB1632" s="18"/>
      <c r="CC1632" s="18"/>
      <c r="CD1632" s="18"/>
      <c r="CE1632" s="18"/>
      <c r="CF1632" s="18"/>
      <c r="CG1632" s="18"/>
      <c r="CH1632" s="18"/>
      <c r="CI1632" s="18"/>
      <c r="CJ1632" s="18"/>
      <c r="CK1632" s="18"/>
      <c r="CL1632" s="18"/>
      <c r="CM1632" s="18"/>
      <c r="CN1632" s="18"/>
      <c r="CO1632" s="18"/>
      <c r="CP1632" s="18"/>
      <c r="CQ1632" s="18"/>
      <c r="CR1632" s="18"/>
      <c r="CS1632" s="18"/>
      <c r="CT1632" s="18"/>
      <c r="CU1632" s="18"/>
      <c r="CV1632" s="18"/>
      <c r="CW1632" s="18"/>
      <c r="CX1632" s="18"/>
      <c r="CY1632" s="18"/>
      <c r="CZ1632" s="18"/>
      <c r="DA1632" s="18"/>
      <c r="DB1632" s="18"/>
      <c r="DC1632" s="18"/>
      <c r="DD1632" s="18"/>
      <c r="DE1632" s="18"/>
      <c r="DF1632" s="18"/>
      <c r="DG1632" s="18"/>
      <c r="DH1632" s="18"/>
      <c r="DI1632" s="18"/>
    </row>
    <row r="1633" s="19" customFormat="1" spans="1:113">
      <c r="A1633" s="153" t="str">
        <f>+CONCATENATE(B1633,C1633,D1633,E1633,F1633)</f>
        <v>AFS652</v>
      </c>
      <c r="B1633" s="154" t="s">
        <v>121</v>
      </c>
      <c r="C1633" s="154" t="s">
        <v>148</v>
      </c>
      <c r="D1633" s="154" t="s">
        <v>90</v>
      </c>
      <c r="E1633" s="154">
        <v>65</v>
      </c>
      <c r="F1633" s="155">
        <v>2</v>
      </c>
      <c r="G1633" s="156">
        <v>1649.34</v>
      </c>
      <c r="H1633" s="156">
        <v>1974.58</v>
      </c>
      <c r="I1633" s="156">
        <v>0</v>
      </c>
      <c r="J1633" s="156">
        <v>0</v>
      </c>
      <c r="K1633" s="156">
        <v>0</v>
      </c>
      <c r="L1633" s="156">
        <v>0</v>
      </c>
      <c r="M1633" s="157"/>
      <c r="N1633" s="18"/>
      <c r="W1633" s="18"/>
      <c r="X1633" s="18"/>
      <c r="Y1633" s="18"/>
      <c r="Z1633" s="18"/>
      <c r="AA1633" s="18"/>
      <c r="AB1633" s="18"/>
      <c r="AC1633" s="18"/>
      <c r="AD1633" s="18"/>
      <c r="AE1633" s="18"/>
      <c r="AF1633" s="18"/>
      <c r="AG1633" s="18"/>
      <c r="AH1633" s="18"/>
      <c r="AI1633" s="18"/>
      <c r="AJ1633" s="18"/>
      <c r="AK1633" s="18"/>
      <c r="AL1633" s="18"/>
      <c r="AM1633" s="18"/>
      <c r="AN1633" s="18"/>
      <c r="AO1633" s="18"/>
      <c r="AP1633" s="18"/>
      <c r="AQ1633" s="18"/>
      <c r="AR1633" s="18"/>
      <c r="AS1633" s="18"/>
      <c r="AT1633" s="18"/>
      <c r="AU1633" s="18"/>
      <c r="AV1633" s="18"/>
      <c r="AW1633" s="18"/>
      <c r="AX1633" s="18"/>
      <c r="AY1633" s="18"/>
      <c r="AZ1633" s="18"/>
      <c r="BA1633" s="18"/>
      <c r="BB1633" s="18"/>
      <c r="BD1633" s="18"/>
      <c r="BE1633" s="18"/>
      <c r="BF1633" s="18"/>
      <c r="BG1633" s="18"/>
      <c r="BH1633" s="18"/>
      <c r="BI1633" s="18"/>
      <c r="BJ1633" s="18"/>
      <c r="BK1633" s="18"/>
      <c r="BL1633" s="18"/>
      <c r="BM1633" s="18"/>
      <c r="BN1633" s="18"/>
      <c r="BO1633" s="18"/>
      <c r="BP1633" s="18"/>
      <c r="BQ1633" s="18"/>
      <c r="BR1633" s="18"/>
      <c r="BS1633" s="18"/>
      <c r="BT1633" s="18"/>
      <c r="BU1633" s="18"/>
      <c r="BV1633" s="18"/>
      <c r="BW1633" s="18"/>
      <c r="BX1633" s="18"/>
      <c r="BY1633" s="18"/>
      <c r="BZ1633" s="18"/>
      <c r="CA1633" s="18"/>
      <c r="CB1633" s="18"/>
      <c r="CC1633" s="18"/>
      <c r="CD1633" s="18"/>
      <c r="CE1633" s="18"/>
      <c r="CF1633" s="18"/>
      <c r="CG1633" s="18"/>
      <c r="CH1633" s="18"/>
      <c r="CI1633" s="18"/>
      <c r="CJ1633" s="18"/>
      <c r="CK1633" s="18"/>
      <c r="CL1633" s="18"/>
      <c r="CM1633" s="18"/>
      <c r="CN1633" s="18"/>
      <c r="CO1633" s="18"/>
      <c r="CP1633" s="18"/>
      <c r="CQ1633" s="18"/>
      <c r="CR1633" s="18"/>
      <c r="CS1633" s="18"/>
      <c r="CT1633" s="18"/>
      <c r="CU1633" s="18"/>
      <c r="CV1633" s="18"/>
      <c r="CW1633" s="18"/>
      <c r="CX1633" s="18"/>
      <c r="CY1633" s="18"/>
      <c r="CZ1633" s="18"/>
      <c r="DA1633" s="18"/>
      <c r="DB1633" s="18"/>
      <c r="DC1633" s="18"/>
      <c r="DD1633" s="18"/>
      <c r="DE1633" s="18"/>
      <c r="DF1633" s="18"/>
      <c r="DG1633" s="18"/>
      <c r="DH1633" s="18"/>
      <c r="DI1633" s="18"/>
    </row>
    <row r="1634" s="19" customFormat="1" spans="1:113">
      <c r="A1634" s="153" t="str">
        <f>+CONCATENATE(B1634,C1634,D1634,E1634,F1634)</f>
        <v>AFNS182.25</v>
      </c>
      <c r="B1634" s="158" t="s">
        <v>121</v>
      </c>
      <c r="C1634" s="154" t="s">
        <v>148</v>
      </c>
      <c r="D1634" s="158" t="s">
        <v>6</v>
      </c>
      <c r="E1634" s="158">
        <v>18</v>
      </c>
      <c r="F1634" s="159">
        <v>2.25</v>
      </c>
      <c r="G1634" s="156">
        <v>0</v>
      </c>
      <c r="H1634" s="156">
        <v>59.82</v>
      </c>
      <c r="I1634" s="156">
        <v>60.07</v>
      </c>
      <c r="J1634" s="156">
        <v>60.9</v>
      </c>
      <c r="K1634" s="156">
        <v>64.26</v>
      </c>
      <c r="L1634" s="156">
        <v>74.75</v>
      </c>
      <c r="M1634" s="157"/>
      <c r="N1634" s="18"/>
      <c r="W1634" s="18"/>
      <c r="X1634" s="18"/>
      <c r="Y1634" s="18"/>
      <c r="Z1634" s="18"/>
      <c r="AA1634" s="18"/>
      <c r="AB1634" s="18"/>
      <c r="AC1634" s="18"/>
      <c r="AD1634" s="18"/>
      <c r="AE1634" s="18"/>
      <c r="AF1634" s="18"/>
      <c r="AG1634" s="18"/>
      <c r="AH1634" s="18"/>
      <c r="AI1634" s="18"/>
      <c r="AJ1634" s="18"/>
      <c r="AK1634" s="18"/>
      <c r="AL1634" s="18"/>
      <c r="AM1634" s="18"/>
      <c r="AN1634" s="18"/>
      <c r="AO1634" s="18"/>
      <c r="AP1634" s="18"/>
      <c r="AQ1634" s="18"/>
      <c r="AR1634" s="18"/>
      <c r="AS1634" s="18"/>
      <c r="AT1634" s="18"/>
      <c r="AU1634" s="18"/>
      <c r="AV1634" s="18"/>
      <c r="AW1634" s="18"/>
      <c r="AX1634" s="18"/>
      <c r="AY1634" s="18"/>
      <c r="AZ1634" s="18"/>
      <c r="BA1634" s="18"/>
      <c r="BB1634" s="18"/>
      <c r="BD1634" s="18"/>
      <c r="BE1634" s="18"/>
      <c r="BF1634" s="18"/>
      <c r="BG1634" s="18"/>
      <c r="BH1634" s="18"/>
      <c r="BI1634" s="18"/>
      <c r="BJ1634" s="18"/>
      <c r="BK1634" s="18"/>
      <c r="BL1634" s="18"/>
      <c r="BM1634" s="18"/>
      <c r="BN1634" s="18"/>
      <c r="BO1634" s="18"/>
      <c r="BP1634" s="18"/>
      <c r="BQ1634" s="18"/>
      <c r="BR1634" s="18"/>
      <c r="BS1634" s="18"/>
      <c r="BT1634" s="18"/>
      <c r="BU1634" s="18"/>
      <c r="BV1634" s="18"/>
      <c r="BW1634" s="18"/>
      <c r="BX1634" s="18"/>
      <c r="BY1634" s="18"/>
      <c r="BZ1634" s="18"/>
      <c r="CA1634" s="18"/>
      <c r="CB1634" s="18"/>
      <c r="CC1634" s="18"/>
      <c r="CD1634" s="18"/>
      <c r="CE1634" s="18"/>
      <c r="CF1634" s="18"/>
      <c r="CG1634" s="18"/>
      <c r="CH1634" s="18"/>
      <c r="CI1634" s="18"/>
      <c r="CJ1634" s="18"/>
      <c r="CK1634" s="18"/>
      <c r="CL1634" s="18"/>
      <c r="CM1634" s="18"/>
      <c r="CN1634" s="18"/>
      <c r="CO1634" s="18"/>
      <c r="CP1634" s="18"/>
      <c r="CQ1634" s="18"/>
      <c r="CR1634" s="18"/>
      <c r="CS1634" s="18"/>
      <c r="CT1634" s="18"/>
      <c r="CU1634" s="18"/>
      <c r="CV1634" s="18"/>
      <c r="CW1634" s="18"/>
      <c r="CX1634" s="18"/>
      <c r="CY1634" s="18"/>
      <c r="CZ1634" s="18"/>
      <c r="DA1634" s="18"/>
      <c r="DB1634" s="18"/>
      <c r="DC1634" s="18"/>
      <c r="DD1634" s="18"/>
      <c r="DE1634" s="18"/>
      <c r="DF1634" s="18"/>
      <c r="DG1634" s="18"/>
      <c r="DH1634" s="18"/>
      <c r="DI1634" s="18"/>
    </row>
    <row r="1635" s="19" customFormat="1" spans="1:113">
      <c r="A1635" s="153" t="str">
        <f>+CONCATENATE(B1635,C1635,D1635,E1635,F1635)</f>
        <v>AFNS192.25</v>
      </c>
      <c r="B1635" s="158" t="s">
        <v>121</v>
      </c>
      <c r="C1635" s="154" t="s">
        <v>148</v>
      </c>
      <c r="D1635" s="158" t="s">
        <v>6</v>
      </c>
      <c r="E1635" s="158">
        <v>19</v>
      </c>
      <c r="F1635" s="159">
        <v>2.25</v>
      </c>
      <c r="G1635" s="156">
        <v>0</v>
      </c>
      <c r="H1635" s="156">
        <v>59.82</v>
      </c>
      <c r="I1635" s="156">
        <v>60.07</v>
      </c>
      <c r="J1635" s="156">
        <v>60.9</v>
      </c>
      <c r="K1635" s="156">
        <v>64.26</v>
      </c>
      <c r="L1635" s="156">
        <v>74.75</v>
      </c>
      <c r="M1635" s="157"/>
      <c r="N1635" s="18"/>
      <c r="W1635" s="18"/>
      <c r="X1635" s="18"/>
      <c r="Y1635" s="18"/>
      <c r="Z1635" s="18"/>
      <c r="AA1635" s="18"/>
      <c r="AB1635" s="18"/>
      <c r="AC1635" s="18"/>
      <c r="AD1635" s="18"/>
      <c r="AE1635" s="18"/>
      <c r="AF1635" s="18"/>
      <c r="AG1635" s="18"/>
      <c r="AH1635" s="18"/>
      <c r="AI1635" s="18"/>
      <c r="AJ1635" s="18"/>
      <c r="AK1635" s="18"/>
      <c r="AL1635" s="18"/>
      <c r="AM1635" s="18"/>
      <c r="AN1635" s="18"/>
      <c r="AO1635" s="18"/>
      <c r="AP1635" s="18"/>
      <c r="AQ1635" s="18"/>
      <c r="AR1635" s="18"/>
      <c r="AS1635" s="18"/>
      <c r="AT1635" s="18"/>
      <c r="AU1635" s="18"/>
      <c r="AV1635" s="18"/>
      <c r="AW1635" s="18"/>
      <c r="AX1635" s="18"/>
      <c r="AY1635" s="18"/>
      <c r="AZ1635" s="18"/>
      <c r="BA1635" s="18"/>
      <c r="BB1635" s="18"/>
      <c r="BD1635" s="18"/>
      <c r="BE1635" s="18"/>
      <c r="BF1635" s="18"/>
      <c r="BG1635" s="18"/>
      <c r="BH1635" s="18"/>
      <c r="BI1635" s="18"/>
      <c r="BJ1635" s="18"/>
      <c r="BK1635" s="18"/>
      <c r="BL1635" s="18"/>
      <c r="BM1635" s="18"/>
      <c r="BN1635" s="18"/>
      <c r="BO1635" s="18"/>
      <c r="BP1635" s="18"/>
      <c r="BQ1635" s="18"/>
      <c r="BR1635" s="18"/>
      <c r="BS1635" s="18"/>
      <c r="BT1635" s="18"/>
      <c r="BU1635" s="18"/>
      <c r="BV1635" s="18"/>
      <c r="BW1635" s="18"/>
      <c r="BX1635" s="18"/>
      <c r="BY1635" s="18"/>
      <c r="BZ1635" s="18"/>
      <c r="CA1635" s="18"/>
      <c r="CB1635" s="18"/>
      <c r="CC1635" s="18"/>
      <c r="CD1635" s="18"/>
      <c r="CE1635" s="18"/>
      <c r="CF1635" s="18"/>
      <c r="CG1635" s="18"/>
      <c r="CH1635" s="18"/>
      <c r="CI1635" s="18"/>
      <c r="CJ1635" s="18"/>
      <c r="CK1635" s="18"/>
      <c r="CL1635" s="18"/>
      <c r="CM1635" s="18"/>
      <c r="CN1635" s="18"/>
      <c r="CO1635" s="18"/>
      <c r="CP1635" s="18"/>
      <c r="CQ1635" s="18"/>
      <c r="CR1635" s="18"/>
      <c r="CS1635" s="18"/>
      <c r="CT1635" s="18"/>
      <c r="CU1635" s="18"/>
      <c r="CV1635" s="18"/>
      <c r="CW1635" s="18"/>
      <c r="CX1635" s="18"/>
      <c r="CY1635" s="18"/>
      <c r="CZ1635" s="18"/>
      <c r="DA1635" s="18"/>
      <c r="DB1635" s="18"/>
      <c r="DC1635" s="18"/>
      <c r="DD1635" s="18"/>
      <c r="DE1635" s="18"/>
      <c r="DF1635" s="18"/>
      <c r="DG1635" s="18"/>
      <c r="DH1635" s="18"/>
      <c r="DI1635" s="18"/>
    </row>
    <row r="1636" s="19" customFormat="1" spans="1:113">
      <c r="A1636" s="153" t="str">
        <f>+CONCATENATE(B1636,C1636,D1636,E1636,F1636)</f>
        <v>AFNS202.25</v>
      </c>
      <c r="B1636" s="158" t="s">
        <v>121</v>
      </c>
      <c r="C1636" s="154" t="s">
        <v>148</v>
      </c>
      <c r="D1636" s="158" t="s">
        <v>6</v>
      </c>
      <c r="E1636" s="158">
        <v>20</v>
      </c>
      <c r="F1636" s="159">
        <v>2.25</v>
      </c>
      <c r="G1636" s="156">
        <v>0</v>
      </c>
      <c r="H1636" s="156">
        <v>59.82</v>
      </c>
      <c r="I1636" s="156">
        <v>60.07</v>
      </c>
      <c r="J1636" s="156">
        <v>60.9</v>
      </c>
      <c r="K1636" s="156">
        <v>64.26</v>
      </c>
      <c r="L1636" s="156">
        <v>74.75</v>
      </c>
      <c r="M1636" s="157"/>
      <c r="N1636" s="18"/>
      <c r="W1636" s="18"/>
      <c r="X1636" s="18"/>
      <c r="Y1636" s="18"/>
      <c r="Z1636" s="18"/>
      <c r="AA1636" s="18"/>
      <c r="AB1636" s="18"/>
      <c r="AC1636" s="18"/>
      <c r="AD1636" s="18"/>
      <c r="AE1636" s="18"/>
      <c r="AF1636" s="18"/>
      <c r="AG1636" s="18"/>
      <c r="AH1636" s="18"/>
      <c r="AI1636" s="18"/>
      <c r="AJ1636" s="18"/>
      <c r="AK1636" s="18"/>
      <c r="AL1636" s="18"/>
      <c r="AM1636" s="18"/>
      <c r="AN1636" s="18"/>
      <c r="AO1636" s="18"/>
      <c r="AP1636" s="18"/>
      <c r="AQ1636" s="18"/>
      <c r="AR1636" s="18"/>
      <c r="AS1636" s="18"/>
      <c r="AT1636" s="18"/>
      <c r="AU1636" s="18"/>
      <c r="AV1636" s="18"/>
      <c r="AW1636" s="18"/>
      <c r="AX1636" s="18"/>
      <c r="AY1636" s="18"/>
      <c r="AZ1636" s="18"/>
      <c r="BA1636" s="18"/>
      <c r="BB1636" s="18"/>
      <c r="BD1636" s="18"/>
      <c r="BE1636" s="18"/>
      <c r="BF1636" s="18"/>
      <c r="BG1636" s="18"/>
      <c r="BH1636" s="18"/>
      <c r="BI1636" s="18"/>
      <c r="BJ1636" s="18"/>
      <c r="BK1636" s="18"/>
      <c r="BL1636" s="18"/>
      <c r="BM1636" s="18"/>
      <c r="BN1636" s="18"/>
      <c r="BO1636" s="18"/>
      <c r="BP1636" s="18"/>
      <c r="BQ1636" s="18"/>
      <c r="BR1636" s="18"/>
      <c r="BS1636" s="18"/>
      <c r="BT1636" s="18"/>
      <c r="BU1636" s="18"/>
      <c r="BV1636" s="18"/>
      <c r="BW1636" s="18"/>
      <c r="BX1636" s="18"/>
      <c r="BY1636" s="18"/>
      <c r="BZ1636" s="18"/>
      <c r="CA1636" s="18"/>
      <c r="CB1636" s="18"/>
      <c r="CC1636" s="18"/>
      <c r="CD1636" s="18"/>
      <c r="CE1636" s="18"/>
      <c r="CF1636" s="18"/>
      <c r="CG1636" s="18"/>
      <c r="CH1636" s="18"/>
      <c r="CI1636" s="18"/>
      <c r="CJ1636" s="18"/>
      <c r="CK1636" s="18"/>
      <c r="CL1636" s="18"/>
      <c r="CM1636" s="18"/>
      <c r="CN1636" s="18"/>
      <c r="CO1636" s="18"/>
      <c r="CP1636" s="18"/>
      <c r="CQ1636" s="18"/>
      <c r="CR1636" s="18"/>
      <c r="CS1636" s="18"/>
      <c r="CT1636" s="18"/>
      <c r="CU1636" s="18"/>
      <c r="CV1636" s="18"/>
      <c r="CW1636" s="18"/>
      <c r="CX1636" s="18"/>
      <c r="CY1636" s="18"/>
      <c r="CZ1636" s="18"/>
      <c r="DA1636" s="18"/>
      <c r="DB1636" s="18"/>
      <c r="DC1636" s="18"/>
      <c r="DD1636" s="18"/>
      <c r="DE1636" s="18"/>
      <c r="DF1636" s="18"/>
      <c r="DG1636" s="18"/>
      <c r="DH1636" s="18"/>
      <c r="DI1636" s="18"/>
    </row>
    <row r="1637" s="19" customFormat="1" spans="1:113">
      <c r="A1637" s="153" t="str">
        <f>+CONCATENATE(B1637,C1637,D1637,E1637,F1637)</f>
        <v>AFNS212.25</v>
      </c>
      <c r="B1637" s="158" t="s">
        <v>121</v>
      </c>
      <c r="C1637" s="154" t="s">
        <v>148</v>
      </c>
      <c r="D1637" s="158" t="s">
        <v>6</v>
      </c>
      <c r="E1637" s="158">
        <v>21</v>
      </c>
      <c r="F1637" s="159">
        <v>2.25</v>
      </c>
      <c r="G1637" s="156">
        <v>0</v>
      </c>
      <c r="H1637" s="156">
        <v>59.82</v>
      </c>
      <c r="I1637" s="156">
        <v>60.07</v>
      </c>
      <c r="J1637" s="156">
        <v>60.9</v>
      </c>
      <c r="K1637" s="156">
        <v>64.26</v>
      </c>
      <c r="L1637" s="156">
        <v>74.75</v>
      </c>
      <c r="M1637" s="157"/>
      <c r="N1637" s="18"/>
      <c r="W1637" s="18"/>
      <c r="X1637" s="18"/>
      <c r="Y1637" s="18"/>
      <c r="Z1637" s="18"/>
      <c r="AA1637" s="18"/>
      <c r="AB1637" s="18"/>
      <c r="AC1637" s="18"/>
      <c r="AD1637" s="18"/>
      <c r="AE1637" s="18"/>
      <c r="AF1637" s="18"/>
      <c r="AG1637" s="18"/>
      <c r="AH1637" s="18"/>
      <c r="AI1637" s="18"/>
      <c r="AJ1637" s="18"/>
      <c r="AK1637" s="18"/>
      <c r="AL1637" s="18"/>
      <c r="AM1637" s="18"/>
      <c r="AN1637" s="18"/>
      <c r="AO1637" s="18"/>
      <c r="AP1637" s="18"/>
      <c r="AQ1637" s="18"/>
      <c r="AR1637" s="18"/>
      <c r="AS1637" s="18"/>
      <c r="AT1637" s="18"/>
      <c r="AU1637" s="18"/>
      <c r="AV1637" s="18"/>
      <c r="AW1637" s="18"/>
      <c r="AX1637" s="18"/>
      <c r="AY1637" s="18"/>
      <c r="AZ1637" s="18"/>
      <c r="BA1637" s="18"/>
      <c r="BB1637" s="18"/>
      <c r="BD1637" s="18"/>
      <c r="BE1637" s="18"/>
      <c r="BF1637" s="18"/>
      <c r="BG1637" s="18"/>
      <c r="BH1637" s="18"/>
      <c r="BI1637" s="18"/>
      <c r="BJ1637" s="18"/>
      <c r="BK1637" s="18"/>
      <c r="BL1637" s="18"/>
      <c r="BM1637" s="18"/>
      <c r="BN1637" s="18"/>
      <c r="BO1637" s="18"/>
      <c r="BP1637" s="18"/>
      <c r="BQ1637" s="18"/>
      <c r="BR1637" s="18"/>
      <c r="BS1637" s="18"/>
      <c r="BT1637" s="18"/>
      <c r="BU1637" s="18"/>
      <c r="BV1637" s="18"/>
      <c r="BW1637" s="18"/>
      <c r="BX1637" s="18"/>
      <c r="BY1637" s="18"/>
      <c r="BZ1637" s="18"/>
      <c r="CA1637" s="18"/>
      <c r="CB1637" s="18"/>
      <c r="CC1637" s="18"/>
      <c r="CD1637" s="18"/>
      <c r="CE1637" s="18"/>
      <c r="CF1637" s="18"/>
      <c r="CG1637" s="18"/>
      <c r="CH1637" s="18"/>
      <c r="CI1637" s="18"/>
      <c r="CJ1637" s="18"/>
      <c r="CK1637" s="18"/>
      <c r="CL1637" s="18"/>
      <c r="CM1637" s="18"/>
      <c r="CN1637" s="18"/>
      <c r="CO1637" s="18"/>
      <c r="CP1637" s="18"/>
      <c r="CQ1637" s="18"/>
      <c r="CR1637" s="18"/>
      <c r="CS1637" s="18"/>
      <c r="CT1637" s="18"/>
      <c r="CU1637" s="18"/>
      <c r="CV1637" s="18"/>
      <c r="CW1637" s="18"/>
      <c r="CX1637" s="18"/>
      <c r="CY1637" s="18"/>
      <c r="CZ1637" s="18"/>
      <c r="DA1637" s="18"/>
      <c r="DB1637" s="18"/>
      <c r="DC1637" s="18"/>
      <c r="DD1637" s="18"/>
      <c r="DE1637" s="18"/>
      <c r="DF1637" s="18"/>
      <c r="DG1637" s="18"/>
      <c r="DH1637" s="18"/>
      <c r="DI1637" s="18"/>
    </row>
    <row r="1638" s="19" customFormat="1" spans="1:113">
      <c r="A1638" s="153" t="str">
        <f>+CONCATENATE(B1638,C1638,D1638,E1638,F1638)</f>
        <v>AFNS222.25</v>
      </c>
      <c r="B1638" s="158" t="s">
        <v>121</v>
      </c>
      <c r="C1638" s="154" t="s">
        <v>148</v>
      </c>
      <c r="D1638" s="158" t="s">
        <v>6</v>
      </c>
      <c r="E1638" s="158">
        <v>22</v>
      </c>
      <c r="F1638" s="159">
        <v>2.25</v>
      </c>
      <c r="G1638" s="156">
        <v>0</v>
      </c>
      <c r="H1638" s="156">
        <v>61.78</v>
      </c>
      <c r="I1638" s="156">
        <v>62</v>
      </c>
      <c r="J1638" s="156">
        <v>62.95</v>
      </c>
      <c r="K1638" s="156">
        <v>67.39</v>
      </c>
      <c r="L1638" s="156">
        <v>79.98</v>
      </c>
      <c r="M1638" s="157"/>
      <c r="N1638" s="18"/>
      <c r="W1638" s="18"/>
      <c r="X1638" s="18"/>
      <c r="Y1638" s="18"/>
      <c r="Z1638" s="18"/>
      <c r="AA1638" s="18"/>
      <c r="AB1638" s="18"/>
      <c r="AC1638" s="18"/>
      <c r="AD1638" s="18"/>
      <c r="AE1638" s="18"/>
      <c r="AF1638" s="18"/>
      <c r="AG1638" s="18"/>
      <c r="AH1638" s="18"/>
      <c r="AI1638" s="18"/>
      <c r="AJ1638" s="18"/>
      <c r="AK1638" s="18"/>
      <c r="AL1638" s="18"/>
      <c r="AM1638" s="18"/>
      <c r="AN1638" s="18"/>
      <c r="AO1638" s="18"/>
      <c r="AP1638" s="18"/>
      <c r="AQ1638" s="18"/>
      <c r="AR1638" s="18"/>
      <c r="AS1638" s="18"/>
      <c r="AT1638" s="18"/>
      <c r="AU1638" s="18"/>
      <c r="AV1638" s="18"/>
      <c r="AW1638" s="18"/>
      <c r="AX1638" s="18"/>
      <c r="AY1638" s="18"/>
      <c r="AZ1638" s="18"/>
      <c r="BA1638" s="18"/>
      <c r="BB1638" s="18"/>
      <c r="BD1638" s="18"/>
      <c r="BE1638" s="18"/>
      <c r="BF1638" s="18"/>
      <c r="BG1638" s="18"/>
      <c r="BH1638" s="18"/>
      <c r="BI1638" s="18"/>
      <c r="BJ1638" s="18"/>
      <c r="BK1638" s="18"/>
      <c r="BL1638" s="18"/>
      <c r="BM1638" s="18"/>
      <c r="BN1638" s="18"/>
      <c r="BO1638" s="18"/>
      <c r="BP1638" s="18"/>
      <c r="BQ1638" s="18"/>
      <c r="BR1638" s="18"/>
      <c r="BS1638" s="18"/>
      <c r="BT1638" s="18"/>
      <c r="BU1638" s="18"/>
      <c r="BV1638" s="18"/>
      <c r="BW1638" s="18"/>
      <c r="BX1638" s="18"/>
      <c r="BY1638" s="18"/>
      <c r="BZ1638" s="18"/>
      <c r="CA1638" s="18"/>
      <c r="CB1638" s="18"/>
      <c r="CC1638" s="18"/>
      <c r="CD1638" s="18"/>
      <c r="CE1638" s="18"/>
      <c r="CF1638" s="18"/>
      <c r="CG1638" s="18"/>
      <c r="CH1638" s="18"/>
      <c r="CI1638" s="18"/>
      <c r="CJ1638" s="18"/>
      <c r="CK1638" s="18"/>
      <c r="CL1638" s="18"/>
      <c r="CM1638" s="18"/>
      <c r="CN1638" s="18"/>
      <c r="CO1638" s="18"/>
      <c r="CP1638" s="18"/>
      <c r="CQ1638" s="18"/>
      <c r="CR1638" s="18"/>
      <c r="CS1638" s="18"/>
      <c r="CT1638" s="18"/>
      <c r="CU1638" s="18"/>
      <c r="CV1638" s="18"/>
      <c r="CW1638" s="18"/>
      <c r="CX1638" s="18"/>
      <c r="CY1638" s="18"/>
      <c r="CZ1638" s="18"/>
      <c r="DA1638" s="18"/>
      <c r="DB1638" s="18"/>
      <c r="DC1638" s="18"/>
      <c r="DD1638" s="18"/>
      <c r="DE1638" s="18"/>
      <c r="DF1638" s="18"/>
      <c r="DG1638" s="18"/>
      <c r="DH1638" s="18"/>
      <c r="DI1638" s="18"/>
    </row>
    <row r="1639" s="19" customFormat="1" spans="1:113">
      <c r="A1639" s="153" t="str">
        <f>+CONCATENATE(B1639,C1639,D1639,E1639,F1639)</f>
        <v>AFNS232.25</v>
      </c>
      <c r="B1639" s="158" t="s">
        <v>121</v>
      </c>
      <c r="C1639" s="154" t="s">
        <v>148</v>
      </c>
      <c r="D1639" s="158" t="s">
        <v>6</v>
      </c>
      <c r="E1639" s="158">
        <v>23</v>
      </c>
      <c r="F1639" s="159">
        <v>2.25</v>
      </c>
      <c r="G1639" s="156">
        <v>0</v>
      </c>
      <c r="H1639" s="156">
        <v>63.38</v>
      </c>
      <c r="I1639" s="156">
        <v>63.63</v>
      </c>
      <c r="J1639" s="156">
        <v>64.95</v>
      </c>
      <c r="K1639" s="156">
        <v>70.79</v>
      </c>
      <c r="L1639" s="156">
        <v>85.81</v>
      </c>
      <c r="M1639" s="157"/>
      <c r="N1639" s="18"/>
      <c r="W1639" s="18"/>
      <c r="X1639" s="18"/>
      <c r="Y1639" s="18"/>
      <c r="Z1639" s="18"/>
      <c r="AA1639" s="18"/>
      <c r="AB1639" s="18"/>
      <c r="AC1639" s="18"/>
      <c r="AD1639" s="18"/>
      <c r="AE1639" s="18"/>
      <c r="AF1639" s="18"/>
      <c r="AG1639" s="18"/>
      <c r="AH1639" s="18"/>
      <c r="AI1639" s="18"/>
      <c r="AJ1639" s="18"/>
      <c r="AK1639" s="18"/>
      <c r="AL1639" s="18"/>
      <c r="AM1639" s="18"/>
      <c r="AN1639" s="18"/>
      <c r="AO1639" s="18"/>
      <c r="AP1639" s="18"/>
      <c r="AQ1639" s="18"/>
      <c r="AR1639" s="18"/>
      <c r="AS1639" s="18"/>
      <c r="AT1639" s="18"/>
      <c r="AU1639" s="18"/>
      <c r="AV1639" s="18"/>
      <c r="AW1639" s="18"/>
      <c r="AX1639" s="18"/>
      <c r="AY1639" s="18"/>
      <c r="AZ1639" s="18"/>
      <c r="BA1639" s="18"/>
      <c r="BB1639" s="18"/>
      <c r="BD1639" s="18"/>
      <c r="BE1639" s="18"/>
      <c r="BF1639" s="18"/>
      <c r="BG1639" s="18"/>
      <c r="BH1639" s="18"/>
      <c r="BI1639" s="18"/>
      <c r="BJ1639" s="18"/>
      <c r="BK1639" s="18"/>
      <c r="BL1639" s="18"/>
      <c r="BM1639" s="18"/>
      <c r="BN1639" s="18"/>
      <c r="BO1639" s="18"/>
      <c r="BP1639" s="18"/>
      <c r="BQ1639" s="18"/>
      <c r="BR1639" s="18"/>
      <c r="BS1639" s="18"/>
      <c r="BT1639" s="18"/>
      <c r="BU1639" s="18"/>
      <c r="BV1639" s="18"/>
      <c r="BW1639" s="18"/>
      <c r="BX1639" s="18"/>
      <c r="BY1639" s="18"/>
      <c r="BZ1639" s="18"/>
      <c r="CA1639" s="18"/>
      <c r="CB1639" s="18"/>
      <c r="CC1639" s="18"/>
      <c r="CD1639" s="18"/>
      <c r="CE1639" s="18"/>
      <c r="CF1639" s="18"/>
      <c r="CG1639" s="18"/>
      <c r="CH1639" s="18"/>
      <c r="CI1639" s="18"/>
      <c r="CJ1639" s="18"/>
      <c r="CK1639" s="18"/>
      <c r="CL1639" s="18"/>
      <c r="CM1639" s="18"/>
      <c r="CN1639" s="18"/>
      <c r="CO1639" s="18"/>
      <c r="CP1639" s="18"/>
      <c r="CQ1639" s="18"/>
      <c r="CR1639" s="18"/>
      <c r="CS1639" s="18"/>
      <c r="CT1639" s="18"/>
      <c r="CU1639" s="18"/>
      <c r="CV1639" s="18"/>
      <c r="CW1639" s="18"/>
      <c r="CX1639" s="18"/>
      <c r="CY1639" s="18"/>
      <c r="CZ1639" s="18"/>
      <c r="DA1639" s="18"/>
      <c r="DB1639" s="18"/>
      <c r="DC1639" s="18"/>
      <c r="DD1639" s="18"/>
      <c r="DE1639" s="18"/>
      <c r="DF1639" s="18"/>
      <c r="DG1639" s="18"/>
      <c r="DH1639" s="18"/>
      <c r="DI1639" s="18"/>
    </row>
    <row r="1640" s="19" customFormat="1" spans="1:113">
      <c r="A1640" s="153" t="str">
        <f>+CONCATENATE(B1640,C1640,D1640,E1640,F1640)</f>
        <v>AFNS242.25</v>
      </c>
      <c r="B1640" s="158" t="s">
        <v>121</v>
      </c>
      <c r="C1640" s="154" t="s">
        <v>148</v>
      </c>
      <c r="D1640" s="158" t="s">
        <v>6</v>
      </c>
      <c r="E1640" s="158">
        <v>24</v>
      </c>
      <c r="F1640" s="159">
        <v>2.25</v>
      </c>
      <c r="G1640" s="156">
        <v>0</v>
      </c>
      <c r="H1640" s="156">
        <v>64.68</v>
      </c>
      <c r="I1640" s="156">
        <v>65.09</v>
      </c>
      <c r="J1640" s="156">
        <v>66.93</v>
      </c>
      <c r="K1640" s="156">
        <v>74.61</v>
      </c>
      <c r="L1640" s="156">
        <v>92.26</v>
      </c>
      <c r="M1640" s="157"/>
      <c r="N1640" s="18"/>
      <c r="W1640" s="18"/>
      <c r="X1640" s="18"/>
      <c r="Y1640" s="18"/>
      <c r="Z1640" s="18"/>
      <c r="AA1640" s="18"/>
      <c r="AB1640" s="18"/>
      <c r="AC1640" s="18"/>
      <c r="AD1640" s="18"/>
      <c r="AE1640" s="18"/>
      <c r="AF1640" s="18"/>
      <c r="AG1640" s="18"/>
      <c r="AH1640" s="18"/>
      <c r="AI1640" s="18"/>
      <c r="AJ1640" s="18"/>
      <c r="AK1640" s="18"/>
      <c r="AL1640" s="18"/>
      <c r="AM1640" s="18"/>
      <c r="AN1640" s="18"/>
      <c r="AO1640" s="18"/>
      <c r="AP1640" s="18"/>
      <c r="AQ1640" s="18"/>
      <c r="AR1640" s="18"/>
      <c r="AS1640" s="18"/>
      <c r="AT1640" s="18"/>
      <c r="AU1640" s="18"/>
      <c r="AV1640" s="18"/>
      <c r="AW1640" s="18"/>
      <c r="AX1640" s="18"/>
      <c r="AY1640" s="18"/>
      <c r="AZ1640" s="18"/>
      <c r="BA1640" s="18"/>
      <c r="BB1640" s="18"/>
      <c r="BD1640" s="18"/>
      <c r="BE1640" s="18"/>
      <c r="BF1640" s="18"/>
      <c r="BG1640" s="18"/>
      <c r="BH1640" s="18"/>
      <c r="BI1640" s="18"/>
      <c r="BJ1640" s="18"/>
      <c r="BK1640" s="18"/>
      <c r="BL1640" s="18"/>
      <c r="BM1640" s="18"/>
      <c r="BN1640" s="18"/>
      <c r="BO1640" s="18"/>
      <c r="BP1640" s="18"/>
      <c r="BQ1640" s="18"/>
      <c r="BR1640" s="18"/>
      <c r="BS1640" s="18"/>
      <c r="BT1640" s="18"/>
      <c r="BU1640" s="18"/>
      <c r="BV1640" s="18"/>
      <c r="BW1640" s="18"/>
      <c r="BX1640" s="18"/>
      <c r="BY1640" s="18"/>
      <c r="BZ1640" s="18"/>
      <c r="CA1640" s="18"/>
      <c r="CB1640" s="18"/>
      <c r="CC1640" s="18"/>
      <c r="CD1640" s="18"/>
      <c r="CE1640" s="18"/>
      <c r="CF1640" s="18"/>
      <c r="CG1640" s="18"/>
      <c r="CH1640" s="18"/>
      <c r="CI1640" s="18"/>
      <c r="CJ1640" s="18"/>
      <c r="CK1640" s="18"/>
      <c r="CL1640" s="18"/>
      <c r="CM1640" s="18"/>
      <c r="CN1640" s="18"/>
      <c r="CO1640" s="18"/>
      <c r="CP1640" s="18"/>
      <c r="CQ1640" s="18"/>
      <c r="CR1640" s="18"/>
      <c r="CS1640" s="18"/>
      <c r="CT1640" s="18"/>
      <c r="CU1640" s="18"/>
      <c r="CV1640" s="18"/>
      <c r="CW1640" s="18"/>
      <c r="CX1640" s="18"/>
      <c r="CY1640" s="18"/>
      <c r="CZ1640" s="18"/>
      <c r="DA1640" s="18"/>
      <c r="DB1640" s="18"/>
      <c r="DC1640" s="18"/>
      <c r="DD1640" s="18"/>
      <c r="DE1640" s="18"/>
      <c r="DF1640" s="18"/>
      <c r="DG1640" s="18"/>
      <c r="DH1640" s="18"/>
      <c r="DI1640" s="18"/>
    </row>
    <row r="1641" s="19" customFormat="1" spans="1:113">
      <c r="A1641" s="153" t="str">
        <f>+CONCATENATE(B1641,C1641,D1641,E1641,F1641)</f>
        <v>AFNS252.25</v>
      </c>
      <c r="B1641" s="158" t="s">
        <v>121</v>
      </c>
      <c r="C1641" s="154" t="s">
        <v>148</v>
      </c>
      <c r="D1641" s="158" t="s">
        <v>6</v>
      </c>
      <c r="E1641" s="158">
        <v>25</v>
      </c>
      <c r="F1641" s="159">
        <v>2.25</v>
      </c>
      <c r="G1641" s="156">
        <v>0</v>
      </c>
      <c r="H1641" s="156">
        <v>65.82</v>
      </c>
      <c r="I1641" s="156">
        <v>66.43</v>
      </c>
      <c r="J1641" s="156">
        <v>69.08</v>
      </c>
      <c r="K1641" s="156">
        <v>79.03</v>
      </c>
      <c r="L1641" s="156">
        <v>99.48</v>
      </c>
      <c r="M1641" s="157"/>
      <c r="N1641" s="18"/>
      <c r="W1641" s="18"/>
      <c r="X1641" s="18"/>
      <c r="Y1641" s="18"/>
      <c r="Z1641" s="18"/>
      <c r="AA1641" s="18"/>
      <c r="AB1641" s="18"/>
      <c r="AC1641" s="18"/>
      <c r="AD1641" s="18"/>
      <c r="AE1641" s="18"/>
      <c r="AF1641" s="18"/>
      <c r="AG1641" s="18"/>
      <c r="AH1641" s="18"/>
      <c r="AI1641" s="18"/>
      <c r="AJ1641" s="18"/>
      <c r="AK1641" s="18"/>
      <c r="AL1641" s="18"/>
      <c r="AM1641" s="18"/>
      <c r="AN1641" s="18"/>
      <c r="AO1641" s="18"/>
      <c r="AP1641" s="18"/>
      <c r="AQ1641" s="18"/>
      <c r="AR1641" s="18"/>
      <c r="AS1641" s="18"/>
      <c r="AT1641" s="18"/>
      <c r="AU1641" s="18"/>
      <c r="AV1641" s="18"/>
      <c r="AW1641" s="18"/>
      <c r="AX1641" s="18"/>
      <c r="AY1641" s="18"/>
      <c r="AZ1641" s="18"/>
      <c r="BA1641" s="18"/>
      <c r="BB1641" s="18"/>
      <c r="BD1641" s="18"/>
      <c r="BE1641" s="18"/>
      <c r="BF1641" s="18"/>
      <c r="BG1641" s="18"/>
      <c r="BH1641" s="18"/>
      <c r="BI1641" s="18"/>
      <c r="BJ1641" s="18"/>
      <c r="BK1641" s="18"/>
      <c r="BL1641" s="18"/>
      <c r="BM1641" s="18"/>
      <c r="BN1641" s="18"/>
      <c r="BO1641" s="18"/>
      <c r="BP1641" s="18"/>
      <c r="BQ1641" s="18"/>
      <c r="BR1641" s="18"/>
      <c r="BS1641" s="18"/>
      <c r="BT1641" s="18"/>
      <c r="BU1641" s="18"/>
      <c r="BV1641" s="18"/>
      <c r="BW1641" s="18"/>
      <c r="BX1641" s="18"/>
      <c r="BY1641" s="18"/>
      <c r="BZ1641" s="18"/>
      <c r="CA1641" s="18"/>
      <c r="CB1641" s="18"/>
      <c r="CC1641" s="18"/>
      <c r="CD1641" s="18"/>
      <c r="CE1641" s="18"/>
      <c r="CF1641" s="18"/>
      <c r="CG1641" s="18"/>
      <c r="CH1641" s="18"/>
      <c r="CI1641" s="18"/>
      <c r="CJ1641" s="18"/>
      <c r="CK1641" s="18"/>
      <c r="CL1641" s="18"/>
      <c r="CM1641" s="18"/>
      <c r="CN1641" s="18"/>
      <c r="CO1641" s="18"/>
      <c r="CP1641" s="18"/>
      <c r="CQ1641" s="18"/>
      <c r="CR1641" s="18"/>
      <c r="CS1641" s="18"/>
      <c r="CT1641" s="18"/>
      <c r="CU1641" s="18"/>
      <c r="CV1641" s="18"/>
      <c r="CW1641" s="18"/>
      <c r="CX1641" s="18"/>
      <c r="CY1641" s="18"/>
      <c r="CZ1641" s="18"/>
      <c r="DA1641" s="18"/>
      <c r="DB1641" s="18"/>
      <c r="DC1641" s="18"/>
      <c r="DD1641" s="18"/>
      <c r="DE1641" s="18"/>
      <c r="DF1641" s="18"/>
      <c r="DG1641" s="18"/>
      <c r="DH1641" s="18"/>
      <c r="DI1641" s="18"/>
    </row>
    <row r="1642" s="19" customFormat="1" spans="1:113">
      <c r="A1642" s="153" t="str">
        <f>+CONCATENATE(B1642,C1642,D1642,E1642,F1642)</f>
        <v>AFNS262.25</v>
      </c>
      <c r="B1642" s="158" t="s">
        <v>121</v>
      </c>
      <c r="C1642" s="154" t="s">
        <v>148</v>
      </c>
      <c r="D1642" s="158" t="s">
        <v>6</v>
      </c>
      <c r="E1642" s="158">
        <v>26</v>
      </c>
      <c r="F1642" s="159">
        <v>2.25</v>
      </c>
      <c r="G1642" s="156">
        <v>0</v>
      </c>
      <c r="H1642" s="156">
        <v>66.87</v>
      </c>
      <c r="I1642" s="156">
        <v>67.77</v>
      </c>
      <c r="J1642" s="156">
        <v>71.64</v>
      </c>
      <c r="K1642" s="156">
        <v>84.26</v>
      </c>
      <c r="L1642" s="156">
        <v>107.46</v>
      </c>
      <c r="M1642" s="157"/>
      <c r="N1642" s="18"/>
      <c r="W1642" s="18"/>
      <c r="X1642" s="18"/>
      <c r="Y1642" s="18"/>
      <c r="Z1642" s="18"/>
      <c r="AA1642" s="18"/>
      <c r="AB1642" s="18"/>
      <c r="AC1642" s="18"/>
      <c r="AD1642" s="18"/>
      <c r="AE1642" s="18"/>
      <c r="AF1642" s="18"/>
      <c r="AG1642" s="18"/>
      <c r="AH1642" s="18"/>
      <c r="AI1642" s="18"/>
      <c r="AJ1642" s="18"/>
      <c r="AK1642" s="18"/>
      <c r="AL1642" s="18"/>
      <c r="AM1642" s="18"/>
      <c r="AN1642" s="18"/>
      <c r="AO1642" s="18"/>
      <c r="AP1642" s="18"/>
      <c r="AQ1642" s="18"/>
      <c r="AR1642" s="18"/>
      <c r="AS1642" s="18"/>
      <c r="AT1642" s="18"/>
      <c r="AU1642" s="18"/>
      <c r="AV1642" s="18"/>
      <c r="AW1642" s="18"/>
      <c r="AX1642" s="18"/>
      <c r="AY1642" s="18"/>
      <c r="AZ1642" s="18"/>
      <c r="BA1642" s="18"/>
      <c r="BB1642" s="18"/>
      <c r="BD1642" s="18"/>
      <c r="BE1642" s="18"/>
      <c r="BF1642" s="18"/>
      <c r="BG1642" s="18"/>
      <c r="BH1642" s="18"/>
      <c r="BI1642" s="18"/>
      <c r="BJ1642" s="18"/>
      <c r="BK1642" s="18"/>
      <c r="BL1642" s="18"/>
      <c r="BM1642" s="18"/>
      <c r="BN1642" s="18"/>
      <c r="BO1642" s="18"/>
      <c r="BP1642" s="18"/>
      <c r="BQ1642" s="18"/>
      <c r="BR1642" s="18"/>
      <c r="BS1642" s="18"/>
      <c r="BT1642" s="18"/>
      <c r="BU1642" s="18"/>
      <c r="BV1642" s="18"/>
      <c r="BW1642" s="18"/>
      <c r="BX1642" s="18"/>
      <c r="BY1642" s="18"/>
      <c r="BZ1642" s="18"/>
      <c r="CA1642" s="18"/>
      <c r="CB1642" s="18"/>
      <c r="CC1642" s="18"/>
      <c r="CD1642" s="18"/>
      <c r="CE1642" s="18"/>
      <c r="CF1642" s="18"/>
      <c r="CG1642" s="18"/>
      <c r="CH1642" s="18"/>
      <c r="CI1642" s="18"/>
      <c r="CJ1642" s="18"/>
      <c r="CK1642" s="18"/>
      <c r="CL1642" s="18"/>
      <c r="CM1642" s="18"/>
      <c r="CN1642" s="18"/>
      <c r="CO1642" s="18"/>
      <c r="CP1642" s="18"/>
      <c r="CQ1642" s="18"/>
      <c r="CR1642" s="18"/>
      <c r="CS1642" s="18"/>
      <c r="CT1642" s="18"/>
      <c r="CU1642" s="18"/>
      <c r="CV1642" s="18"/>
      <c r="CW1642" s="18"/>
      <c r="CX1642" s="18"/>
      <c r="CY1642" s="18"/>
      <c r="CZ1642" s="18"/>
      <c r="DA1642" s="18"/>
      <c r="DB1642" s="18"/>
      <c r="DC1642" s="18"/>
      <c r="DD1642" s="18"/>
      <c r="DE1642" s="18"/>
      <c r="DF1642" s="18"/>
      <c r="DG1642" s="18"/>
      <c r="DH1642" s="18"/>
      <c r="DI1642" s="18"/>
    </row>
    <row r="1643" s="19" customFormat="1" spans="1:113">
      <c r="A1643" s="153" t="str">
        <f>+CONCATENATE(B1643,C1643,D1643,E1643,F1643)</f>
        <v>AFNS272.25</v>
      </c>
      <c r="B1643" s="158" t="s">
        <v>121</v>
      </c>
      <c r="C1643" s="154" t="s">
        <v>148</v>
      </c>
      <c r="D1643" s="158" t="s">
        <v>6</v>
      </c>
      <c r="E1643" s="158">
        <v>27</v>
      </c>
      <c r="F1643" s="159">
        <v>2.25</v>
      </c>
      <c r="G1643" s="156">
        <v>0</v>
      </c>
      <c r="H1643" s="156">
        <v>67.93</v>
      </c>
      <c r="I1643" s="156">
        <v>69.23</v>
      </c>
      <c r="J1643" s="156">
        <v>74.67</v>
      </c>
      <c r="K1643" s="156">
        <v>90.32</v>
      </c>
      <c r="L1643" s="156">
        <v>116.38</v>
      </c>
      <c r="M1643" s="157"/>
      <c r="N1643" s="18"/>
      <c r="W1643" s="18"/>
      <c r="X1643" s="18"/>
      <c r="Y1643" s="18"/>
      <c r="Z1643" s="18"/>
      <c r="AA1643" s="18"/>
      <c r="AB1643" s="18"/>
      <c r="AC1643" s="18"/>
      <c r="AD1643" s="18"/>
      <c r="AE1643" s="18"/>
      <c r="AF1643" s="18"/>
      <c r="AG1643" s="18"/>
      <c r="AH1643" s="18"/>
      <c r="AI1643" s="18"/>
      <c r="AJ1643" s="18"/>
      <c r="AK1643" s="18"/>
      <c r="AL1643" s="18"/>
      <c r="AM1643" s="18"/>
      <c r="AN1643" s="18"/>
      <c r="AO1643" s="18"/>
      <c r="AP1643" s="18"/>
      <c r="AQ1643" s="18"/>
      <c r="AR1643" s="18"/>
      <c r="AS1643" s="18"/>
      <c r="AT1643" s="18"/>
      <c r="AU1643" s="18"/>
      <c r="AV1643" s="18"/>
      <c r="AW1643" s="18"/>
      <c r="AX1643" s="18"/>
      <c r="AY1643" s="18"/>
      <c r="AZ1643" s="18"/>
      <c r="BA1643" s="18"/>
      <c r="BB1643" s="18"/>
      <c r="BD1643" s="18"/>
      <c r="BE1643" s="18"/>
      <c r="BF1643" s="18"/>
      <c r="BG1643" s="18"/>
      <c r="BH1643" s="18"/>
      <c r="BI1643" s="18"/>
      <c r="BJ1643" s="18"/>
      <c r="BK1643" s="18"/>
      <c r="BL1643" s="18"/>
      <c r="BM1643" s="18"/>
      <c r="BN1643" s="18"/>
      <c r="BO1643" s="18"/>
      <c r="BP1643" s="18"/>
      <c r="BQ1643" s="18"/>
      <c r="BR1643" s="18"/>
      <c r="BS1643" s="18"/>
      <c r="BT1643" s="18"/>
      <c r="BU1643" s="18"/>
      <c r="BV1643" s="18"/>
      <c r="BW1643" s="18"/>
      <c r="BX1643" s="18"/>
      <c r="BY1643" s="18"/>
      <c r="BZ1643" s="18"/>
      <c r="CA1643" s="18"/>
      <c r="CB1643" s="18"/>
      <c r="CC1643" s="18"/>
      <c r="CD1643" s="18"/>
      <c r="CE1643" s="18"/>
      <c r="CF1643" s="18"/>
      <c r="CG1643" s="18"/>
      <c r="CH1643" s="18"/>
      <c r="CI1643" s="18"/>
      <c r="CJ1643" s="18"/>
      <c r="CK1643" s="18"/>
      <c r="CL1643" s="18"/>
      <c r="CM1643" s="18"/>
      <c r="CN1643" s="18"/>
      <c r="CO1643" s="18"/>
      <c r="CP1643" s="18"/>
      <c r="CQ1643" s="18"/>
      <c r="CR1643" s="18"/>
      <c r="CS1643" s="18"/>
      <c r="CT1643" s="18"/>
      <c r="CU1643" s="18"/>
      <c r="CV1643" s="18"/>
      <c r="CW1643" s="18"/>
      <c r="CX1643" s="18"/>
      <c r="CY1643" s="18"/>
      <c r="CZ1643" s="18"/>
      <c r="DA1643" s="18"/>
      <c r="DB1643" s="18"/>
      <c r="DC1643" s="18"/>
      <c r="DD1643" s="18"/>
      <c r="DE1643" s="18"/>
      <c r="DF1643" s="18"/>
      <c r="DG1643" s="18"/>
      <c r="DH1643" s="18"/>
      <c r="DI1643" s="18"/>
    </row>
    <row r="1644" s="19" customFormat="1" spans="1:113">
      <c r="A1644" s="153" t="str">
        <f>+CONCATENATE(B1644,C1644,D1644,E1644,F1644)</f>
        <v>AFNS282.25</v>
      </c>
      <c r="B1644" s="158" t="s">
        <v>121</v>
      </c>
      <c r="C1644" s="154" t="s">
        <v>148</v>
      </c>
      <c r="D1644" s="158" t="s">
        <v>6</v>
      </c>
      <c r="E1644" s="158">
        <v>28</v>
      </c>
      <c r="F1644" s="159">
        <v>2.25</v>
      </c>
      <c r="G1644" s="156">
        <v>0</v>
      </c>
      <c r="H1644" s="156">
        <v>69.06</v>
      </c>
      <c r="I1644" s="156">
        <v>70.98</v>
      </c>
      <c r="J1644" s="156">
        <v>78.51</v>
      </c>
      <c r="K1644" s="156">
        <v>97.32</v>
      </c>
      <c r="L1644" s="156">
        <v>126.06</v>
      </c>
      <c r="M1644" s="157"/>
      <c r="N1644" s="18"/>
      <c r="W1644" s="18"/>
      <c r="X1644" s="18"/>
      <c r="Y1644" s="18"/>
      <c r="Z1644" s="18"/>
      <c r="AA1644" s="18"/>
      <c r="AB1644" s="18"/>
      <c r="AC1644" s="18"/>
      <c r="AD1644" s="18"/>
      <c r="AE1644" s="18"/>
      <c r="AF1644" s="18"/>
      <c r="AG1644" s="18"/>
      <c r="AH1644" s="18"/>
      <c r="AI1644" s="18"/>
      <c r="AJ1644" s="18"/>
      <c r="AK1644" s="18"/>
      <c r="AL1644" s="18"/>
      <c r="AM1644" s="18"/>
      <c r="AN1644" s="18"/>
      <c r="AO1644" s="18"/>
      <c r="AP1644" s="18"/>
      <c r="AQ1644" s="18"/>
      <c r="AR1644" s="18"/>
      <c r="AS1644" s="18"/>
      <c r="AT1644" s="18"/>
      <c r="AU1644" s="18"/>
      <c r="AV1644" s="18"/>
      <c r="AW1644" s="18"/>
      <c r="AX1644" s="18"/>
      <c r="AY1644" s="18"/>
      <c r="AZ1644" s="18"/>
      <c r="BA1644" s="18"/>
      <c r="BB1644" s="18"/>
      <c r="BD1644" s="18"/>
      <c r="BE1644" s="18"/>
      <c r="BF1644" s="18"/>
      <c r="BG1644" s="18"/>
      <c r="BH1644" s="18"/>
      <c r="BI1644" s="18"/>
      <c r="BJ1644" s="18"/>
      <c r="BK1644" s="18"/>
      <c r="BL1644" s="18"/>
      <c r="BM1644" s="18"/>
      <c r="BN1644" s="18"/>
      <c r="BO1644" s="18"/>
      <c r="BP1644" s="18"/>
      <c r="BQ1644" s="18"/>
      <c r="BR1644" s="18"/>
      <c r="BS1644" s="18"/>
      <c r="BT1644" s="18"/>
      <c r="BU1644" s="18"/>
      <c r="BV1644" s="18"/>
      <c r="BW1644" s="18"/>
      <c r="BX1644" s="18"/>
      <c r="BY1644" s="18"/>
      <c r="BZ1644" s="18"/>
      <c r="CA1644" s="18"/>
      <c r="CB1644" s="18"/>
      <c r="CC1644" s="18"/>
      <c r="CD1644" s="18"/>
      <c r="CE1644" s="18"/>
      <c r="CF1644" s="18"/>
      <c r="CG1644" s="18"/>
      <c r="CH1644" s="18"/>
      <c r="CI1644" s="18"/>
      <c r="CJ1644" s="18"/>
      <c r="CK1644" s="18"/>
      <c r="CL1644" s="18"/>
      <c r="CM1644" s="18"/>
      <c r="CN1644" s="18"/>
      <c r="CO1644" s="18"/>
      <c r="CP1644" s="18"/>
      <c r="CQ1644" s="18"/>
      <c r="CR1644" s="18"/>
      <c r="CS1644" s="18"/>
      <c r="CT1644" s="18"/>
      <c r="CU1644" s="18"/>
      <c r="CV1644" s="18"/>
      <c r="CW1644" s="18"/>
      <c r="CX1644" s="18"/>
      <c r="CY1644" s="18"/>
      <c r="CZ1644" s="18"/>
      <c r="DA1644" s="18"/>
      <c r="DB1644" s="18"/>
      <c r="DC1644" s="18"/>
      <c r="DD1644" s="18"/>
      <c r="DE1644" s="18"/>
      <c r="DF1644" s="18"/>
      <c r="DG1644" s="18"/>
      <c r="DH1644" s="18"/>
      <c r="DI1644" s="18"/>
    </row>
    <row r="1645" s="19" customFormat="1" spans="1:113">
      <c r="A1645" s="153" t="str">
        <f>+CONCATENATE(B1645,C1645,D1645,E1645,F1645)</f>
        <v>AFNS292.25</v>
      </c>
      <c r="B1645" s="158" t="s">
        <v>121</v>
      </c>
      <c r="C1645" s="154" t="s">
        <v>148</v>
      </c>
      <c r="D1645" s="158" t="s">
        <v>6</v>
      </c>
      <c r="E1645" s="158">
        <v>29</v>
      </c>
      <c r="F1645" s="159">
        <v>2.25</v>
      </c>
      <c r="G1645" s="156">
        <v>0</v>
      </c>
      <c r="H1645" s="156">
        <v>70.46</v>
      </c>
      <c r="I1645" s="156">
        <v>73.14</v>
      </c>
      <c r="J1645" s="156">
        <v>83.23</v>
      </c>
      <c r="K1645" s="156">
        <v>105.41</v>
      </c>
      <c r="L1645" s="156">
        <v>136.81</v>
      </c>
      <c r="M1645" s="157"/>
      <c r="N1645" s="18"/>
      <c r="W1645" s="18"/>
      <c r="X1645" s="18"/>
      <c r="Y1645" s="18"/>
      <c r="Z1645" s="18"/>
      <c r="AA1645" s="18"/>
      <c r="AB1645" s="18"/>
      <c r="AC1645" s="18"/>
      <c r="AD1645" s="18"/>
      <c r="AE1645" s="18"/>
      <c r="AF1645" s="18"/>
      <c r="AG1645" s="18"/>
      <c r="AH1645" s="18"/>
      <c r="AI1645" s="18"/>
      <c r="AJ1645" s="18"/>
      <c r="AK1645" s="18"/>
      <c r="AL1645" s="18"/>
      <c r="AM1645" s="18"/>
      <c r="AN1645" s="18"/>
      <c r="AO1645" s="18"/>
      <c r="AP1645" s="18"/>
      <c r="AQ1645" s="18"/>
      <c r="AR1645" s="18"/>
      <c r="AS1645" s="18"/>
      <c r="AT1645" s="18"/>
      <c r="AU1645" s="18"/>
      <c r="AV1645" s="18"/>
      <c r="AW1645" s="18"/>
      <c r="AX1645" s="18"/>
      <c r="AY1645" s="18"/>
      <c r="AZ1645" s="18"/>
      <c r="BA1645" s="18"/>
      <c r="BB1645" s="18"/>
      <c r="BD1645" s="18"/>
      <c r="BE1645" s="18"/>
      <c r="BF1645" s="18"/>
      <c r="BG1645" s="18"/>
      <c r="BH1645" s="18"/>
      <c r="BI1645" s="18"/>
      <c r="BJ1645" s="18"/>
      <c r="BK1645" s="18"/>
      <c r="BL1645" s="18"/>
      <c r="BM1645" s="18"/>
      <c r="BN1645" s="18"/>
      <c r="BO1645" s="18"/>
      <c r="BP1645" s="18"/>
      <c r="BQ1645" s="18"/>
      <c r="BR1645" s="18"/>
      <c r="BS1645" s="18"/>
      <c r="BT1645" s="18"/>
      <c r="BU1645" s="18"/>
      <c r="BV1645" s="18"/>
      <c r="BW1645" s="18"/>
      <c r="BX1645" s="18"/>
      <c r="BY1645" s="18"/>
      <c r="BZ1645" s="18"/>
      <c r="CA1645" s="18"/>
      <c r="CB1645" s="18"/>
      <c r="CC1645" s="18"/>
      <c r="CD1645" s="18"/>
      <c r="CE1645" s="18"/>
      <c r="CF1645" s="18"/>
      <c r="CG1645" s="18"/>
      <c r="CH1645" s="18"/>
      <c r="CI1645" s="18"/>
      <c r="CJ1645" s="18"/>
      <c r="CK1645" s="18"/>
      <c r="CL1645" s="18"/>
      <c r="CM1645" s="18"/>
      <c r="CN1645" s="18"/>
      <c r="CO1645" s="18"/>
      <c r="CP1645" s="18"/>
      <c r="CQ1645" s="18"/>
      <c r="CR1645" s="18"/>
      <c r="CS1645" s="18"/>
      <c r="CT1645" s="18"/>
      <c r="CU1645" s="18"/>
      <c r="CV1645" s="18"/>
      <c r="CW1645" s="18"/>
      <c r="CX1645" s="18"/>
      <c r="CY1645" s="18"/>
      <c r="CZ1645" s="18"/>
      <c r="DA1645" s="18"/>
      <c r="DB1645" s="18"/>
      <c r="DC1645" s="18"/>
      <c r="DD1645" s="18"/>
      <c r="DE1645" s="18"/>
      <c r="DF1645" s="18"/>
      <c r="DG1645" s="18"/>
      <c r="DH1645" s="18"/>
      <c r="DI1645" s="18"/>
    </row>
    <row r="1646" s="19" customFormat="1" spans="1:113">
      <c r="A1646" s="153" t="str">
        <f>+CONCATENATE(B1646,C1646,D1646,E1646,F1646)</f>
        <v>AFNS302.25</v>
      </c>
      <c r="B1646" s="158" t="s">
        <v>121</v>
      </c>
      <c r="C1646" s="154" t="s">
        <v>148</v>
      </c>
      <c r="D1646" s="158" t="s">
        <v>6</v>
      </c>
      <c r="E1646" s="158">
        <v>30</v>
      </c>
      <c r="F1646" s="159">
        <v>2.25</v>
      </c>
      <c r="G1646" s="156">
        <v>0</v>
      </c>
      <c r="H1646" s="156">
        <v>72.17</v>
      </c>
      <c r="I1646" s="156">
        <v>75.9</v>
      </c>
      <c r="J1646" s="156">
        <v>88.98</v>
      </c>
      <c r="K1646" s="156">
        <v>114.55</v>
      </c>
      <c r="L1646" s="156">
        <v>148.54</v>
      </c>
      <c r="M1646" s="157">
        <v>148.54</v>
      </c>
      <c r="N1646" s="18"/>
      <c r="W1646" s="18"/>
      <c r="X1646" s="18"/>
      <c r="Y1646" s="18"/>
      <c r="Z1646" s="18"/>
      <c r="AA1646" s="18"/>
      <c r="AB1646" s="18"/>
      <c r="AC1646" s="18"/>
      <c r="AD1646" s="18"/>
      <c r="AE1646" s="18"/>
      <c r="AF1646" s="18"/>
      <c r="AG1646" s="18"/>
      <c r="AH1646" s="18"/>
      <c r="AI1646" s="18"/>
      <c r="AJ1646" s="18"/>
      <c r="AK1646" s="18"/>
      <c r="AL1646" s="18"/>
      <c r="AM1646" s="18"/>
      <c r="AN1646" s="18"/>
      <c r="AO1646" s="18"/>
      <c r="AP1646" s="18"/>
      <c r="AQ1646" s="18"/>
      <c r="AR1646" s="18"/>
      <c r="AS1646" s="18"/>
      <c r="AT1646" s="18"/>
      <c r="AU1646" s="18"/>
      <c r="AV1646" s="18"/>
      <c r="AW1646" s="18"/>
      <c r="AX1646" s="18"/>
      <c r="AY1646" s="18"/>
      <c r="AZ1646" s="18"/>
      <c r="BA1646" s="18"/>
      <c r="BB1646" s="18"/>
      <c r="BD1646" s="18"/>
      <c r="BE1646" s="18"/>
      <c r="BF1646" s="18"/>
      <c r="BG1646" s="18"/>
      <c r="BH1646" s="18"/>
      <c r="BI1646" s="18"/>
      <c r="BJ1646" s="18"/>
      <c r="BK1646" s="18"/>
      <c r="BL1646" s="18"/>
      <c r="BM1646" s="18"/>
      <c r="BN1646" s="18"/>
      <c r="BO1646" s="18"/>
      <c r="BP1646" s="18"/>
      <c r="BQ1646" s="18"/>
      <c r="BR1646" s="18"/>
      <c r="BS1646" s="18"/>
      <c r="BT1646" s="18"/>
      <c r="BU1646" s="18"/>
      <c r="BV1646" s="18"/>
      <c r="BW1646" s="18"/>
      <c r="BX1646" s="18"/>
      <c r="BY1646" s="18"/>
      <c r="BZ1646" s="18"/>
      <c r="CA1646" s="18"/>
      <c r="CB1646" s="18"/>
      <c r="CC1646" s="18"/>
      <c r="CD1646" s="18"/>
      <c r="CE1646" s="18"/>
      <c r="CF1646" s="18"/>
      <c r="CG1646" s="18"/>
      <c r="CH1646" s="18"/>
      <c r="CI1646" s="18"/>
      <c r="CJ1646" s="18"/>
      <c r="CK1646" s="18"/>
      <c r="CL1646" s="18"/>
      <c r="CM1646" s="18"/>
      <c r="CN1646" s="18"/>
      <c r="CO1646" s="18"/>
      <c r="CP1646" s="18"/>
      <c r="CQ1646" s="18"/>
      <c r="CR1646" s="18"/>
      <c r="CS1646" s="18"/>
      <c r="CT1646" s="18"/>
      <c r="CU1646" s="18"/>
      <c r="CV1646" s="18"/>
      <c r="CW1646" s="18"/>
      <c r="CX1646" s="18"/>
      <c r="CY1646" s="18"/>
      <c r="CZ1646" s="18"/>
      <c r="DA1646" s="18"/>
      <c r="DB1646" s="18"/>
      <c r="DC1646" s="18"/>
      <c r="DD1646" s="18"/>
      <c r="DE1646" s="18"/>
      <c r="DF1646" s="18"/>
      <c r="DG1646" s="18"/>
      <c r="DH1646" s="18"/>
      <c r="DI1646" s="18"/>
    </row>
    <row r="1647" s="19" customFormat="1" spans="1:113">
      <c r="A1647" s="153" t="str">
        <f>+CONCATENATE(B1647,C1647,D1647,E1647,F1647)</f>
        <v>AFNS312.25</v>
      </c>
      <c r="B1647" s="158" t="s">
        <v>121</v>
      </c>
      <c r="C1647" s="154" t="s">
        <v>148</v>
      </c>
      <c r="D1647" s="158" t="s">
        <v>6</v>
      </c>
      <c r="E1647" s="158">
        <v>31</v>
      </c>
      <c r="F1647" s="159">
        <v>2.25</v>
      </c>
      <c r="G1647" s="156">
        <v>0</v>
      </c>
      <c r="H1647" s="156">
        <v>74.28</v>
      </c>
      <c r="I1647" s="156">
        <v>79.51</v>
      </c>
      <c r="J1647" s="156">
        <v>95.91</v>
      </c>
      <c r="K1647" s="156">
        <v>124.84</v>
      </c>
      <c r="L1647" s="156">
        <v>161.31</v>
      </c>
      <c r="M1647" s="157">
        <v>153.66</v>
      </c>
      <c r="N1647" s="18"/>
      <c r="W1647" s="18"/>
      <c r="X1647" s="18"/>
      <c r="Y1647" s="18"/>
      <c r="Z1647" s="18"/>
      <c r="AA1647" s="18"/>
      <c r="AB1647" s="18"/>
      <c r="AC1647" s="18"/>
      <c r="AD1647" s="18"/>
      <c r="AE1647" s="18"/>
      <c r="AF1647" s="18"/>
      <c r="AG1647" s="18"/>
      <c r="AH1647" s="18"/>
      <c r="AI1647" s="18"/>
      <c r="AJ1647" s="18"/>
      <c r="AK1647" s="18"/>
      <c r="AL1647" s="18"/>
      <c r="AM1647" s="18"/>
      <c r="AN1647" s="18"/>
      <c r="AO1647" s="18"/>
      <c r="AP1647" s="18"/>
      <c r="AQ1647" s="18"/>
      <c r="AR1647" s="18"/>
      <c r="AS1647" s="18"/>
      <c r="AT1647" s="18"/>
      <c r="AU1647" s="18"/>
      <c r="AV1647" s="18"/>
      <c r="AW1647" s="18"/>
      <c r="AX1647" s="18"/>
      <c r="AY1647" s="18"/>
      <c r="AZ1647" s="18"/>
      <c r="BA1647" s="18"/>
      <c r="BB1647" s="18"/>
      <c r="BD1647" s="18"/>
      <c r="BE1647" s="18"/>
      <c r="BF1647" s="18"/>
      <c r="BG1647" s="18"/>
      <c r="BH1647" s="18"/>
      <c r="BI1647" s="18"/>
      <c r="BJ1647" s="18"/>
      <c r="BK1647" s="18"/>
      <c r="BL1647" s="18"/>
      <c r="BM1647" s="18"/>
      <c r="BN1647" s="18"/>
      <c r="BO1647" s="18"/>
      <c r="BP1647" s="18"/>
      <c r="BQ1647" s="18"/>
      <c r="BR1647" s="18"/>
      <c r="BS1647" s="18"/>
      <c r="BT1647" s="18"/>
      <c r="BU1647" s="18"/>
      <c r="BV1647" s="18"/>
      <c r="BW1647" s="18"/>
      <c r="BX1647" s="18"/>
      <c r="BY1647" s="18"/>
      <c r="BZ1647" s="18"/>
      <c r="CA1647" s="18"/>
      <c r="CB1647" s="18"/>
      <c r="CC1647" s="18"/>
      <c r="CD1647" s="18"/>
      <c r="CE1647" s="18"/>
      <c r="CF1647" s="18"/>
      <c r="CG1647" s="18"/>
      <c r="CH1647" s="18"/>
      <c r="CI1647" s="18"/>
      <c r="CJ1647" s="18"/>
      <c r="CK1647" s="18"/>
      <c r="CL1647" s="18"/>
      <c r="CM1647" s="18"/>
      <c r="CN1647" s="18"/>
      <c r="CO1647" s="18"/>
      <c r="CP1647" s="18"/>
      <c r="CQ1647" s="18"/>
      <c r="CR1647" s="18"/>
      <c r="CS1647" s="18"/>
      <c r="CT1647" s="18"/>
      <c r="CU1647" s="18"/>
      <c r="CV1647" s="18"/>
      <c r="CW1647" s="18"/>
      <c r="CX1647" s="18"/>
      <c r="CY1647" s="18"/>
      <c r="CZ1647" s="18"/>
      <c r="DA1647" s="18"/>
      <c r="DB1647" s="18"/>
      <c r="DC1647" s="18"/>
      <c r="DD1647" s="18"/>
      <c r="DE1647" s="18"/>
      <c r="DF1647" s="18"/>
      <c r="DG1647" s="18"/>
      <c r="DH1647" s="18"/>
      <c r="DI1647" s="18"/>
    </row>
    <row r="1648" s="19" customFormat="1" spans="1:113">
      <c r="A1648" s="153" t="str">
        <f>+CONCATENATE(B1648,C1648,D1648,E1648,F1648)</f>
        <v>AFNS322.25</v>
      </c>
      <c r="B1648" s="158" t="s">
        <v>121</v>
      </c>
      <c r="C1648" s="154" t="s">
        <v>148</v>
      </c>
      <c r="D1648" s="158" t="s">
        <v>6</v>
      </c>
      <c r="E1648" s="158">
        <v>32</v>
      </c>
      <c r="F1648" s="159">
        <v>2.25</v>
      </c>
      <c r="G1648" s="156">
        <v>0</v>
      </c>
      <c r="H1648" s="156">
        <v>76.87</v>
      </c>
      <c r="I1648" s="156">
        <v>83.97</v>
      </c>
      <c r="J1648" s="156">
        <v>103.96</v>
      </c>
      <c r="K1648" s="156">
        <v>136.16</v>
      </c>
      <c r="L1648" s="156">
        <v>175.13</v>
      </c>
      <c r="M1648" s="157">
        <v>159.16</v>
      </c>
      <c r="N1648" s="18"/>
      <c r="W1648" s="18"/>
      <c r="X1648" s="18"/>
      <c r="Y1648" s="18"/>
      <c r="Z1648" s="18"/>
      <c r="AA1648" s="18"/>
      <c r="AB1648" s="18"/>
      <c r="AC1648" s="18"/>
      <c r="AD1648" s="18"/>
      <c r="AE1648" s="18"/>
      <c r="AF1648" s="18"/>
      <c r="AG1648" s="18"/>
      <c r="AH1648" s="18"/>
      <c r="AI1648" s="18"/>
      <c r="AJ1648" s="18"/>
      <c r="AK1648" s="18"/>
      <c r="AL1648" s="18"/>
      <c r="AM1648" s="18"/>
      <c r="AN1648" s="18"/>
      <c r="AO1648" s="18"/>
      <c r="AP1648" s="18"/>
      <c r="AQ1648" s="18"/>
      <c r="AR1648" s="18"/>
      <c r="AS1648" s="18"/>
      <c r="AT1648" s="18"/>
      <c r="AU1648" s="18"/>
      <c r="AV1648" s="18"/>
      <c r="AW1648" s="18"/>
      <c r="AX1648" s="18"/>
      <c r="AY1648" s="18"/>
      <c r="AZ1648" s="18"/>
      <c r="BA1648" s="18"/>
      <c r="BB1648" s="18"/>
      <c r="BD1648" s="18"/>
      <c r="BE1648" s="18"/>
      <c r="BF1648" s="18"/>
      <c r="BG1648" s="18"/>
      <c r="BH1648" s="18"/>
      <c r="BI1648" s="18"/>
      <c r="BJ1648" s="18"/>
      <c r="BK1648" s="18"/>
      <c r="BL1648" s="18"/>
      <c r="BM1648" s="18"/>
      <c r="BN1648" s="18"/>
      <c r="BO1648" s="18"/>
      <c r="BP1648" s="18"/>
      <c r="BQ1648" s="18"/>
      <c r="BR1648" s="18"/>
      <c r="BS1648" s="18"/>
      <c r="BT1648" s="18"/>
      <c r="BU1648" s="18"/>
      <c r="BV1648" s="18"/>
      <c r="BW1648" s="18"/>
      <c r="BX1648" s="18"/>
      <c r="BY1648" s="18"/>
      <c r="BZ1648" s="18"/>
      <c r="CA1648" s="18"/>
      <c r="CB1648" s="18"/>
      <c r="CC1648" s="18"/>
      <c r="CD1648" s="18"/>
      <c r="CE1648" s="18"/>
      <c r="CF1648" s="18"/>
      <c r="CG1648" s="18"/>
      <c r="CH1648" s="18"/>
      <c r="CI1648" s="18"/>
      <c r="CJ1648" s="18"/>
      <c r="CK1648" s="18"/>
      <c r="CL1648" s="18"/>
      <c r="CM1648" s="18"/>
      <c r="CN1648" s="18"/>
      <c r="CO1648" s="18"/>
      <c r="CP1648" s="18"/>
      <c r="CQ1648" s="18"/>
      <c r="CR1648" s="18"/>
      <c r="CS1648" s="18"/>
      <c r="CT1648" s="18"/>
      <c r="CU1648" s="18"/>
      <c r="CV1648" s="18"/>
      <c r="CW1648" s="18"/>
      <c r="CX1648" s="18"/>
      <c r="CY1648" s="18"/>
      <c r="CZ1648" s="18"/>
      <c r="DA1648" s="18"/>
      <c r="DB1648" s="18"/>
      <c r="DC1648" s="18"/>
      <c r="DD1648" s="18"/>
      <c r="DE1648" s="18"/>
      <c r="DF1648" s="18"/>
      <c r="DG1648" s="18"/>
      <c r="DH1648" s="18"/>
      <c r="DI1648" s="18"/>
    </row>
    <row r="1649" s="19" customFormat="1" spans="1:113">
      <c r="A1649" s="153" t="str">
        <f>+CONCATENATE(B1649,C1649,D1649,E1649,F1649)</f>
        <v>AFNS332.25</v>
      </c>
      <c r="B1649" s="158" t="s">
        <v>121</v>
      </c>
      <c r="C1649" s="154" t="s">
        <v>148</v>
      </c>
      <c r="D1649" s="158" t="s">
        <v>6</v>
      </c>
      <c r="E1649" s="158">
        <v>33</v>
      </c>
      <c r="F1649" s="159">
        <v>2.25</v>
      </c>
      <c r="G1649" s="156">
        <v>0</v>
      </c>
      <c r="H1649" s="156">
        <v>80.08</v>
      </c>
      <c r="I1649" s="156">
        <v>89.49</v>
      </c>
      <c r="J1649" s="156">
        <v>113.31</v>
      </c>
      <c r="K1649" s="156">
        <v>148.94</v>
      </c>
      <c r="L1649" s="156">
        <v>190.16</v>
      </c>
      <c r="M1649" s="157">
        <v>165.03</v>
      </c>
      <c r="N1649" s="18"/>
      <c r="W1649" s="18"/>
      <c r="X1649" s="18"/>
      <c r="Y1649" s="18"/>
      <c r="Z1649" s="18"/>
      <c r="AA1649" s="18"/>
      <c r="AB1649" s="18"/>
      <c r="AC1649" s="18"/>
      <c r="AD1649" s="18"/>
      <c r="AE1649" s="18"/>
      <c r="AF1649" s="18"/>
      <c r="AG1649" s="18"/>
      <c r="AH1649" s="18"/>
      <c r="AI1649" s="18"/>
      <c r="AJ1649" s="18"/>
      <c r="AK1649" s="18"/>
      <c r="AL1649" s="18"/>
      <c r="AM1649" s="18"/>
      <c r="AN1649" s="18"/>
      <c r="AO1649" s="18"/>
      <c r="AP1649" s="18"/>
      <c r="AQ1649" s="18"/>
      <c r="AR1649" s="18"/>
      <c r="AS1649" s="18"/>
      <c r="AT1649" s="18"/>
      <c r="AU1649" s="18"/>
      <c r="AV1649" s="18"/>
      <c r="AW1649" s="18"/>
      <c r="AX1649" s="18"/>
      <c r="AY1649" s="18"/>
      <c r="AZ1649" s="18"/>
      <c r="BA1649" s="18"/>
      <c r="BB1649" s="18"/>
      <c r="BD1649" s="18"/>
      <c r="BE1649" s="18"/>
      <c r="BF1649" s="18"/>
      <c r="BG1649" s="18"/>
      <c r="BH1649" s="18"/>
      <c r="BI1649" s="18"/>
      <c r="BJ1649" s="18"/>
      <c r="BK1649" s="18"/>
      <c r="BL1649" s="18"/>
      <c r="BM1649" s="18"/>
      <c r="BN1649" s="18"/>
      <c r="BO1649" s="18"/>
      <c r="BP1649" s="18"/>
      <c r="BQ1649" s="18"/>
      <c r="BR1649" s="18"/>
      <c r="BS1649" s="18"/>
      <c r="BT1649" s="18"/>
      <c r="BU1649" s="18"/>
      <c r="BV1649" s="18"/>
      <c r="BW1649" s="18"/>
      <c r="BX1649" s="18"/>
      <c r="BY1649" s="18"/>
      <c r="BZ1649" s="18"/>
      <c r="CA1649" s="18"/>
      <c r="CB1649" s="18"/>
      <c r="CC1649" s="18"/>
      <c r="CD1649" s="18"/>
      <c r="CE1649" s="18"/>
      <c r="CF1649" s="18"/>
      <c r="CG1649" s="18"/>
      <c r="CH1649" s="18"/>
      <c r="CI1649" s="18"/>
      <c r="CJ1649" s="18"/>
      <c r="CK1649" s="18"/>
      <c r="CL1649" s="18"/>
      <c r="CM1649" s="18"/>
      <c r="CN1649" s="18"/>
      <c r="CO1649" s="18"/>
      <c r="CP1649" s="18"/>
      <c r="CQ1649" s="18"/>
      <c r="CR1649" s="18"/>
      <c r="CS1649" s="18"/>
      <c r="CT1649" s="18"/>
      <c r="CU1649" s="18"/>
      <c r="CV1649" s="18"/>
      <c r="CW1649" s="18"/>
      <c r="CX1649" s="18"/>
      <c r="CY1649" s="18"/>
      <c r="CZ1649" s="18"/>
      <c r="DA1649" s="18"/>
      <c r="DB1649" s="18"/>
      <c r="DC1649" s="18"/>
      <c r="DD1649" s="18"/>
      <c r="DE1649" s="18"/>
      <c r="DF1649" s="18"/>
      <c r="DG1649" s="18"/>
      <c r="DH1649" s="18"/>
      <c r="DI1649" s="18"/>
    </row>
    <row r="1650" s="19" customFormat="1" spans="1:113">
      <c r="A1650" s="153" t="str">
        <f>+CONCATENATE(B1650,C1650,D1650,E1650,F1650)</f>
        <v>AFNS342.25</v>
      </c>
      <c r="B1650" s="158" t="s">
        <v>121</v>
      </c>
      <c r="C1650" s="154" t="s">
        <v>148</v>
      </c>
      <c r="D1650" s="158" t="s">
        <v>6</v>
      </c>
      <c r="E1650" s="158">
        <v>34</v>
      </c>
      <c r="F1650" s="159">
        <v>2.25</v>
      </c>
      <c r="G1650" s="156">
        <v>0</v>
      </c>
      <c r="H1650" s="156">
        <v>83.93</v>
      </c>
      <c r="I1650" s="156">
        <v>96.21</v>
      </c>
      <c r="J1650" s="156">
        <v>124.08</v>
      </c>
      <c r="K1650" s="156">
        <v>162.84</v>
      </c>
      <c r="L1650" s="156">
        <v>206.42</v>
      </c>
      <c r="M1650" s="157">
        <v>171.29</v>
      </c>
      <c r="N1650" s="18"/>
      <c r="W1650" s="18"/>
      <c r="X1650" s="18"/>
      <c r="Y1650" s="18"/>
      <c r="Z1650" s="18"/>
      <c r="AA1650" s="18"/>
      <c r="AB1650" s="18"/>
      <c r="AC1650" s="18"/>
      <c r="AD1650" s="18"/>
      <c r="AE1650" s="18"/>
      <c r="AF1650" s="18"/>
      <c r="AG1650" s="18"/>
      <c r="AH1650" s="18"/>
      <c r="AI1650" s="18"/>
      <c r="AJ1650" s="18"/>
      <c r="AK1650" s="18"/>
      <c r="AL1650" s="18"/>
      <c r="AM1650" s="18"/>
      <c r="AN1650" s="18"/>
      <c r="AO1650" s="18"/>
      <c r="AP1650" s="18"/>
      <c r="AQ1650" s="18"/>
      <c r="AR1650" s="18"/>
      <c r="AS1650" s="18"/>
      <c r="AT1650" s="18"/>
      <c r="AU1650" s="18"/>
      <c r="AV1650" s="18"/>
      <c r="AW1650" s="18"/>
      <c r="AX1650" s="18"/>
      <c r="AY1650" s="18"/>
      <c r="AZ1650" s="18"/>
      <c r="BA1650" s="18"/>
      <c r="BB1650" s="18"/>
      <c r="BD1650" s="18"/>
      <c r="BE1650" s="18"/>
      <c r="BF1650" s="18"/>
      <c r="BG1650" s="18"/>
      <c r="BH1650" s="18"/>
      <c r="BI1650" s="18"/>
      <c r="BJ1650" s="18"/>
      <c r="BK1650" s="18"/>
      <c r="BL1650" s="18"/>
      <c r="BM1650" s="18"/>
      <c r="BN1650" s="18"/>
      <c r="BO1650" s="18"/>
      <c r="BP1650" s="18"/>
      <c r="BQ1650" s="18"/>
      <c r="BR1650" s="18"/>
      <c r="BS1650" s="18"/>
      <c r="BT1650" s="18"/>
      <c r="BU1650" s="18"/>
      <c r="BV1650" s="18"/>
      <c r="BW1650" s="18"/>
      <c r="BX1650" s="18"/>
      <c r="BY1650" s="18"/>
      <c r="BZ1650" s="18"/>
      <c r="CA1650" s="18"/>
      <c r="CB1650" s="18"/>
      <c r="CC1650" s="18"/>
      <c r="CD1650" s="18"/>
      <c r="CE1650" s="18"/>
      <c r="CF1650" s="18"/>
      <c r="CG1650" s="18"/>
      <c r="CH1650" s="18"/>
      <c r="CI1650" s="18"/>
      <c r="CJ1650" s="18"/>
      <c r="CK1650" s="18"/>
      <c r="CL1650" s="18"/>
      <c r="CM1650" s="18"/>
      <c r="CN1650" s="18"/>
      <c r="CO1650" s="18"/>
      <c r="CP1650" s="18"/>
      <c r="CQ1650" s="18"/>
      <c r="CR1650" s="18"/>
      <c r="CS1650" s="18"/>
      <c r="CT1650" s="18"/>
      <c r="CU1650" s="18"/>
      <c r="CV1650" s="18"/>
      <c r="CW1650" s="18"/>
      <c r="CX1650" s="18"/>
      <c r="CY1650" s="18"/>
      <c r="CZ1650" s="18"/>
      <c r="DA1650" s="18"/>
      <c r="DB1650" s="18"/>
      <c r="DC1650" s="18"/>
      <c r="DD1650" s="18"/>
      <c r="DE1650" s="18"/>
      <c r="DF1650" s="18"/>
      <c r="DG1650" s="18"/>
      <c r="DH1650" s="18"/>
      <c r="DI1650" s="18"/>
    </row>
    <row r="1651" s="19" customFormat="1" spans="1:113">
      <c r="A1651" s="153" t="str">
        <f>+CONCATENATE(B1651,C1651,D1651,E1651,F1651)</f>
        <v>AFNS352.25</v>
      </c>
      <c r="B1651" s="158" t="s">
        <v>121</v>
      </c>
      <c r="C1651" s="154" t="s">
        <v>148</v>
      </c>
      <c r="D1651" s="158" t="s">
        <v>6</v>
      </c>
      <c r="E1651" s="158">
        <v>35</v>
      </c>
      <c r="F1651" s="159">
        <v>2.25</v>
      </c>
      <c r="G1651" s="156">
        <v>0</v>
      </c>
      <c r="H1651" s="156">
        <v>88.56</v>
      </c>
      <c r="I1651" s="156">
        <v>104.25</v>
      </c>
      <c r="J1651" s="156">
        <v>136.21</v>
      </c>
      <c r="K1651" s="156">
        <v>178.03</v>
      </c>
      <c r="L1651" s="156">
        <v>224.14</v>
      </c>
      <c r="M1651" s="157">
        <v>178.03</v>
      </c>
      <c r="N1651" s="18"/>
      <c r="W1651" s="18"/>
      <c r="X1651" s="18"/>
      <c r="Y1651" s="18"/>
      <c r="Z1651" s="18"/>
      <c r="AA1651" s="18"/>
      <c r="AB1651" s="18"/>
      <c r="AC1651" s="18"/>
      <c r="AD1651" s="18"/>
      <c r="AE1651" s="18"/>
      <c r="AF1651" s="18"/>
      <c r="AG1651" s="18"/>
      <c r="AH1651" s="18"/>
      <c r="AI1651" s="18"/>
      <c r="AJ1651" s="18"/>
      <c r="AK1651" s="18"/>
      <c r="AL1651" s="18"/>
      <c r="AM1651" s="18"/>
      <c r="AN1651" s="18"/>
      <c r="AO1651" s="18"/>
      <c r="AP1651" s="18"/>
      <c r="AQ1651" s="18"/>
      <c r="AR1651" s="18"/>
      <c r="AS1651" s="18"/>
      <c r="AT1651" s="18"/>
      <c r="AU1651" s="18"/>
      <c r="AV1651" s="18"/>
      <c r="AW1651" s="18"/>
      <c r="AX1651" s="18"/>
      <c r="AY1651" s="18"/>
      <c r="AZ1651" s="18"/>
      <c r="BA1651" s="18"/>
      <c r="BB1651" s="18"/>
      <c r="BD1651" s="18"/>
      <c r="BE1651" s="18"/>
      <c r="BF1651" s="18"/>
      <c r="BG1651" s="18"/>
      <c r="BH1651" s="18"/>
      <c r="BI1651" s="18"/>
      <c r="BJ1651" s="18"/>
      <c r="BK1651" s="18"/>
      <c r="BL1651" s="18"/>
      <c r="BM1651" s="18"/>
      <c r="BN1651" s="18"/>
      <c r="BO1651" s="18"/>
      <c r="BP1651" s="18"/>
      <c r="BQ1651" s="18"/>
      <c r="BR1651" s="18"/>
      <c r="BS1651" s="18"/>
      <c r="BT1651" s="18"/>
      <c r="BU1651" s="18"/>
      <c r="BV1651" s="18"/>
      <c r="BW1651" s="18"/>
      <c r="BX1651" s="18"/>
      <c r="BY1651" s="18"/>
      <c r="BZ1651" s="18"/>
      <c r="CA1651" s="18"/>
      <c r="CB1651" s="18"/>
      <c r="CC1651" s="18"/>
      <c r="CD1651" s="18"/>
      <c r="CE1651" s="18"/>
      <c r="CF1651" s="18"/>
      <c r="CG1651" s="18"/>
      <c r="CH1651" s="18"/>
      <c r="CI1651" s="18"/>
      <c r="CJ1651" s="18"/>
      <c r="CK1651" s="18"/>
      <c r="CL1651" s="18"/>
      <c r="CM1651" s="18"/>
      <c r="CN1651" s="18"/>
      <c r="CO1651" s="18"/>
      <c r="CP1651" s="18"/>
      <c r="CQ1651" s="18"/>
      <c r="CR1651" s="18"/>
      <c r="CS1651" s="18"/>
      <c r="CT1651" s="18"/>
      <c r="CU1651" s="18"/>
      <c r="CV1651" s="18"/>
      <c r="CW1651" s="18"/>
      <c r="CX1651" s="18"/>
      <c r="CY1651" s="18"/>
      <c r="CZ1651" s="18"/>
      <c r="DA1651" s="18"/>
      <c r="DB1651" s="18"/>
      <c r="DC1651" s="18"/>
      <c r="DD1651" s="18"/>
      <c r="DE1651" s="18"/>
      <c r="DF1651" s="18"/>
      <c r="DG1651" s="18"/>
      <c r="DH1651" s="18"/>
      <c r="DI1651" s="18"/>
    </row>
    <row r="1652" s="19" customFormat="1" spans="1:113">
      <c r="A1652" s="153" t="str">
        <f>+CONCATENATE(B1652,C1652,D1652,E1652,F1652)</f>
        <v>AFNS362.25</v>
      </c>
      <c r="B1652" s="158" t="s">
        <v>121</v>
      </c>
      <c r="C1652" s="154" t="s">
        <v>148</v>
      </c>
      <c r="D1652" s="158" t="s">
        <v>6</v>
      </c>
      <c r="E1652" s="158">
        <v>36</v>
      </c>
      <c r="F1652" s="159">
        <v>2.25</v>
      </c>
      <c r="G1652" s="156">
        <v>0</v>
      </c>
      <c r="H1652" s="156">
        <v>94.15</v>
      </c>
      <c r="I1652" s="156">
        <v>113.69</v>
      </c>
      <c r="J1652" s="156">
        <v>149.68</v>
      </c>
      <c r="K1652" s="156">
        <v>194.58</v>
      </c>
      <c r="L1652" s="156">
        <v>243.22</v>
      </c>
      <c r="M1652" s="157">
        <v>185.24</v>
      </c>
      <c r="N1652" s="18"/>
      <c r="W1652" s="18"/>
      <c r="X1652" s="18"/>
      <c r="Y1652" s="18"/>
      <c r="Z1652" s="18"/>
      <c r="AA1652" s="18"/>
      <c r="AB1652" s="18"/>
      <c r="AC1652" s="18"/>
      <c r="AD1652" s="18"/>
      <c r="AE1652" s="18"/>
      <c r="AF1652" s="18"/>
      <c r="AG1652" s="18"/>
      <c r="AH1652" s="18"/>
      <c r="AI1652" s="18"/>
      <c r="AJ1652" s="18"/>
      <c r="AK1652" s="18"/>
      <c r="AL1652" s="18"/>
      <c r="AM1652" s="18"/>
      <c r="AN1652" s="18"/>
      <c r="AO1652" s="18"/>
      <c r="AP1652" s="18"/>
      <c r="AQ1652" s="18"/>
      <c r="AR1652" s="18"/>
      <c r="AS1652" s="18"/>
      <c r="AT1652" s="18"/>
      <c r="AU1652" s="18"/>
      <c r="AV1652" s="18"/>
      <c r="AW1652" s="18"/>
      <c r="AX1652" s="18"/>
      <c r="AY1652" s="18"/>
      <c r="AZ1652" s="18"/>
      <c r="BA1652" s="18"/>
      <c r="BB1652" s="18"/>
      <c r="BD1652" s="18"/>
      <c r="BE1652" s="18"/>
      <c r="BF1652" s="18"/>
      <c r="BG1652" s="18"/>
      <c r="BH1652" s="18"/>
      <c r="BI1652" s="18"/>
      <c r="BJ1652" s="18"/>
      <c r="BK1652" s="18"/>
      <c r="BL1652" s="18"/>
      <c r="BM1652" s="18"/>
      <c r="BN1652" s="18"/>
      <c r="BO1652" s="18"/>
      <c r="BP1652" s="18"/>
      <c r="BQ1652" s="18"/>
      <c r="BR1652" s="18"/>
      <c r="BS1652" s="18"/>
      <c r="BT1652" s="18"/>
      <c r="BU1652" s="18"/>
      <c r="BV1652" s="18"/>
      <c r="BW1652" s="18"/>
      <c r="BX1652" s="18"/>
      <c r="BY1652" s="18"/>
      <c r="BZ1652" s="18"/>
      <c r="CA1652" s="18"/>
      <c r="CB1652" s="18"/>
      <c r="CC1652" s="18"/>
      <c r="CD1652" s="18"/>
      <c r="CE1652" s="18"/>
      <c r="CF1652" s="18"/>
      <c r="CG1652" s="18"/>
      <c r="CH1652" s="18"/>
      <c r="CI1652" s="18"/>
      <c r="CJ1652" s="18"/>
      <c r="CK1652" s="18"/>
      <c r="CL1652" s="18"/>
      <c r="CM1652" s="18"/>
      <c r="CN1652" s="18"/>
      <c r="CO1652" s="18"/>
      <c r="CP1652" s="18"/>
      <c r="CQ1652" s="18"/>
      <c r="CR1652" s="18"/>
      <c r="CS1652" s="18"/>
      <c r="CT1652" s="18"/>
      <c r="CU1652" s="18"/>
      <c r="CV1652" s="18"/>
      <c r="CW1652" s="18"/>
      <c r="CX1652" s="18"/>
      <c r="CY1652" s="18"/>
      <c r="CZ1652" s="18"/>
      <c r="DA1652" s="18"/>
      <c r="DB1652" s="18"/>
      <c r="DC1652" s="18"/>
      <c r="DD1652" s="18"/>
      <c r="DE1652" s="18"/>
      <c r="DF1652" s="18"/>
      <c r="DG1652" s="18"/>
      <c r="DH1652" s="18"/>
      <c r="DI1652" s="18"/>
    </row>
    <row r="1653" s="19" customFormat="1" spans="1:113">
      <c r="A1653" s="153" t="str">
        <f>+CONCATENATE(B1653,C1653,D1653,E1653,F1653)</f>
        <v>AFNS372.25</v>
      </c>
      <c r="B1653" s="158" t="s">
        <v>121</v>
      </c>
      <c r="C1653" s="154" t="s">
        <v>148</v>
      </c>
      <c r="D1653" s="158" t="s">
        <v>6</v>
      </c>
      <c r="E1653" s="158">
        <v>37</v>
      </c>
      <c r="F1653" s="159">
        <v>2.25</v>
      </c>
      <c r="G1653" s="156">
        <v>0</v>
      </c>
      <c r="H1653" s="156">
        <v>100.79</v>
      </c>
      <c r="I1653" s="156">
        <v>124.72</v>
      </c>
      <c r="J1653" s="156">
        <v>164.85</v>
      </c>
      <c r="K1653" s="156">
        <v>212.47</v>
      </c>
      <c r="L1653" s="156">
        <v>263.97</v>
      </c>
      <c r="M1653" s="157">
        <v>192.98</v>
      </c>
      <c r="N1653" s="18"/>
      <c r="W1653" s="18"/>
      <c r="X1653" s="18"/>
      <c r="Y1653" s="18"/>
      <c r="Z1653" s="18"/>
      <c r="AA1653" s="18"/>
      <c r="AB1653" s="18"/>
      <c r="AC1653" s="18"/>
      <c r="AD1653" s="18"/>
      <c r="AE1653" s="18"/>
      <c r="AF1653" s="18"/>
      <c r="AG1653" s="18"/>
      <c r="AH1653" s="18"/>
      <c r="AI1653" s="18"/>
      <c r="AJ1653" s="18"/>
      <c r="AK1653" s="18"/>
      <c r="AL1653" s="18"/>
      <c r="AM1653" s="18"/>
      <c r="AN1653" s="18"/>
      <c r="AO1653" s="18"/>
      <c r="AP1653" s="18"/>
      <c r="AQ1653" s="18"/>
      <c r="AR1653" s="18"/>
      <c r="AS1653" s="18"/>
      <c r="AT1653" s="18"/>
      <c r="AU1653" s="18"/>
      <c r="AV1653" s="18"/>
      <c r="AW1653" s="18"/>
      <c r="AX1653" s="18"/>
      <c r="AY1653" s="18"/>
      <c r="AZ1653" s="18"/>
      <c r="BA1653" s="18"/>
      <c r="BB1653" s="18"/>
      <c r="BD1653" s="18"/>
      <c r="BE1653" s="18"/>
      <c r="BF1653" s="18"/>
      <c r="BG1653" s="18"/>
      <c r="BH1653" s="18"/>
      <c r="BI1653" s="18"/>
      <c r="BJ1653" s="18"/>
      <c r="BK1653" s="18"/>
      <c r="BL1653" s="18"/>
      <c r="BM1653" s="18"/>
      <c r="BN1653" s="18"/>
      <c r="BO1653" s="18"/>
      <c r="BP1653" s="18"/>
      <c r="BQ1653" s="18"/>
      <c r="BR1653" s="18"/>
      <c r="BS1653" s="18"/>
      <c r="BT1653" s="18"/>
      <c r="BU1653" s="18"/>
      <c r="BV1653" s="18"/>
      <c r="BW1653" s="18"/>
      <c r="BX1653" s="18"/>
      <c r="BY1653" s="18"/>
      <c r="BZ1653" s="18"/>
      <c r="CA1653" s="18"/>
      <c r="CB1653" s="18"/>
      <c r="CC1653" s="18"/>
      <c r="CD1653" s="18"/>
      <c r="CE1653" s="18"/>
      <c r="CF1653" s="18"/>
      <c r="CG1653" s="18"/>
      <c r="CH1653" s="18"/>
      <c r="CI1653" s="18"/>
      <c r="CJ1653" s="18"/>
      <c r="CK1653" s="18"/>
      <c r="CL1653" s="18"/>
      <c r="CM1653" s="18"/>
      <c r="CN1653" s="18"/>
      <c r="CO1653" s="18"/>
      <c r="CP1653" s="18"/>
      <c r="CQ1653" s="18"/>
      <c r="CR1653" s="18"/>
      <c r="CS1653" s="18"/>
      <c r="CT1653" s="18"/>
      <c r="CU1653" s="18"/>
      <c r="CV1653" s="18"/>
      <c r="CW1653" s="18"/>
      <c r="CX1653" s="18"/>
      <c r="CY1653" s="18"/>
      <c r="CZ1653" s="18"/>
      <c r="DA1653" s="18"/>
      <c r="DB1653" s="18"/>
      <c r="DC1653" s="18"/>
      <c r="DD1653" s="18"/>
      <c r="DE1653" s="18"/>
      <c r="DF1653" s="18"/>
      <c r="DG1653" s="18"/>
      <c r="DH1653" s="18"/>
      <c r="DI1653" s="18"/>
    </row>
    <row r="1654" s="19" customFormat="1" spans="1:113">
      <c r="A1654" s="153" t="str">
        <f>+CONCATENATE(B1654,C1654,D1654,E1654,F1654)</f>
        <v>AFNS382.25</v>
      </c>
      <c r="B1654" s="158" t="s">
        <v>121</v>
      </c>
      <c r="C1654" s="154" t="s">
        <v>148</v>
      </c>
      <c r="D1654" s="158" t="s">
        <v>6</v>
      </c>
      <c r="E1654" s="158">
        <v>38</v>
      </c>
      <c r="F1654" s="159">
        <v>2.25</v>
      </c>
      <c r="G1654" s="156">
        <v>0</v>
      </c>
      <c r="H1654" s="156">
        <v>108.68</v>
      </c>
      <c r="I1654" s="156">
        <v>137.33</v>
      </c>
      <c r="J1654" s="156">
        <v>181.57</v>
      </c>
      <c r="K1654" s="156">
        <v>231.91</v>
      </c>
      <c r="L1654" s="156">
        <v>286.52</v>
      </c>
      <c r="M1654" s="157">
        <v>201.28</v>
      </c>
      <c r="N1654" s="18"/>
      <c r="W1654" s="18"/>
      <c r="X1654" s="18"/>
      <c r="Y1654" s="18"/>
      <c r="Z1654" s="18"/>
      <c r="AA1654" s="18"/>
      <c r="AB1654" s="18"/>
      <c r="AC1654" s="18"/>
      <c r="AD1654" s="18"/>
      <c r="AE1654" s="18"/>
      <c r="AF1654" s="18"/>
      <c r="AG1654" s="18"/>
      <c r="AH1654" s="18"/>
      <c r="AI1654" s="18"/>
      <c r="AJ1654" s="18"/>
      <c r="AK1654" s="18"/>
      <c r="AL1654" s="18"/>
      <c r="AM1654" s="18"/>
      <c r="AN1654" s="18"/>
      <c r="AO1654" s="18"/>
      <c r="AP1654" s="18"/>
      <c r="AQ1654" s="18"/>
      <c r="AR1654" s="18"/>
      <c r="AS1654" s="18"/>
      <c r="AT1654" s="18"/>
      <c r="AU1654" s="18"/>
      <c r="AV1654" s="18"/>
      <c r="AW1654" s="18"/>
      <c r="AX1654" s="18"/>
      <c r="AY1654" s="18"/>
      <c r="AZ1654" s="18"/>
      <c r="BA1654" s="18"/>
      <c r="BB1654" s="18"/>
      <c r="BD1654" s="18"/>
      <c r="BE1654" s="18"/>
      <c r="BF1654" s="18"/>
      <c r="BG1654" s="18"/>
      <c r="BH1654" s="18"/>
      <c r="BI1654" s="18"/>
      <c r="BJ1654" s="18"/>
      <c r="BK1654" s="18"/>
      <c r="BL1654" s="18"/>
      <c r="BM1654" s="18"/>
      <c r="BN1654" s="18"/>
      <c r="BO1654" s="18"/>
      <c r="BP1654" s="18"/>
      <c r="BQ1654" s="18"/>
      <c r="BR1654" s="18"/>
      <c r="BS1654" s="18"/>
      <c r="BT1654" s="18"/>
      <c r="BU1654" s="18"/>
      <c r="BV1654" s="18"/>
      <c r="BW1654" s="18"/>
      <c r="BX1654" s="18"/>
      <c r="BY1654" s="18"/>
      <c r="BZ1654" s="18"/>
      <c r="CA1654" s="18"/>
      <c r="CB1654" s="18"/>
      <c r="CC1654" s="18"/>
      <c r="CD1654" s="18"/>
      <c r="CE1654" s="18"/>
      <c r="CF1654" s="18"/>
      <c r="CG1654" s="18"/>
      <c r="CH1654" s="18"/>
      <c r="CI1654" s="18"/>
      <c r="CJ1654" s="18"/>
      <c r="CK1654" s="18"/>
      <c r="CL1654" s="18"/>
      <c r="CM1654" s="18"/>
      <c r="CN1654" s="18"/>
      <c r="CO1654" s="18"/>
      <c r="CP1654" s="18"/>
      <c r="CQ1654" s="18"/>
      <c r="CR1654" s="18"/>
      <c r="CS1654" s="18"/>
      <c r="CT1654" s="18"/>
      <c r="CU1654" s="18"/>
      <c r="CV1654" s="18"/>
      <c r="CW1654" s="18"/>
      <c r="CX1654" s="18"/>
      <c r="CY1654" s="18"/>
      <c r="CZ1654" s="18"/>
      <c r="DA1654" s="18"/>
      <c r="DB1654" s="18"/>
      <c r="DC1654" s="18"/>
      <c r="DD1654" s="18"/>
      <c r="DE1654" s="18"/>
      <c r="DF1654" s="18"/>
      <c r="DG1654" s="18"/>
      <c r="DH1654" s="18"/>
      <c r="DI1654" s="18"/>
    </row>
    <row r="1655" s="19" customFormat="1" spans="1:113">
      <c r="A1655" s="153" t="str">
        <f>+CONCATENATE(B1655,C1655,D1655,E1655,F1655)</f>
        <v>AFNS392.25</v>
      </c>
      <c r="B1655" s="158" t="s">
        <v>121</v>
      </c>
      <c r="C1655" s="154" t="s">
        <v>148</v>
      </c>
      <c r="D1655" s="158" t="s">
        <v>6</v>
      </c>
      <c r="E1655" s="158">
        <v>39</v>
      </c>
      <c r="F1655" s="159">
        <v>2.25</v>
      </c>
      <c r="G1655" s="156">
        <v>0</v>
      </c>
      <c r="H1655" s="156">
        <v>118.05</v>
      </c>
      <c r="I1655" s="156">
        <v>151.82</v>
      </c>
      <c r="J1655" s="156">
        <v>199.78</v>
      </c>
      <c r="K1655" s="156">
        <v>252.98</v>
      </c>
      <c r="L1655" s="156">
        <v>311.03</v>
      </c>
      <c r="M1655" s="157">
        <v>210.17</v>
      </c>
      <c r="N1655" s="18"/>
      <c r="W1655" s="18"/>
      <c r="X1655" s="18"/>
      <c r="Y1655" s="18"/>
      <c r="Z1655" s="18"/>
      <c r="AA1655" s="18"/>
      <c r="AB1655" s="18"/>
      <c r="AC1655" s="18"/>
      <c r="AD1655" s="18"/>
      <c r="AE1655" s="18"/>
      <c r="AF1655" s="18"/>
      <c r="AG1655" s="18"/>
      <c r="AH1655" s="18"/>
      <c r="AI1655" s="18"/>
      <c r="AJ1655" s="18"/>
      <c r="AK1655" s="18"/>
      <c r="AL1655" s="18"/>
      <c r="AM1655" s="18"/>
      <c r="AN1655" s="18"/>
      <c r="AO1655" s="18"/>
      <c r="AP1655" s="18"/>
      <c r="AQ1655" s="18"/>
      <c r="AR1655" s="18"/>
      <c r="AS1655" s="18"/>
      <c r="AT1655" s="18"/>
      <c r="AU1655" s="18"/>
      <c r="AV1655" s="18"/>
      <c r="AW1655" s="18"/>
      <c r="AX1655" s="18"/>
      <c r="AY1655" s="18"/>
      <c r="AZ1655" s="18"/>
      <c r="BA1655" s="18"/>
      <c r="BB1655" s="18"/>
      <c r="BD1655" s="18"/>
      <c r="BE1655" s="18"/>
      <c r="BF1655" s="18"/>
      <c r="BG1655" s="18"/>
      <c r="BH1655" s="18"/>
      <c r="BI1655" s="18"/>
      <c r="BJ1655" s="18"/>
      <c r="BK1655" s="18"/>
      <c r="BL1655" s="18"/>
      <c r="BM1655" s="18"/>
      <c r="BN1655" s="18"/>
      <c r="BO1655" s="18"/>
      <c r="BP1655" s="18"/>
      <c r="BQ1655" s="18"/>
      <c r="BR1655" s="18"/>
      <c r="BS1655" s="18"/>
      <c r="BT1655" s="18"/>
      <c r="BU1655" s="18"/>
      <c r="BV1655" s="18"/>
      <c r="BW1655" s="18"/>
      <c r="BX1655" s="18"/>
      <c r="BY1655" s="18"/>
      <c r="BZ1655" s="18"/>
      <c r="CA1655" s="18"/>
      <c r="CB1655" s="18"/>
      <c r="CC1655" s="18"/>
      <c r="CD1655" s="18"/>
      <c r="CE1655" s="18"/>
      <c r="CF1655" s="18"/>
      <c r="CG1655" s="18"/>
      <c r="CH1655" s="18"/>
      <c r="CI1655" s="18"/>
      <c r="CJ1655" s="18"/>
      <c r="CK1655" s="18"/>
      <c r="CL1655" s="18"/>
      <c r="CM1655" s="18"/>
      <c r="CN1655" s="18"/>
      <c r="CO1655" s="18"/>
      <c r="CP1655" s="18"/>
      <c r="CQ1655" s="18"/>
      <c r="CR1655" s="18"/>
      <c r="CS1655" s="18"/>
      <c r="CT1655" s="18"/>
      <c r="CU1655" s="18"/>
      <c r="CV1655" s="18"/>
      <c r="CW1655" s="18"/>
      <c r="CX1655" s="18"/>
      <c r="CY1655" s="18"/>
      <c r="CZ1655" s="18"/>
      <c r="DA1655" s="18"/>
      <c r="DB1655" s="18"/>
      <c r="DC1655" s="18"/>
      <c r="DD1655" s="18"/>
      <c r="DE1655" s="18"/>
      <c r="DF1655" s="18"/>
      <c r="DG1655" s="18"/>
      <c r="DH1655" s="18"/>
      <c r="DI1655" s="18"/>
    </row>
    <row r="1656" s="19" customFormat="1" spans="1:113">
      <c r="A1656" s="153" t="str">
        <f>+CONCATENATE(B1656,C1656,D1656,E1656,F1656)</f>
        <v>AFNS402.25</v>
      </c>
      <c r="B1656" s="158" t="s">
        <v>121</v>
      </c>
      <c r="C1656" s="154" t="s">
        <v>148</v>
      </c>
      <c r="D1656" s="158" t="s">
        <v>6</v>
      </c>
      <c r="E1656" s="158">
        <v>40</v>
      </c>
      <c r="F1656" s="159">
        <v>2.25</v>
      </c>
      <c r="G1656" s="156">
        <v>138.56</v>
      </c>
      <c r="H1656" s="156">
        <v>129.13</v>
      </c>
      <c r="I1656" s="156">
        <v>168.01</v>
      </c>
      <c r="J1656" s="156">
        <v>219.7</v>
      </c>
      <c r="K1656" s="156">
        <v>275.7</v>
      </c>
      <c r="L1656" s="156">
        <v>337.45</v>
      </c>
      <c r="M1656" s="157">
        <v>219.7</v>
      </c>
      <c r="N1656" s="18"/>
      <c r="W1656" s="18"/>
      <c r="X1656" s="18"/>
      <c r="Y1656" s="18"/>
      <c r="Z1656" s="18"/>
      <c r="AA1656" s="18"/>
      <c r="AB1656" s="18"/>
      <c r="AC1656" s="18"/>
      <c r="AD1656" s="18"/>
      <c r="AE1656" s="18"/>
      <c r="AF1656" s="18"/>
      <c r="AG1656" s="18"/>
      <c r="AH1656" s="18"/>
      <c r="AI1656" s="18"/>
      <c r="AJ1656" s="18"/>
      <c r="AK1656" s="18"/>
      <c r="AL1656" s="18"/>
      <c r="AM1656" s="18"/>
      <c r="AN1656" s="18"/>
      <c r="AO1656" s="18"/>
      <c r="AP1656" s="18"/>
      <c r="AQ1656" s="18"/>
      <c r="AR1656" s="18"/>
      <c r="AS1656" s="18"/>
      <c r="AT1656" s="18"/>
      <c r="AU1656" s="18"/>
      <c r="AV1656" s="18"/>
      <c r="AW1656" s="18"/>
      <c r="AX1656" s="18"/>
      <c r="AY1656" s="18"/>
      <c r="AZ1656" s="18"/>
      <c r="BA1656" s="18"/>
      <c r="BB1656" s="18"/>
      <c r="BD1656" s="18"/>
      <c r="BE1656" s="18"/>
      <c r="BF1656" s="18"/>
      <c r="BG1656" s="18"/>
      <c r="BH1656" s="18"/>
      <c r="BI1656" s="18"/>
      <c r="BJ1656" s="18"/>
      <c r="BK1656" s="18"/>
      <c r="BL1656" s="18"/>
      <c r="BM1656" s="18"/>
      <c r="BN1656" s="18"/>
      <c r="BO1656" s="18"/>
      <c r="BP1656" s="18"/>
      <c r="BQ1656" s="18"/>
      <c r="BR1656" s="18"/>
      <c r="BS1656" s="18"/>
      <c r="BT1656" s="18"/>
      <c r="BU1656" s="18"/>
      <c r="BV1656" s="18"/>
      <c r="BW1656" s="18"/>
      <c r="BX1656" s="18"/>
      <c r="BY1656" s="18"/>
      <c r="BZ1656" s="18"/>
      <c r="CA1656" s="18"/>
      <c r="CB1656" s="18"/>
      <c r="CC1656" s="18"/>
      <c r="CD1656" s="18"/>
      <c r="CE1656" s="18"/>
      <c r="CF1656" s="18"/>
      <c r="CG1656" s="18"/>
      <c r="CH1656" s="18"/>
      <c r="CI1656" s="18"/>
      <c r="CJ1656" s="18"/>
      <c r="CK1656" s="18"/>
      <c r="CL1656" s="18"/>
      <c r="CM1656" s="18"/>
      <c r="CN1656" s="18"/>
      <c r="CO1656" s="18"/>
      <c r="CP1656" s="18"/>
      <c r="CQ1656" s="18"/>
      <c r="CR1656" s="18"/>
      <c r="CS1656" s="18"/>
      <c r="CT1656" s="18"/>
      <c r="CU1656" s="18"/>
      <c r="CV1656" s="18"/>
      <c r="CW1656" s="18"/>
      <c r="CX1656" s="18"/>
      <c r="CY1656" s="18"/>
      <c r="CZ1656" s="18"/>
      <c r="DA1656" s="18"/>
      <c r="DB1656" s="18"/>
      <c r="DC1656" s="18"/>
      <c r="DD1656" s="18"/>
      <c r="DE1656" s="18"/>
      <c r="DF1656" s="18"/>
      <c r="DG1656" s="18"/>
      <c r="DH1656" s="18"/>
      <c r="DI1656" s="18"/>
    </row>
    <row r="1657" s="19" customFormat="1" spans="1:113">
      <c r="A1657" s="153" t="str">
        <f>+CONCATENATE(B1657,C1657,D1657,E1657,F1657)</f>
        <v>AFNS412.25</v>
      </c>
      <c r="B1657" s="158" t="s">
        <v>121</v>
      </c>
      <c r="C1657" s="154" t="s">
        <v>148</v>
      </c>
      <c r="D1657" s="158" t="s">
        <v>6</v>
      </c>
      <c r="E1657" s="158">
        <v>41</v>
      </c>
      <c r="F1657" s="159">
        <v>2.25</v>
      </c>
      <c r="G1657" s="156">
        <v>138.56</v>
      </c>
      <c r="H1657" s="156">
        <v>141.92</v>
      </c>
      <c r="I1657" s="156">
        <v>185.95</v>
      </c>
      <c r="J1657" s="156">
        <v>241.21</v>
      </c>
      <c r="K1657" s="156">
        <v>300.35</v>
      </c>
      <c r="L1657" s="156">
        <v>366.13</v>
      </c>
      <c r="M1657" s="157">
        <v>229.89</v>
      </c>
      <c r="N1657" s="18"/>
      <c r="W1657" s="18"/>
      <c r="X1657" s="18"/>
      <c r="Y1657" s="18"/>
      <c r="Z1657" s="18"/>
      <c r="AA1657" s="18"/>
      <c r="AB1657" s="18"/>
      <c r="AC1657" s="18"/>
      <c r="AD1657" s="18"/>
      <c r="AE1657" s="18"/>
      <c r="AF1657" s="18"/>
      <c r="AG1657" s="18"/>
      <c r="AH1657" s="18"/>
      <c r="AI1657" s="18"/>
      <c r="AJ1657" s="18"/>
      <c r="AK1657" s="18"/>
      <c r="AL1657" s="18"/>
      <c r="AM1657" s="18"/>
      <c r="AN1657" s="18"/>
      <c r="AO1657" s="18"/>
      <c r="AP1657" s="18"/>
      <c r="AQ1657" s="18"/>
      <c r="AR1657" s="18"/>
      <c r="AS1657" s="18"/>
      <c r="AT1657" s="18"/>
      <c r="AU1657" s="18"/>
      <c r="AV1657" s="18"/>
      <c r="AW1657" s="18"/>
      <c r="AX1657" s="18"/>
      <c r="AY1657" s="18"/>
      <c r="AZ1657" s="18"/>
      <c r="BA1657" s="18"/>
      <c r="BB1657" s="18"/>
      <c r="BD1657" s="18"/>
      <c r="BE1657" s="18"/>
      <c r="BF1657" s="18"/>
      <c r="BG1657" s="18"/>
      <c r="BH1657" s="18"/>
      <c r="BI1657" s="18"/>
      <c r="BJ1657" s="18"/>
      <c r="BK1657" s="18"/>
      <c r="BL1657" s="18"/>
      <c r="BM1657" s="18"/>
      <c r="BN1657" s="18"/>
      <c r="BO1657" s="18"/>
      <c r="BP1657" s="18"/>
      <c r="BQ1657" s="18"/>
      <c r="BR1657" s="18"/>
      <c r="BS1657" s="18"/>
      <c r="BT1657" s="18"/>
      <c r="BU1657" s="18"/>
      <c r="BV1657" s="18"/>
      <c r="BW1657" s="18"/>
      <c r="BX1657" s="18"/>
      <c r="BY1657" s="18"/>
      <c r="BZ1657" s="18"/>
      <c r="CA1657" s="18"/>
      <c r="CB1657" s="18"/>
      <c r="CC1657" s="18"/>
      <c r="CD1657" s="18"/>
      <c r="CE1657" s="18"/>
      <c r="CF1657" s="18"/>
      <c r="CG1657" s="18"/>
      <c r="CH1657" s="18"/>
      <c r="CI1657" s="18"/>
      <c r="CJ1657" s="18"/>
      <c r="CK1657" s="18"/>
      <c r="CL1657" s="18"/>
      <c r="CM1657" s="18"/>
      <c r="CN1657" s="18"/>
      <c r="CO1657" s="18"/>
      <c r="CP1657" s="18"/>
      <c r="CQ1657" s="18"/>
      <c r="CR1657" s="18"/>
      <c r="CS1657" s="18"/>
      <c r="CT1657" s="18"/>
      <c r="CU1657" s="18"/>
      <c r="CV1657" s="18"/>
      <c r="CW1657" s="18"/>
      <c r="CX1657" s="18"/>
      <c r="CY1657" s="18"/>
      <c r="CZ1657" s="18"/>
      <c r="DA1657" s="18"/>
      <c r="DB1657" s="18"/>
      <c r="DC1657" s="18"/>
      <c r="DD1657" s="18"/>
      <c r="DE1657" s="18"/>
      <c r="DF1657" s="18"/>
      <c r="DG1657" s="18"/>
      <c r="DH1657" s="18"/>
      <c r="DI1657" s="18"/>
    </row>
    <row r="1658" s="19" customFormat="1" spans="1:113">
      <c r="A1658" s="153" t="str">
        <f>+CONCATENATE(B1658,C1658,D1658,E1658,F1658)</f>
        <v>AFNS422.25</v>
      </c>
      <c r="B1658" s="158" t="s">
        <v>121</v>
      </c>
      <c r="C1658" s="154" t="s">
        <v>148</v>
      </c>
      <c r="D1658" s="158" t="s">
        <v>6</v>
      </c>
      <c r="E1658" s="158">
        <v>42</v>
      </c>
      <c r="F1658" s="159">
        <v>2.25</v>
      </c>
      <c r="G1658" s="156">
        <v>138.56</v>
      </c>
      <c r="H1658" s="156">
        <v>156.97</v>
      </c>
      <c r="I1658" s="156">
        <v>206.14</v>
      </c>
      <c r="J1658" s="156">
        <v>264.55</v>
      </c>
      <c r="K1658" s="156">
        <v>327.09</v>
      </c>
      <c r="L1658" s="156">
        <v>397.21</v>
      </c>
      <c r="M1658" s="157">
        <v>240.8</v>
      </c>
      <c r="N1658" s="18"/>
      <c r="W1658" s="18"/>
      <c r="X1658" s="18"/>
      <c r="Y1658" s="18"/>
      <c r="Z1658" s="18"/>
      <c r="AA1658" s="18"/>
      <c r="AB1658" s="18"/>
      <c r="AC1658" s="18"/>
      <c r="AD1658" s="18"/>
      <c r="AE1658" s="18"/>
      <c r="AF1658" s="18"/>
      <c r="AG1658" s="18"/>
      <c r="AH1658" s="18"/>
      <c r="AI1658" s="18"/>
      <c r="AJ1658" s="18"/>
      <c r="AK1658" s="18"/>
      <c r="AL1658" s="18"/>
      <c r="AM1658" s="18"/>
      <c r="AN1658" s="18"/>
      <c r="AO1658" s="18"/>
      <c r="AP1658" s="18"/>
      <c r="AQ1658" s="18"/>
      <c r="AR1658" s="18"/>
      <c r="AS1658" s="18"/>
      <c r="AT1658" s="18"/>
      <c r="AU1658" s="18"/>
      <c r="AV1658" s="18"/>
      <c r="AW1658" s="18"/>
      <c r="AX1658" s="18"/>
      <c r="AY1658" s="18"/>
      <c r="AZ1658" s="18"/>
      <c r="BA1658" s="18"/>
      <c r="BB1658" s="18"/>
      <c r="BD1658" s="18"/>
      <c r="BE1658" s="18"/>
      <c r="BF1658" s="18"/>
      <c r="BG1658" s="18"/>
      <c r="BH1658" s="18"/>
      <c r="BI1658" s="18"/>
      <c r="BJ1658" s="18"/>
      <c r="BK1658" s="18"/>
      <c r="BL1658" s="18"/>
      <c r="BM1658" s="18"/>
      <c r="BN1658" s="18"/>
      <c r="BO1658" s="18"/>
      <c r="BP1658" s="18"/>
      <c r="BQ1658" s="18"/>
      <c r="BR1658" s="18"/>
      <c r="BS1658" s="18"/>
      <c r="BT1658" s="18"/>
      <c r="BU1658" s="18"/>
      <c r="BV1658" s="18"/>
      <c r="BW1658" s="18"/>
      <c r="BX1658" s="18"/>
      <c r="BY1658" s="18"/>
      <c r="BZ1658" s="18"/>
      <c r="CA1658" s="18"/>
      <c r="CB1658" s="18"/>
      <c r="CC1658" s="18"/>
      <c r="CD1658" s="18"/>
      <c r="CE1658" s="18"/>
      <c r="CF1658" s="18"/>
      <c r="CG1658" s="18"/>
      <c r="CH1658" s="18"/>
      <c r="CI1658" s="18"/>
      <c r="CJ1658" s="18"/>
      <c r="CK1658" s="18"/>
      <c r="CL1658" s="18"/>
      <c r="CM1658" s="18"/>
      <c r="CN1658" s="18"/>
      <c r="CO1658" s="18"/>
      <c r="CP1658" s="18"/>
      <c r="CQ1658" s="18"/>
      <c r="CR1658" s="18"/>
      <c r="CS1658" s="18"/>
      <c r="CT1658" s="18"/>
      <c r="CU1658" s="18"/>
      <c r="CV1658" s="18"/>
      <c r="CW1658" s="18"/>
      <c r="CX1658" s="18"/>
      <c r="CY1658" s="18"/>
      <c r="CZ1658" s="18"/>
      <c r="DA1658" s="18"/>
      <c r="DB1658" s="18"/>
      <c r="DC1658" s="18"/>
      <c r="DD1658" s="18"/>
      <c r="DE1658" s="18"/>
      <c r="DF1658" s="18"/>
      <c r="DG1658" s="18"/>
      <c r="DH1658" s="18"/>
      <c r="DI1658" s="18"/>
    </row>
    <row r="1659" s="19" customFormat="1" spans="1:113">
      <c r="A1659" s="153" t="str">
        <f>+CONCATENATE(B1659,C1659,D1659,E1659,F1659)</f>
        <v>AFNS432.25</v>
      </c>
      <c r="B1659" s="158" t="s">
        <v>121</v>
      </c>
      <c r="C1659" s="154" t="s">
        <v>148</v>
      </c>
      <c r="D1659" s="158" t="s">
        <v>6</v>
      </c>
      <c r="E1659" s="158">
        <v>43</v>
      </c>
      <c r="F1659" s="159">
        <v>2.25</v>
      </c>
      <c r="G1659" s="156">
        <v>138.56</v>
      </c>
      <c r="H1659" s="156">
        <v>174.07</v>
      </c>
      <c r="I1659" s="156">
        <v>228.3</v>
      </c>
      <c r="J1659" s="156">
        <v>289.86</v>
      </c>
      <c r="K1659" s="156">
        <v>356.11</v>
      </c>
      <c r="L1659" s="156">
        <v>430.9</v>
      </c>
      <c r="M1659" s="157">
        <v>252.53</v>
      </c>
      <c r="N1659" s="18"/>
      <c r="W1659" s="18"/>
      <c r="X1659" s="18"/>
      <c r="Y1659" s="18"/>
      <c r="Z1659" s="18"/>
      <c r="AA1659" s="18"/>
      <c r="AB1659" s="18"/>
      <c r="AC1659" s="18"/>
      <c r="AD1659" s="18"/>
      <c r="AE1659" s="18"/>
      <c r="AF1659" s="18"/>
      <c r="AG1659" s="18"/>
      <c r="AH1659" s="18"/>
      <c r="AI1659" s="18"/>
      <c r="AJ1659" s="18"/>
      <c r="AK1659" s="18"/>
      <c r="AL1659" s="18"/>
      <c r="AM1659" s="18"/>
      <c r="AN1659" s="18"/>
      <c r="AO1659" s="18"/>
      <c r="AP1659" s="18"/>
      <c r="AQ1659" s="18"/>
      <c r="AR1659" s="18"/>
      <c r="AS1659" s="18"/>
      <c r="AT1659" s="18"/>
      <c r="AU1659" s="18"/>
      <c r="AV1659" s="18"/>
      <c r="AW1659" s="18"/>
      <c r="AX1659" s="18"/>
      <c r="AY1659" s="18"/>
      <c r="AZ1659" s="18"/>
      <c r="BA1659" s="18"/>
      <c r="BB1659" s="18"/>
      <c r="BD1659" s="18"/>
      <c r="BE1659" s="18"/>
      <c r="BF1659" s="18"/>
      <c r="BG1659" s="18"/>
      <c r="BH1659" s="18"/>
      <c r="BI1659" s="18"/>
      <c r="BJ1659" s="18"/>
      <c r="BK1659" s="18"/>
      <c r="BL1659" s="18"/>
      <c r="BM1659" s="18"/>
      <c r="BN1659" s="18"/>
      <c r="BO1659" s="18"/>
      <c r="BP1659" s="18"/>
      <c r="BQ1659" s="18"/>
      <c r="BR1659" s="18"/>
      <c r="BS1659" s="18"/>
      <c r="BT1659" s="18"/>
      <c r="BU1659" s="18"/>
      <c r="BV1659" s="18"/>
      <c r="BW1659" s="18"/>
      <c r="BX1659" s="18"/>
      <c r="BY1659" s="18"/>
      <c r="BZ1659" s="18"/>
      <c r="CA1659" s="18"/>
      <c r="CB1659" s="18"/>
      <c r="CC1659" s="18"/>
      <c r="CD1659" s="18"/>
      <c r="CE1659" s="18"/>
      <c r="CF1659" s="18"/>
      <c r="CG1659" s="18"/>
      <c r="CH1659" s="18"/>
      <c r="CI1659" s="18"/>
      <c r="CJ1659" s="18"/>
      <c r="CK1659" s="18"/>
      <c r="CL1659" s="18"/>
      <c r="CM1659" s="18"/>
      <c r="CN1659" s="18"/>
      <c r="CO1659" s="18"/>
      <c r="CP1659" s="18"/>
      <c r="CQ1659" s="18"/>
      <c r="CR1659" s="18"/>
      <c r="CS1659" s="18"/>
      <c r="CT1659" s="18"/>
      <c r="CU1659" s="18"/>
      <c r="CV1659" s="18"/>
      <c r="CW1659" s="18"/>
      <c r="CX1659" s="18"/>
      <c r="CY1659" s="18"/>
      <c r="CZ1659" s="18"/>
      <c r="DA1659" s="18"/>
      <c r="DB1659" s="18"/>
      <c r="DC1659" s="18"/>
      <c r="DD1659" s="18"/>
      <c r="DE1659" s="18"/>
      <c r="DF1659" s="18"/>
      <c r="DG1659" s="18"/>
      <c r="DH1659" s="18"/>
      <c r="DI1659" s="18"/>
    </row>
    <row r="1660" s="19" customFormat="1" spans="1:113">
      <c r="A1660" s="153" t="str">
        <f>+CONCATENATE(B1660,C1660,D1660,E1660,F1660)</f>
        <v>AFNS442.25</v>
      </c>
      <c r="B1660" s="158" t="s">
        <v>121</v>
      </c>
      <c r="C1660" s="154" t="s">
        <v>148</v>
      </c>
      <c r="D1660" s="158" t="s">
        <v>6</v>
      </c>
      <c r="E1660" s="158">
        <v>44</v>
      </c>
      <c r="F1660" s="159">
        <v>2.25</v>
      </c>
      <c r="G1660" s="156">
        <v>151.85</v>
      </c>
      <c r="H1660" s="156">
        <v>193.72</v>
      </c>
      <c r="I1660" s="156">
        <v>252.44</v>
      </c>
      <c r="J1660" s="156">
        <v>317.06</v>
      </c>
      <c r="K1660" s="156">
        <v>387.36</v>
      </c>
      <c r="L1660" s="156">
        <v>467.34</v>
      </c>
      <c r="M1660" s="157">
        <v>265.13</v>
      </c>
      <c r="N1660" s="18"/>
      <c r="W1660" s="18"/>
      <c r="X1660" s="18"/>
      <c r="Y1660" s="18"/>
      <c r="Z1660" s="18"/>
      <c r="AA1660" s="18"/>
      <c r="AB1660" s="18"/>
      <c r="AC1660" s="18"/>
      <c r="AD1660" s="18"/>
      <c r="AE1660" s="18"/>
      <c r="AF1660" s="18"/>
      <c r="AG1660" s="18"/>
      <c r="AH1660" s="18"/>
      <c r="AI1660" s="18"/>
      <c r="AJ1660" s="18"/>
      <c r="AK1660" s="18"/>
      <c r="AL1660" s="18"/>
      <c r="AM1660" s="18"/>
      <c r="AN1660" s="18"/>
      <c r="AO1660" s="18"/>
      <c r="AP1660" s="18"/>
      <c r="AQ1660" s="18"/>
      <c r="AR1660" s="18"/>
      <c r="AS1660" s="18"/>
      <c r="AT1660" s="18"/>
      <c r="AU1660" s="18"/>
      <c r="AV1660" s="18"/>
      <c r="AW1660" s="18"/>
      <c r="AX1660" s="18"/>
      <c r="AY1660" s="18"/>
      <c r="AZ1660" s="18"/>
      <c r="BA1660" s="18"/>
      <c r="BB1660" s="18"/>
      <c r="BD1660" s="18"/>
      <c r="BE1660" s="18"/>
      <c r="BF1660" s="18"/>
      <c r="BG1660" s="18"/>
      <c r="BH1660" s="18"/>
      <c r="BI1660" s="18"/>
      <c r="BJ1660" s="18"/>
      <c r="BK1660" s="18"/>
      <c r="BL1660" s="18"/>
      <c r="BM1660" s="18"/>
      <c r="BN1660" s="18"/>
      <c r="BO1660" s="18"/>
      <c r="BP1660" s="18"/>
      <c r="BQ1660" s="18"/>
      <c r="BR1660" s="18"/>
      <c r="BS1660" s="18"/>
      <c r="BT1660" s="18"/>
      <c r="BU1660" s="18"/>
      <c r="BV1660" s="18"/>
      <c r="BW1660" s="18"/>
      <c r="BX1660" s="18"/>
      <c r="BY1660" s="18"/>
      <c r="BZ1660" s="18"/>
      <c r="CA1660" s="18"/>
      <c r="CB1660" s="18"/>
      <c r="CC1660" s="18"/>
      <c r="CD1660" s="18"/>
      <c r="CE1660" s="18"/>
      <c r="CF1660" s="18"/>
      <c r="CG1660" s="18"/>
      <c r="CH1660" s="18"/>
      <c r="CI1660" s="18"/>
      <c r="CJ1660" s="18"/>
      <c r="CK1660" s="18"/>
      <c r="CL1660" s="18"/>
      <c r="CM1660" s="18"/>
      <c r="CN1660" s="18"/>
      <c r="CO1660" s="18"/>
      <c r="CP1660" s="18"/>
      <c r="CQ1660" s="18"/>
      <c r="CR1660" s="18"/>
      <c r="CS1660" s="18"/>
      <c r="CT1660" s="18"/>
      <c r="CU1660" s="18"/>
      <c r="CV1660" s="18"/>
      <c r="CW1660" s="18"/>
      <c r="CX1660" s="18"/>
      <c r="CY1660" s="18"/>
      <c r="CZ1660" s="18"/>
      <c r="DA1660" s="18"/>
      <c r="DB1660" s="18"/>
      <c r="DC1660" s="18"/>
      <c r="DD1660" s="18"/>
      <c r="DE1660" s="18"/>
      <c r="DF1660" s="18"/>
      <c r="DG1660" s="18"/>
      <c r="DH1660" s="18"/>
      <c r="DI1660" s="18"/>
    </row>
    <row r="1661" s="19" customFormat="1" spans="1:113">
      <c r="A1661" s="153" t="str">
        <f>+CONCATENATE(B1661,C1661,D1661,E1661,F1661)</f>
        <v>AFNS452.25</v>
      </c>
      <c r="B1661" s="158" t="s">
        <v>121</v>
      </c>
      <c r="C1661" s="154" t="s">
        <v>148</v>
      </c>
      <c r="D1661" s="158" t="s">
        <v>6</v>
      </c>
      <c r="E1661" s="158">
        <v>45</v>
      </c>
      <c r="F1661" s="159">
        <v>2.25</v>
      </c>
      <c r="G1661" s="156">
        <v>167.27</v>
      </c>
      <c r="H1661" s="156">
        <v>215.83</v>
      </c>
      <c r="I1661" s="156">
        <v>278.7</v>
      </c>
      <c r="J1661" s="156">
        <v>346.49</v>
      </c>
      <c r="K1661" s="156">
        <v>421.24</v>
      </c>
      <c r="L1661" s="156">
        <v>506.74</v>
      </c>
      <c r="M1661" s="157">
        <v>278.7</v>
      </c>
      <c r="N1661" s="18"/>
      <c r="W1661" s="18"/>
      <c r="X1661" s="18"/>
      <c r="Y1661" s="18"/>
      <c r="Z1661" s="18"/>
      <c r="AA1661" s="18"/>
      <c r="AB1661" s="18"/>
      <c r="AC1661" s="18"/>
      <c r="AD1661" s="18"/>
      <c r="AE1661" s="18"/>
      <c r="AF1661" s="18"/>
      <c r="AG1661" s="18"/>
      <c r="AH1661" s="18"/>
      <c r="AI1661" s="18"/>
      <c r="AJ1661" s="18"/>
      <c r="AK1661" s="18"/>
      <c r="AL1661" s="18"/>
      <c r="AM1661" s="18"/>
      <c r="AN1661" s="18"/>
      <c r="AO1661" s="18"/>
      <c r="AP1661" s="18"/>
      <c r="AQ1661" s="18"/>
      <c r="AR1661" s="18"/>
      <c r="AS1661" s="18"/>
      <c r="AT1661" s="18"/>
      <c r="AU1661" s="18"/>
      <c r="AV1661" s="18"/>
      <c r="AW1661" s="18"/>
      <c r="AX1661" s="18"/>
      <c r="AY1661" s="18"/>
      <c r="AZ1661" s="18"/>
      <c r="BA1661" s="18"/>
      <c r="BB1661" s="18"/>
      <c r="BD1661" s="18"/>
      <c r="BE1661" s="18"/>
      <c r="BF1661" s="18"/>
      <c r="BG1661" s="18"/>
      <c r="BH1661" s="18"/>
      <c r="BI1661" s="18"/>
      <c r="BJ1661" s="18"/>
      <c r="BK1661" s="18"/>
      <c r="BL1661" s="18"/>
      <c r="BM1661" s="18"/>
      <c r="BN1661" s="18"/>
      <c r="BO1661" s="18"/>
      <c r="BP1661" s="18"/>
      <c r="BQ1661" s="18"/>
      <c r="BR1661" s="18"/>
      <c r="BS1661" s="18"/>
      <c r="BT1661" s="18"/>
      <c r="BU1661" s="18"/>
      <c r="BV1661" s="18"/>
      <c r="BW1661" s="18"/>
      <c r="BX1661" s="18"/>
      <c r="BY1661" s="18"/>
      <c r="BZ1661" s="18"/>
      <c r="CA1661" s="18"/>
      <c r="CB1661" s="18"/>
      <c r="CC1661" s="18"/>
      <c r="CD1661" s="18"/>
      <c r="CE1661" s="18"/>
      <c r="CF1661" s="18"/>
      <c r="CG1661" s="18"/>
      <c r="CH1661" s="18"/>
      <c r="CI1661" s="18"/>
      <c r="CJ1661" s="18"/>
      <c r="CK1661" s="18"/>
      <c r="CL1661" s="18"/>
      <c r="CM1661" s="18"/>
      <c r="CN1661" s="18"/>
      <c r="CO1661" s="18"/>
      <c r="CP1661" s="18"/>
      <c r="CQ1661" s="18"/>
      <c r="CR1661" s="18"/>
      <c r="CS1661" s="18"/>
      <c r="CT1661" s="18"/>
      <c r="CU1661" s="18"/>
      <c r="CV1661" s="18"/>
      <c r="CW1661" s="18"/>
      <c r="CX1661" s="18"/>
      <c r="CY1661" s="18"/>
      <c r="CZ1661" s="18"/>
      <c r="DA1661" s="18"/>
      <c r="DB1661" s="18"/>
      <c r="DC1661" s="18"/>
      <c r="DD1661" s="18"/>
      <c r="DE1661" s="18"/>
      <c r="DF1661" s="18"/>
      <c r="DG1661" s="18"/>
      <c r="DH1661" s="18"/>
      <c r="DI1661" s="18"/>
    </row>
    <row r="1662" s="19" customFormat="1" spans="1:113">
      <c r="A1662" s="153" t="str">
        <f>+CONCATENATE(B1662,C1662,D1662,E1662,F1662)</f>
        <v>AFNS462.25</v>
      </c>
      <c r="B1662" s="158" t="s">
        <v>121</v>
      </c>
      <c r="C1662" s="154" t="s">
        <v>148</v>
      </c>
      <c r="D1662" s="158" t="s">
        <v>6</v>
      </c>
      <c r="E1662" s="158">
        <v>46</v>
      </c>
      <c r="F1662" s="159">
        <v>2.25</v>
      </c>
      <c r="G1662" s="156">
        <v>185.33</v>
      </c>
      <c r="H1662" s="156">
        <v>240.41</v>
      </c>
      <c r="I1662" s="156">
        <v>306.97</v>
      </c>
      <c r="J1662" s="156">
        <v>378.3</v>
      </c>
      <c r="K1662" s="156">
        <v>457.94</v>
      </c>
      <c r="L1662" s="156"/>
      <c r="M1662" s="157">
        <v>293.25</v>
      </c>
      <c r="N1662" s="18"/>
      <c r="W1662" s="18"/>
      <c r="X1662" s="18"/>
      <c r="Y1662" s="18"/>
      <c r="Z1662" s="18"/>
      <c r="AA1662" s="18"/>
      <c r="AB1662" s="18"/>
      <c r="AC1662" s="18"/>
      <c r="AD1662" s="18"/>
      <c r="AE1662" s="18"/>
      <c r="AF1662" s="18"/>
      <c r="AG1662" s="18"/>
      <c r="AH1662" s="18"/>
      <c r="AI1662" s="18"/>
      <c r="AJ1662" s="18"/>
      <c r="AK1662" s="18"/>
      <c r="AL1662" s="18"/>
      <c r="AM1662" s="18"/>
      <c r="AN1662" s="18"/>
      <c r="AO1662" s="18"/>
      <c r="AP1662" s="18"/>
      <c r="AQ1662" s="18"/>
      <c r="AR1662" s="18"/>
      <c r="AS1662" s="18"/>
      <c r="AT1662" s="18"/>
      <c r="AU1662" s="18"/>
      <c r="AV1662" s="18"/>
      <c r="AW1662" s="18"/>
      <c r="AX1662" s="18"/>
      <c r="AY1662" s="18"/>
      <c r="AZ1662" s="18"/>
      <c r="BA1662" s="18"/>
      <c r="BB1662" s="18"/>
      <c r="BD1662" s="18"/>
      <c r="BE1662" s="18"/>
      <c r="BF1662" s="18"/>
      <c r="BG1662" s="18"/>
      <c r="BH1662" s="18"/>
      <c r="BI1662" s="18"/>
      <c r="BJ1662" s="18"/>
      <c r="BK1662" s="18"/>
      <c r="BL1662" s="18"/>
      <c r="BM1662" s="18"/>
      <c r="BN1662" s="18"/>
      <c r="BO1662" s="18"/>
      <c r="BP1662" s="18"/>
      <c r="BQ1662" s="18"/>
      <c r="BR1662" s="18"/>
      <c r="BS1662" s="18"/>
      <c r="BT1662" s="18"/>
      <c r="BU1662" s="18"/>
      <c r="BV1662" s="18"/>
      <c r="BW1662" s="18"/>
      <c r="BX1662" s="18"/>
      <c r="BY1662" s="18"/>
      <c r="BZ1662" s="18"/>
      <c r="CA1662" s="18"/>
      <c r="CB1662" s="18"/>
      <c r="CC1662" s="18"/>
      <c r="CD1662" s="18"/>
      <c r="CE1662" s="18"/>
      <c r="CF1662" s="18"/>
      <c r="CG1662" s="18"/>
      <c r="CH1662" s="18"/>
      <c r="CI1662" s="18"/>
      <c r="CJ1662" s="18"/>
      <c r="CK1662" s="18"/>
      <c r="CL1662" s="18"/>
      <c r="CM1662" s="18"/>
      <c r="CN1662" s="18"/>
      <c r="CO1662" s="18"/>
      <c r="CP1662" s="18"/>
      <c r="CQ1662" s="18"/>
      <c r="CR1662" s="18"/>
      <c r="CS1662" s="18"/>
      <c r="CT1662" s="18"/>
      <c r="CU1662" s="18"/>
      <c r="CV1662" s="18"/>
      <c r="CW1662" s="18"/>
      <c r="CX1662" s="18"/>
      <c r="CY1662" s="18"/>
      <c r="CZ1662" s="18"/>
      <c r="DA1662" s="18"/>
      <c r="DB1662" s="18"/>
      <c r="DC1662" s="18"/>
      <c r="DD1662" s="18"/>
      <c r="DE1662" s="18"/>
      <c r="DF1662" s="18"/>
      <c r="DG1662" s="18"/>
      <c r="DH1662" s="18"/>
      <c r="DI1662" s="18"/>
    </row>
    <row r="1663" s="19" customFormat="1" spans="1:113">
      <c r="A1663" s="153" t="str">
        <f>+CONCATENATE(B1663,C1663,D1663,E1663,F1663)</f>
        <v>AFNS472.25</v>
      </c>
      <c r="B1663" s="158" t="s">
        <v>121</v>
      </c>
      <c r="C1663" s="154" t="s">
        <v>148</v>
      </c>
      <c r="D1663" s="158" t="s">
        <v>6</v>
      </c>
      <c r="E1663" s="158">
        <v>47</v>
      </c>
      <c r="F1663" s="159">
        <v>2.25</v>
      </c>
      <c r="G1663" s="156">
        <v>205.93</v>
      </c>
      <c r="H1663" s="156">
        <v>267.27</v>
      </c>
      <c r="I1663" s="156">
        <v>337.48</v>
      </c>
      <c r="J1663" s="156">
        <v>412.64</v>
      </c>
      <c r="K1663" s="156">
        <v>497.64</v>
      </c>
      <c r="L1663" s="156"/>
      <c r="M1663" s="157">
        <v>308.91</v>
      </c>
      <c r="N1663" s="18"/>
      <c r="W1663" s="18"/>
      <c r="X1663" s="18"/>
      <c r="Y1663" s="18"/>
      <c r="Z1663" s="18"/>
      <c r="AA1663" s="18"/>
      <c r="AB1663" s="18"/>
      <c r="AC1663" s="18"/>
      <c r="AD1663" s="18"/>
      <c r="AE1663" s="18"/>
      <c r="AF1663" s="18"/>
      <c r="AG1663" s="18"/>
      <c r="AH1663" s="18"/>
      <c r="AI1663" s="18"/>
      <c r="AJ1663" s="18"/>
      <c r="AK1663" s="18"/>
      <c r="AL1663" s="18"/>
      <c r="AM1663" s="18"/>
      <c r="AN1663" s="18"/>
      <c r="AO1663" s="18"/>
      <c r="AP1663" s="18"/>
      <c r="AQ1663" s="18"/>
      <c r="AR1663" s="18"/>
      <c r="AS1663" s="18"/>
      <c r="AT1663" s="18"/>
      <c r="AU1663" s="18"/>
      <c r="AV1663" s="18"/>
      <c r="AW1663" s="18"/>
      <c r="AX1663" s="18"/>
      <c r="AY1663" s="18"/>
      <c r="AZ1663" s="18"/>
      <c r="BA1663" s="18"/>
      <c r="BB1663" s="18"/>
      <c r="BD1663" s="18"/>
      <c r="BE1663" s="18"/>
      <c r="BF1663" s="18"/>
      <c r="BG1663" s="18"/>
      <c r="BH1663" s="18"/>
      <c r="BI1663" s="18"/>
      <c r="BJ1663" s="18"/>
      <c r="BK1663" s="18"/>
      <c r="BL1663" s="18"/>
      <c r="BM1663" s="18"/>
      <c r="BN1663" s="18"/>
      <c r="BO1663" s="18"/>
      <c r="BP1663" s="18"/>
      <c r="BQ1663" s="18"/>
      <c r="BR1663" s="18"/>
      <c r="BS1663" s="18"/>
      <c r="BT1663" s="18"/>
      <c r="BU1663" s="18"/>
      <c r="BV1663" s="18"/>
      <c r="BW1663" s="18"/>
      <c r="BX1663" s="18"/>
      <c r="BY1663" s="18"/>
      <c r="BZ1663" s="18"/>
      <c r="CA1663" s="18"/>
      <c r="CB1663" s="18"/>
      <c r="CC1663" s="18"/>
      <c r="CD1663" s="18"/>
      <c r="CE1663" s="18"/>
      <c r="CF1663" s="18"/>
      <c r="CG1663" s="18"/>
      <c r="CH1663" s="18"/>
      <c r="CI1663" s="18"/>
      <c r="CJ1663" s="18"/>
      <c r="CK1663" s="18"/>
      <c r="CL1663" s="18"/>
      <c r="CM1663" s="18"/>
      <c r="CN1663" s="18"/>
      <c r="CO1663" s="18"/>
      <c r="CP1663" s="18"/>
      <c r="CQ1663" s="18"/>
      <c r="CR1663" s="18"/>
      <c r="CS1663" s="18"/>
      <c r="CT1663" s="18"/>
      <c r="CU1663" s="18"/>
      <c r="CV1663" s="18"/>
      <c r="CW1663" s="18"/>
      <c r="CX1663" s="18"/>
      <c r="CY1663" s="18"/>
      <c r="CZ1663" s="18"/>
      <c r="DA1663" s="18"/>
      <c r="DB1663" s="18"/>
      <c r="DC1663" s="18"/>
      <c r="DD1663" s="18"/>
      <c r="DE1663" s="18"/>
      <c r="DF1663" s="18"/>
      <c r="DG1663" s="18"/>
      <c r="DH1663" s="18"/>
      <c r="DI1663" s="18"/>
    </row>
    <row r="1664" s="19" customFormat="1" spans="1:113">
      <c r="A1664" s="153" t="str">
        <f>+CONCATENATE(B1664,C1664,D1664,E1664,F1664)</f>
        <v>AFNS482.25</v>
      </c>
      <c r="B1664" s="158" t="s">
        <v>121</v>
      </c>
      <c r="C1664" s="154" t="s">
        <v>148</v>
      </c>
      <c r="D1664" s="158" t="s">
        <v>6</v>
      </c>
      <c r="E1664" s="158">
        <v>48</v>
      </c>
      <c r="F1664" s="159">
        <v>2.25</v>
      </c>
      <c r="G1664" s="156">
        <v>229.57</v>
      </c>
      <c r="H1664" s="156">
        <v>296.68</v>
      </c>
      <c r="I1664" s="156">
        <v>370.3</v>
      </c>
      <c r="J1664" s="156">
        <v>449.71</v>
      </c>
      <c r="K1664" s="156">
        <v>540.52</v>
      </c>
      <c r="L1664" s="156"/>
      <c r="M1664" s="157">
        <v>325.69</v>
      </c>
      <c r="N1664" s="18"/>
      <c r="W1664" s="18"/>
      <c r="X1664" s="18"/>
      <c r="Y1664" s="18"/>
      <c r="Z1664" s="18"/>
      <c r="AA1664" s="18"/>
      <c r="AB1664" s="18"/>
      <c r="AC1664" s="18"/>
      <c r="AD1664" s="18"/>
      <c r="AE1664" s="18"/>
      <c r="AF1664" s="18"/>
      <c r="AG1664" s="18"/>
      <c r="AH1664" s="18"/>
      <c r="AI1664" s="18"/>
      <c r="AJ1664" s="18"/>
      <c r="AK1664" s="18"/>
      <c r="AL1664" s="18"/>
      <c r="AM1664" s="18"/>
      <c r="AN1664" s="18"/>
      <c r="AO1664" s="18"/>
      <c r="AP1664" s="18"/>
      <c r="AQ1664" s="18"/>
      <c r="AR1664" s="18"/>
      <c r="AS1664" s="18"/>
      <c r="AT1664" s="18"/>
      <c r="AU1664" s="18"/>
      <c r="AV1664" s="18"/>
      <c r="AW1664" s="18"/>
      <c r="AX1664" s="18"/>
      <c r="AY1664" s="18"/>
      <c r="AZ1664" s="18"/>
      <c r="BA1664" s="18"/>
      <c r="BB1664" s="18"/>
      <c r="BD1664" s="18"/>
      <c r="BE1664" s="18"/>
      <c r="BF1664" s="18"/>
      <c r="BG1664" s="18"/>
      <c r="BH1664" s="18"/>
      <c r="BI1664" s="18"/>
      <c r="BJ1664" s="18"/>
      <c r="BK1664" s="18"/>
      <c r="BL1664" s="18"/>
      <c r="BM1664" s="18"/>
      <c r="BN1664" s="18"/>
      <c r="BO1664" s="18"/>
      <c r="BP1664" s="18"/>
      <c r="BQ1664" s="18"/>
      <c r="BR1664" s="18"/>
      <c r="BS1664" s="18"/>
      <c r="BT1664" s="18"/>
      <c r="BU1664" s="18"/>
      <c r="BV1664" s="18"/>
      <c r="BW1664" s="18"/>
      <c r="BX1664" s="18"/>
      <c r="BY1664" s="18"/>
      <c r="BZ1664" s="18"/>
      <c r="CA1664" s="18"/>
      <c r="CB1664" s="18"/>
      <c r="CC1664" s="18"/>
      <c r="CD1664" s="18"/>
      <c r="CE1664" s="18"/>
      <c r="CF1664" s="18"/>
      <c r="CG1664" s="18"/>
      <c r="CH1664" s="18"/>
      <c r="CI1664" s="18"/>
      <c r="CJ1664" s="18"/>
      <c r="CK1664" s="18"/>
      <c r="CL1664" s="18"/>
      <c r="CM1664" s="18"/>
      <c r="CN1664" s="18"/>
      <c r="CO1664" s="18"/>
      <c r="CP1664" s="18"/>
      <c r="CQ1664" s="18"/>
      <c r="CR1664" s="18"/>
      <c r="CS1664" s="18"/>
      <c r="CT1664" s="18"/>
      <c r="CU1664" s="18"/>
      <c r="CV1664" s="18"/>
      <c r="CW1664" s="18"/>
      <c r="CX1664" s="18"/>
      <c r="CY1664" s="18"/>
      <c r="CZ1664" s="18"/>
      <c r="DA1664" s="18"/>
      <c r="DB1664" s="18"/>
      <c r="DC1664" s="18"/>
      <c r="DD1664" s="18"/>
      <c r="DE1664" s="18"/>
      <c r="DF1664" s="18"/>
      <c r="DG1664" s="18"/>
      <c r="DH1664" s="18"/>
      <c r="DI1664" s="18"/>
    </row>
    <row r="1665" s="19" customFormat="1" spans="1:113">
      <c r="A1665" s="153" t="str">
        <f>+CONCATENATE(B1665,C1665,D1665,E1665,F1665)</f>
        <v>AFNS492.25</v>
      </c>
      <c r="B1665" s="158" t="s">
        <v>121</v>
      </c>
      <c r="C1665" s="154" t="s">
        <v>148</v>
      </c>
      <c r="D1665" s="158" t="s">
        <v>6</v>
      </c>
      <c r="E1665" s="158">
        <v>49</v>
      </c>
      <c r="F1665" s="159">
        <v>2.25</v>
      </c>
      <c r="G1665" s="156">
        <v>256.15</v>
      </c>
      <c r="H1665" s="156">
        <v>328.69</v>
      </c>
      <c r="I1665" s="156">
        <v>405.32</v>
      </c>
      <c r="J1665" s="156">
        <v>489.47</v>
      </c>
      <c r="K1665" s="156">
        <v>586.75</v>
      </c>
      <c r="L1665" s="156">
        <v>0</v>
      </c>
      <c r="M1665" s="157">
        <v>343.67</v>
      </c>
      <c r="N1665" s="18"/>
      <c r="W1665" s="18"/>
      <c r="X1665" s="18"/>
      <c r="Y1665" s="18"/>
      <c r="Z1665" s="18"/>
      <c r="AA1665" s="18"/>
      <c r="AB1665" s="18"/>
      <c r="AC1665" s="18"/>
      <c r="AD1665" s="18"/>
      <c r="AE1665" s="18"/>
      <c r="AF1665" s="18"/>
      <c r="AG1665" s="18"/>
      <c r="AH1665" s="18"/>
      <c r="AI1665" s="18"/>
      <c r="AJ1665" s="18"/>
      <c r="AK1665" s="18"/>
      <c r="AL1665" s="18"/>
      <c r="AM1665" s="18"/>
      <c r="AN1665" s="18"/>
      <c r="AO1665" s="18"/>
      <c r="AP1665" s="18"/>
      <c r="AQ1665" s="18"/>
      <c r="AR1665" s="18"/>
      <c r="AS1665" s="18"/>
      <c r="AT1665" s="18"/>
      <c r="AU1665" s="18"/>
      <c r="AV1665" s="18"/>
      <c r="AW1665" s="18"/>
      <c r="AX1665" s="18"/>
      <c r="AY1665" s="18"/>
      <c r="AZ1665" s="18"/>
      <c r="BA1665" s="18"/>
      <c r="BB1665" s="18"/>
      <c r="BD1665" s="18"/>
      <c r="BE1665" s="18"/>
      <c r="BF1665" s="18"/>
      <c r="BG1665" s="18"/>
      <c r="BH1665" s="18"/>
      <c r="BI1665" s="18"/>
      <c r="BJ1665" s="18"/>
      <c r="BK1665" s="18"/>
      <c r="BL1665" s="18"/>
      <c r="BM1665" s="18"/>
      <c r="BN1665" s="18"/>
      <c r="BO1665" s="18"/>
      <c r="BP1665" s="18"/>
      <c r="BQ1665" s="18"/>
      <c r="BR1665" s="18"/>
      <c r="BS1665" s="18"/>
      <c r="BT1665" s="18"/>
      <c r="BU1665" s="18"/>
      <c r="BV1665" s="18"/>
      <c r="BW1665" s="18"/>
      <c r="BX1665" s="18"/>
      <c r="BY1665" s="18"/>
      <c r="BZ1665" s="18"/>
      <c r="CA1665" s="18"/>
      <c r="CB1665" s="18"/>
      <c r="CC1665" s="18"/>
      <c r="CD1665" s="18"/>
      <c r="CE1665" s="18"/>
      <c r="CF1665" s="18"/>
      <c r="CG1665" s="18"/>
      <c r="CH1665" s="18"/>
      <c r="CI1665" s="18"/>
      <c r="CJ1665" s="18"/>
      <c r="CK1665" s="18"/>
      <c r="CL1665" s="18"/>
      <c r="CM1665" s="18"/>
      <c r="CN1665" s="18"/>
      <c r="CO1665" s="18"/>
      <c r="CP1665" s="18"/>
      <c r="CQ1665" s="18"/>
      <c r="CR1665" s="18"/>
      <c r="CS1665" s="18"/>
      <c r="CT1665" s="18"/>
      <c r="CU1665" s="18"/>
      <c r="CV1665" s="18"/>
      <c r="CW1665" s="18"/>
      <c r="CX1665" s="18"/>
      <c r="CY1665" s="18"/>
      <c r="CZ1665" s="18"/>
      <c r="DA1665" s="18"/>
      <c r="DB1665" s="18"/>
      <c r="DC1665" s="18"/>
      <c r="DD1665" s="18"/>
      <c r="DE1665" s="18"/>
      <c r="DF1665" s="18"/>
      <c r="DG1665" s="18"/>
      <c r="DH1665" s="18"/>
      <c r="DI1665" s="18"/>
    </row>
    <row r="1666" s="19" customFormat="1" spans="1:113">
      <c r="A1666" s="153" t="str">
        <f t="shared" ref="A1666:A1729" si="47">+CONCATENATE(B1666,C1666,D1666,E1666,F1666)</f>
        <v>AFNS502.25</v>
      </c>
      <c r="B1666" s="158" t="s">
        <v>121</v>
      </c>
      <c r="C1666" s="154" t="s">
        <v>148</v>
      </c>
      <c r="D1666" s="158" t="s">
        <v>6</v>
      </c>
      <c r="E1666" s="158">
        <v>50</v>
      </c>
      <c r="F1666" s="159">
        <v>2.25</v>
      </c>
      <c r="G1666" s="156">
        <v>285.65</v>
      </c>
      <c r="H1666" s="156">
        <v>362.93</v>
      </c>
      <c r="I1666" s="156">
        <v>442.74</v>
      </c>
      <c r="J1666" s="156">
        <v>532.26</v>
      </c>
      <c r="K1666" s="156">
        <v>636.5</v>
      </c>
      <c r="L1666" s="156">
        <v>0</v>
      </c>
      <c r="M1666" s="157">
        <v>362.93</v>
      </c>
      <c r="N1666" s="18"/>
      <c r="W1666" s="18"/>
      <c r="X1666" s="18"/>
      <c r="Y1666" s="18"/>
      <c r="Z1666" s="18"/>
      <c r="AA1666" s="18"/>
      <c r="AB1666" s="18"/>
      <c r="AC1666" s="18"/>
      <c r="AD1666" s="18"/>
      <c r="AE1666" s="18"/>
      <c r="AF1666" s="18"/>
      <c r="AG1666" s="18"/>
      <c r="AH1666" s="18"/>
      <c r="AI1666" s="18"/>
      <c r="AJ1666" s="18"/>
      <c r="AK1666" s="18"/>
      <c r="AL1666" s="18"/>
      <c r="AM1666" s="18"/>
      <c r="AN1666" s="18"/>
      <c r="AO1666" s="18"/>
      <c r="AP1666" s="18"/>
      <c r="AQ1666" s="18"/>
      <c r="AR1666" s="18"/>
      <c r="AS1666" s="18"/>
      <c r="AT1666" s="18"/>
      <c r="AU1666" s="18"/>
      <c r="AV1666" s="18"/>
      <c r="AW1666" s="18"/>
      <c r="AX1666" s="18"/>
      <c r="AY1666" s="18"/>
      <c r="AZ1666" s="18"/>
      <c r="BA1666" s="18"/>
      <c r="BB1666" s="18"/>
      <c r="BD1666" s="18"/>
      <c r="BE1666" s="18"/>
      <c r="BF1666" s="18"/>
      <c r="BG1666" s="18"/>
      <c r="BH1666" s="18"/>
      <c r="BI1666" s="18"/>
      <c r="BJ1666" s="18"/>
      <c r="BK1666" s="18"/>
      <c r="BL1666" s="18"/>
      <c r="BM1666" s="18"/>
      <c r="BN1666" s="18"/>
      <c r="BO1666" s="18"/>
      <c r="BP1666" s="18"/>
      <c r="BQ1666" s="18"/>
      <c r="BR1666" s="18"/>
      <c r="BS1666" s="18"/>
      <c r="BT1666" s="18"/>
      <c r="BU1666" s="18"/>
      <c r="BV1666" s="18"/>
      <c r="BW1666" s="18"/>
      <c r="BX1666" s="18"/>
      <c r="BY1666" s="18"/>
      <c r="BZ1666" s="18"/>
      <c r="CA1666" s="18"/>
      <c r="CB1666" s="18"/>
      <c r="CC1666" s="18"/>
      <c r="CD1666" s="18"/>
      <c r="CE1666" s="18"/>
      <c r="CF1666" s="18"/>
      <c r="CG1666" s="18"/>
      <c r="CH1666" s="18"/>
      <c r="CI1666" s="18"/>
      <c r="CJ1666" s="18"/>
      <c r="CK1666" s="18"/>
      <c r="CL1666" s="18"/>
      <c r="CM1666" s="18"/>
      <c r="CN1666" s="18"/>
      <c r="CO1666" s="18"/>
      <c r="CP1666" s="18"/>
      <c r="CQ1666" s="18"/>
      <c r="CR1666" s="18"/>
      <c r="CS1666" s="18"/>
      <c r="CT1666" s="18"/>
      <c r="CU1666" s="18"/>
      <c r="CV1666" s="18"/>
      <c r="CW1666" s="18"/>
      <c r="CX1666" s="18"/>
      <c r="CY1666" s="18"/>
      <c r="CZ1666" s="18"/>
      <c r="DA1666" s="18"/>
      <c r="DB1666" s="18"/>
      <c r="DC1666" s="18"/>
      <c r="DD1666" s="18"/>
      <c r="DE1666" s="18"/>
      <c r="DF1666" s="18"/>
      <c r="DG1666" s="18"/>
      <c r="DH1666" s="18"/>
      <c r="DI1666" s="18"/>
    </row>
    <row r="1667" s="19" customFormat="1" spans="1:113">
      <c r="A1667" s="153" t="str">
        <f>+CONCATENATE(B1667,C1667,D1667,E1667,F1667)</f>
        <v>AFNS512.25</v>
      </c>
      <c r="B1667" s="158" t="s">
        <v>121</v>
      </c>
      <c r="C1667" s="154" t="s">
        <v>148</v>
      </c>
      <c r="D1667" s="158" t="s">
        <v>6</v>
      </c>
      <c r="E1667" s="158">
        <v>51</v>
      </c>
      <c r="F1667" s="159">
        <v>2.25</v>
      </c>
      <c r="G1667" s="156">
        <v>318.11</v>
      </c>
      <c r="H1667" s="156">
        <v>399.3</v>
      </c>
      <c r="I1667" s="156">
        <v>482.66</v>
      </c>
      <c r="J1667" s="156">
        <v>578.23</v>
      </c>
      <c r="K1667" s="156"/>
      <c r="L1667" s="156">
        <v>0</v>
      </c>
      <c r="M1667" s="157">
        <v>383.19</v>
      </c>
      <c r="N1667" s="18"/>
      <c r="W1667" s="18"/>
      <c r="X1667" s="18"/>
      <c r="Y1667" s="18"/>
      <c r="Z1667" s="18"/>
      <c r="AA1667" s="18"/>
      <c r="AB1667" s="18"/>
      <c r="AC1667" s="18"/>
      <c r="AD1667" s="18"/>
      <c r="AE1667" s="18"/>
      <c r="AF1667" s="18"/>
      <c r="AG1667" s="18"/>
      <c r="AH1667" s="18"/>
      <c r="AI1667" s="18"/>
      <c r="AJ1667" s="18"/>
      <c r="AK1667" s="18"/>
      <c r="AL1667" s="18"/>
      <c r="AM1667" s="18"/>
      <c r="AN1667" s="18"/>
      <c r="AO1667" s="18"/>
      <c r="AP1667" s="18"/>
      <c r="AQ1667" s="18"/>
      <c r="AR1667" s="18"/>
      <c r="AS1667" s="18"/>
      <c r="AT1667" s="18"/>
      <c r="AU1667" s="18"/>
      <c r="AV1667" s="18"/>
      <c r="AW1667" s="18"/>
      <c r="AX1667" s="18"/>
      <c r="AY1667" s="18"/>
      <c r="AZ1667" s="18"/>
      <c r="BA1667" s="18"/>
      <c r="BB1667" s="18"/>
      <c r="BD1667" s="18"/>
      <c r="BE1667" s="18"/>
      <c r="BF1667" s="18"/>
      <c r="BG1667" s="18"/>
      <c r="BH1667" s="18"/>
      <c r="BI1667" s="18"/>
      <c r="BJ1667" s="18"/>
      <c r="BK1667" s="18"/>
      <c r="BL1667" s="18"/>
      <c r="BM1667" s="18"/>
      <c r="BN1667" s="18"/>
      <c r="BO1667" s="18"/>
      <c r="BP1667" s="18"/>
      <c r="BQ1667" s="18"/>
      <c r="BR1667" s="18"/>
      <c r="BS1667" s="18"/>
      <c r="BT1667" s="18"/>
      <c r="BU1667" s="18"/>
      <c r="BV1667" s="18"/>
      <c r="BW1667" s="18"/>
      <c r="BX1667" s="18"/>
      <c r="BY1667" s="18"/>
      <c r="BZ1667" s="18"/>
      <c r="CA1667" s="18"/>
      <c r="CB1667" s="18"/>
      <c r="CC1667" s="18"/>
      <c r="CD1667" s="18"/>
      <c r="CE1667" s="18"/>
      <c r="CF1667" s="18"/>
      <c r="CG1667" s="18"/>
      <c r="CH1667" s="18"/>
      <c r="CI1667" s="18"/>
      <c r="CJ1667" s="18"/>
      <c r="CK1667" s="18"/>
      <c r="CL1667" s="18"/>
      <c r="CM1667" s="18"/>
      <c r="CN1667" s="18"/>
      <c r="CO1667" s="18"/>
      <c r="CP1667" s="18"/>
      <c r="CQ1667" s="18"/>
      <c r="CR1667" s="18"/>
      <c r="CS1667" s="18"/>
      <c r="CT1667" s="18"/>
      <c r="CU1667" s="18"/>
      <c r="CV1667" s="18"/>
      <c r="CW1667" s="18"/>
      <c r="CX1667" s="18"/>
      <c r="CY1667" s="18"/>
      <c r="CZ1667" s="18"/>
      <c r="DA1667" s="18"/>
      <c r="DB1667" s="18"/>
      <c r="DC1667" s="18"/>
      <c r="DD1667" s="18"/>
      <c r="DE1667" s="18"/>
      <c r="DF1667" s="18"/>
      <c r="DG1667" s="18"/>
      <c r="DH1667" s="18"/>
      <c r="DI1667" s="18"/>
    </row>
    <row r="1668" s="19" customFormat="1" spans="1:113">
      <c r="A1668" s="153" t="str">
        <f>+CONCATENATE(B1668,C1668,D1668,E1668,F1668)</f>
        <v>AFNS522.25</v>
      </c>
      <c r="B1668" s="158" t="s">
        <v>121</v>
      </c>
      <c r="C1668" s="154" t="s">
        <v>148</v>
      </c>
      <c r="D1668" s="158" t="s">
        <v>6</v>
      </c>
      <c r="E1668" s="158">
        <v>52</v>
      </c>
      <c r="F1668" s="159">
        <v>2.25</v>
      </c>
      <c r="G1668" s="156">
        <v>352.97</v>
      </c>
      <c r="H1668" s="156">
        <v>437.71</v>
      </c>
      <c r="I1668" s="156">
        <v>525.21</v>
      </c>
      <c r="J1668" s="156">
        <v>627.55</v>
      </c>
      <c r="K1668" s="156"/>
      <c r="L1668" s="156">
        <v>0</v>
      </c>
      <c r="M1668" s="157">
        <v>402.82</v>
      </c>
      <c r="N1668" s="18"/>
      <c r="W1668" s="18"/>
      <c r="X1668" s="18"/>
      <c r="Y1668" s="18"/>
      <c r="Z1668" s="18"/>
      <c r="AA1668" s="18"/>
      <c r="AB1668" s="18"/>
      <c r="AC1668" s="18"/>
      <c r="AD1668" s="18"/>
      <c r="AE1668" s="18"/>
      <c r="AF1668" s="18"/>
      <c r="AG1668" s="18"/>
      <c r="AH1668" s="18"/>
      <c r="AI1668" s="18"/>
      <c r="AJ1668" s="18"/>
      <c r="AK1668" s="18"/>
      <c r="AL1668" s="18"/>
      <c r="AM1668" s="18"/>
      <c r="AN1668" s="18"/>
      <c r="AO1668" s="18"/>
      <c r="AP1668" s="18"/>
      <c r="AQ1668" s="18"/>
      <c r="AR1668" s="18"/>
      <c r="AS1668" s="18"/>
      <c r="AT1668" s="18"/>
      <c r="AU1668" s="18"/>
      <c r="AV1668" s="18"/>
      <c r="AW1668" s="18"/>
      <c r="AX1668" s="18"/>
      <c r="AY1668" s="18"/>
      <c r="AZ1668" s="18"/>
      <c r="BA1668" s="18"/>
      <c r="BB1668" s="18"/>
      <c r="BD1668" s="18"/>
      <c r="BE1668" s="18"/>
      <c r="BF1668" s="18"/>
      <c r="BG1668" s="18"/>
      <c r="BH1668" s="18"/>
      <c r="BI1668" s="18"/>
      <c r="BJ1668" s="18"/>
      <c r="BK1668" s="18"/>
      <c r="BL1668" s="18"/>
      <c r="BM1668" s="18"/>
      <c r="BN1668" s="18"/>
      <c r="BO1668" s="18"/>
      <c r="BP1668" s="18"/>
      <c r="BQ1668" s="18"/>
      <c r="BR1668" s="18"/>
      <c r="BS1668" s="18"/>
      <c r="BT1668" s="18"/>
      <c r="BU1668" s="18"/>
      <c r="BV1668" s="18"/>
      <c r="BW1668" s="18"/>
      <c r="BX1668" s="18"/>
      <c r="BY1668" s="18"/>
      <c r="BZ1668" s="18"/>
      <c r="CA1668" s="18"/>
      <c r="CB1668" s="18"/>
      <c r="CC1668" s="18"/>
      <c r="CD1668" s="18"/>
      <c r="CE1668" s="18"/>
      <c r="CF1668" s="18"/>
      <c r="CG1668" s="18"/>
      <c r="CH1668" s="18"/>
      <c r="CI1668" s="18"/>
      <c r="CJ1668" s="18"/>
      <c r="CK1668" s="18"/>
      <c r="CL1668" s="18"/>
      <c r="CM1668" s="18"/>
      <c r="CN1668" s="18"/>
      <c r="CO1668" s="18"/>
      <c r="CP1668" s="18"/>
      <c r="CQ1668" s="18"/>
      <c r="CR1668" s="18"/>
      <c r="CS1668" s="18"/>
      <c r="CT1668" s="18"/>
      <c r="CU1668" s="18"/>
      <c r="CV1668" s="18"/>
      <c r="CW1668" s="18"/>
      <c r="CX1668" s="18"/>
      <c r="CY1668" s="18"/>
      <c r="CZ1668" s="18"/>
      <c r="DA1668" s="18"/>
      <c r="DB1668" s="18"/>
      <c r="DC1668" s="18"/>
      <c r="DD1668" s="18"/>
      <c r="DE1668" s="18"/>
      <c r="DF1668" s="18"/>
      <c r="DG1668" s="18"/>
      <c r="DH1668" s="18"/>
      <c r="DI1668" s="18"/>
    </row>
    <row r="1669" s="19" customFormat="1" spans="1:113">
      <c r="A1669" s="153" t="str">
        <f>+CONCATENATE(B1669,C1669,D1669,E1669,F1669)</f>
        <v>AFNS532.25</v>
      </c>
      <c r="B1669" s="158" t="s">
        <v>121</v>
      </c>
      <c r="C1669" s="154" t="s">
        <v>148</v>
      </c>
      <c r="D1669" s="158" t="s">
        <v>6</v>
      </c>
      <c r="E1669" s="158">
        <v>53</v>
      </c>
      <c r="F1669" s="159">
        <v>2.25</v>
      </c>
      <c r="G1669" s="156">
        <v>389.93</v>
      </c>
      <c r="H1669" s="156">
        <v>478.12</v>
      </c>
      <c r="I1669" s="156">
        <v>570.52</v>
      </c>
      <c r="J1669" s="156">
        <v>680.4</v>
      </c>
      <c r="K1669" s="156"/>
      <c r="L1669" s="156">
        <v>0</v>
      </c>
      <c r="M1669" s="157">
        <v>423.48</v>
      </c>
      <c r="N1669" s="18"/>
      <c r="W1669" s="18"/>
      <c r="X1669" s="18"/>
      <c r="Y1669" s="18"/>
      <c r="Z1669" s="18"/>
      <c r="AA1669" s="18"/>
      <c r="AB1669" s="18"/>
      <c r="AC1669" s="18"/>
      <c r="AD1669" s="18"/>
      <c r="AE1669" s="18"/>
      <c r="AF1669" s="18"/>
      <c r="AG1669" s="18"/>
      <c r="AH1669" s="18"/>
      <c r="AI1669" s="18"/>
      <c r="AJ1669" s="18"/>
      <c r="AK1669" s="18"/>
      <c r="AL1669" s="18"/>
      <c r="AM1669" s="18"/>
      <c r="AN1669" s="18"/>
      <c r="AO1669" s="18"/>
      <c r="AP1669" s="18"/>
      <c r="AQ1669" s="18"/>
      <c r="AR1669" s="18"/>
      <c r="AS1669" s="18"/>
      <c r="AT1669" s="18"/>
      <c r="AU1669" s="18"/>
      <c r="AV1669" s="18"/>
      <c r="AW1669" s="18"/>
      <c r="AX1669" s="18"/>
      <c r="AY1669" s="18"/>
      <c r="AZ1669" s="18"/>
      <c r="BA1669" s="18"/>
      <c r="BB1669" s="18"/>
      <c r="BD1669" s="18"/>
      <c r="BE1669" s="18"/>
      <c r="BF1669" s="18"/>
      <c r="BG1669" s="18"/>
      <c r="BH1669" s="18"/>
      <c r="BI1669" s="18"/>
      <c r="BJ1669" s="18"/>
      <c r="BK1669" s="18"/>
      <c r="BL1669" s="18"/>
      <c r="BM1669" s="18"/>
      <c r="BN1669" s="18"/>
      <c r="BO1669" s="18"/>
      <c r="BP1669" s="18"/>
      <c r="BQ1669" s="18"/>
      <c r="BR1669" s="18"/>
      <c r="BS1669" s="18"/>
      <c r="BT1669" s="18"/>
      <c r="BU1669" s="18"/>
      <c r="BV1669" s="18"/>
      <c r="BW1669" s="18"/>
      <c r="BX1669" s="18"/>
      <c r="BY1669" s="18"/>
      <c r="BZ1669" s="18"/>
      <c r="CA1669" s="18"/>
      <c r="CB1669" s="18"/>
      <c r="CC1669" s="18"/>
      <c r="CD1669" s="18"/>
      <c r="CE1669" s="18"/>
      <c r="CF1669" s="18"/>
      <c r="CG1669" s="18"/>
      <c r="CH1669" s="18"/>
      <c r="CI1669" s="18"/>
      <c r="CJ1669" s="18"/>
      <c r="CK1669" s="18"/>
      <c r="CL1669" s="18"/>
      <c r="CM1669" s="18"/>
      <c r="CN1669" s="18"/>
      <c r="CO1669" s="18"/>
      <c r="CP1669" s="18"/>
      <c r="CQ1669" s="18"/>
      <c r="CR1669" s="18"/>
      <c r="CS1669" s="18"/>
      <c r="CT1669" s="18"/>
      <c r="CU1669" s="18"/>
      <c r="CV1669" s="18"/>
      <c r="CW1669" s="18"/>
      <c r="CX1669" s="18"/>
      <c r="CY1669" s="18"/>
      <c r="CZ1669" s="18"/>
      <c r="DA1669" s="18"/>
      <c r="DB1669" s="18"/>
      <c r="DC1669" s="18"/>
      <c r="DD1669" s="18"/>
      <c r="DE1669" s="18"/>
      <c r="DF1669" s="18"/>
      <c r="DG1669" s="18"/>
      <c r="DH1669" s="18"/>
      <c r="DI1669" s="18"/>
    </row>
    <row r="1670" s="19" customFormat="1" spans="1:113">
      <c r="A1670" s="153" t="str">
        <f>+CONCATENATE(B1670,C1670,D1670,E1670,F1670)</f>
        <v>AFNS542.25</v>
      </c>
      <c r="B1670" s="158" t="s">
        <v>121</v>
      </c>
      <c r="C1670" s="154" t="s">
        <v>148</v>
      </c>
      <c r="D1670" s="158" t="s">
        <v>6</v>
      </c>
      <c r="E1670" s="158">
        <v>54</v>
      </c>
      <c r="F1670" s="159">
        <v>2.25</v>
      </c>
      <c r="G1670" s="156">
        <v>428.69</v>
      </c>
      <c r="H1670" s="156">
        <v>520.56</v>
      </c>
      <c r="I1670" s="156">
        <v>618.81</v>
      </c>
      <c r="J1670" s="156">
        <v>737</v>
      </c>
      <c r="K1670" s="156">
        <v>0</v>
      </c>
      <c r="L1670" s="156">
        <v>0</v>
      </c>
      <c r="M1670" s="157">
        <v>445.29</v>
      </c>
      <c r="N1670" s="18"/>
      <c r="W1670" s="18"/>
      <c r="X1670" s="18"/>
      <c r="Y1670" s="18"/>
      <c r="Z1670" s="18"/>
      <c r="AA1670" s="18"/>
      <c r="AB1670" s="18"/>
      <c r="AC1670" s="18"/>
      <c r="AD1670" s="18"/>
      <c r="AE1670" s="18"/>
      <c r="AF1670" s="18"/>
      <c r="AG1670" s="18"/>
      <c r="AH1670" s="18"/>
      <c r="AI1670" s="18"/>
      <c r="AJ1670" s="18"/>
      <c r="AK1670" s="18"/>
      <c r="AL1670" s="18"/>
      <c r="AM1670" s="18"/>
      <c r="AN1670" s="18"/>
      <c r="AO1670" s="18"/>
      <c r="AP1670" s="18"/>
      <c r="AQ1670" s="18"/>
      <c r="AR1670" s="18"/>
      <c r="AS1670" s="18"/>
      <c r="AT1670" s="18"/>
      <c r="AU1670" s="18"/>
      <c r="AV1670" s="18"/>
      <c r="AW1670" s="18"/>
      <c r="AX1670" s="18"/>
      <c r="AY1670" s="18"/>
      <c r="AZ1670" s="18"/>
      <c r="BA1670" s="18"/>
      <c r="BB1670" s="18"/>
      <c r="BD1670" s="18"/>
      <c r="BE1670" s="18"/>
      <c r="BF1670" s="18"/>
      <c r="BG1670" s="18"/>
      <c r="BH1670" s="18"/>
      <c r="BI1670" s="18"/>
      <c r="BJ1670" s="18"/>
      <c r="BK1670" s="18"/>
      <c r="BL1670" s="18"/>
      <c r="BM1670" s="18"/>
      <c r="BN1670" s="18"/>
      <c r="BO1670" s="18"/>
      <c r="BP1670" s="18"/>
      <c r="BQ1670" s="18"/>
      <c r="BR1670" s="18"/>
      <c r="BS1670" s="18"/>
      <c r="BT1670" s="18"/>
      <c r="BU1670" s="18"/>
      <c r="BV1670" s="18"/>
      <c r="BW1670" s="18"/>
      <c r="BX1670" s="18"/>
      <c r="BY1670" s="18"/>
      <c r="BZ1670" s="18"/>
      <c r="CA1670" s="18"/>
      <c r="CB1670" s="18"/>
      <c r="CC1670" s="18"/>
      <c r="CD1670" s="18"/>
      <c r="CE1670" s="18"/>
      <c r="CF1670" s="18"/>
      <c r="CG1670" s="18"/>
      <c r="CH1670" s="18"/>
      <c r="CI1670" s="18"/>
      <c r="CJ1670" s="18"/>
      <c r="CK1670" s="18"/>
      <c r="CL1670" s="18"/>
      <c r="CM1670" s="18"/>
      <c r="CN1670" s="18"/>
      <c r="CO1670" s="18"/>
      <c r="CP1670" s="18"/>
      <c r="CQ1670" s="18"/>
      <c r="CR1670" s="18"/>
      <c r="CS1670" s="18"/>
      <c r="CT1670" s="18"/>
      <c r="CU1670" s="18"/>
      <c r="CV1670" s="18"/>
      <c r="CW1670" s="18"/>
      <c r="CX1670" s="18"/>
      <c r="CY1670" s="18"/>
      <c r="CZ1670" s="18"/>
      <c r="DA1670" s="18"/>
      <c r="DB1670" s="18"/>
      <c r="DC1670" s="18"/>
      <c r="DD1670" s="18"/>
      <c r="DE1670" s="18"/>
      <c r="DF1670" s="18"/>
      <c r="DG1670" s="18"/>
      <c r="DH1670" s="18"/>
      <c r="DI1670" s="18"/>
    </row>
    <row r="1671" s="19" customFormat="1" spans="1:113">
      <c r="A1671" s="153" t="str">
        <f>+CONCATENATE(B1671,C1671,D1671,E1671,F1671)</f>
        <v>AFNS552.25</v>
      </c>
      <c r="B1671" s="158" t="s">
        <v>121</v>
      </c>
      <c r="C1671" s="154" t="s">
        <v>148</v>
      </c>
      <c r="D1671" s="158" t="s">
        <v>6</v>
      </c>
      <c r="E1671" s="158">
        <v>55</v>
      </c>
      <c r="F1671" s="159">
        <v>2.25</v>
      </c>
      <c r="G1671" s="156">
        <v>469.06</v>
      </c>
      <c r="H1671" s="156">
        <v>565.16</v>
      </c>
      <c r="I1671" s="156">
        <v>670.35</v>
      </c>
      <c r="J1671" s="156">
        <v>797.63</v>
      </c>
      <c r="K1671" s="156">
        <v>0</v>
      </c>
      <c r="L1671" s="156">
        <v>0</v>
      </c>
      <c r="M1671" s="157">
        <v>469.06</v>
      </c>
      <c r="N1671" s="18"/>
      <c r="W1671" s="18"/>
      <c r="X1671" s="18"/>
      <c r="Y1671" s="18"/>
      <c r="Z1671" s="18"/>
      <c r="AA1671" s="18"/>
      <c r="AB1671" s="18"/>
      <c r="AC1671" s="18"/>
      <c r="AD1671" s="18"/>
      <c r="AE1671" s="18"/>
      <c r="AF1671" s="18"/>
      <c r="AG1671" s="18"/>
      <c r="AH1671" s="18"/>
      <c r="AI1671" s="18"/>
      <c r="AJ1671" s="18"/>
      <c r="AK1671" s="18"/>
      <c r="AL1671" s="18"/>
      <c r="AM1671" s="18"/>
      <c r="AN1671" s="18"/>
      <c r="AO1671" s="18"/>
      <c r="AP1671" s="18"/>
      <c r="AQ1671" s="18"/>
      <c r="AR1671" s="18"/>
      <c r="AS1671" s="18"/>
      <c r="AT1671" s="18"/>
      <c r="AU1671" s="18"/>
      <c r="AV1671" s="18"/>
      <c r="AW1671" s="18"/>
      <c r="AX1671" s="18"/>
      <c r="AY1671" s="18"/>
      <c r="AZ1671" s="18"/>
      <c r="BA1671" s="18"/>
      <c r="BB1671" s="18"/>
      <c r="BD1671" s="18"/>
      <c r="BE1671" s="18"/>
      <c r="BF1671" s="18"/>
      <c r="BG1671" s="18"/>
      <c r="BH1671" s="18"/>
      <c r="BI1671" s="18"/>
      <c r="BJ1671" s="18"/>
      <c r="BK1671" s="18"/>
      <c r="BL1671" s="18"/>
      <c r="BM1671" s="18"/>
      <c r="BN1671" s="18"/>
      <c r="BO1671" s="18"/>
      <c r="BP1671" s="18"/>
      <c r="BQ1671" s="18"/>
      <c r="BR1671" s="18"/>
      <c r="BS1671" s="18"/>
      <c r="BT1671" s="18"/>
      <c r="BU1671" s="18"/>
      <c r="BV1671" s="18"/>
      <c r="BW1671" s="18"/>
      <c r="BX1671" s="18"/>
      <c r="BY1671" s="18"/>
      <c r="BZ1671" s="18"/>
      <c r="CA1671" s="18"/>
      <c r="CB1671" s="18"/>
      <c r="CC1671" s="18"/>
      <c r="CD1671" s="18"/>
      <c r="CE1671" s="18"/>
      <c r="CF1671" s="18"/>
      <c r="CG1671" s="18"/>
      <c r="CH1671" s="18"/>
      <c r="CI1671" s="18"/>
      <c r="CJ1671" s="18"/>
      <c r="CK1671" s="18"/>
      <c r="CL1671" s="18"/>
      <c r="CM1671" s="18"/>
      <c r="CN1671" s="18"/>
      <c r="CO1671" s="18"/>
      <c r="CP1671" s="18"/>
      <c r="CQ1671" s="18"/>
      <c r="CR1671" s="18"/>
      <c r="CS1671" s="18"/>
      <c r="CT1671" s="18"/>
      <c r="CU1671" s="18"/>
      <c r="CV1671" s="18"/>
      <c r="CW1671" s="18"/>
      <c r="CX1671" s="18"/>
      <c r="CY1671" s="18"/>
      <c r="CZ1671" s="18"/>
      <c r="DA1671" s="18"/>
      <c r="DB1671" s="18"/>
      <c r="DC1671" s="18"/>
      <c r="DD1671" s="18"/>
      <c r="DE1671" s="18"/>
      <c r="DF1671" s="18"/>
      <c r="DG1671" s="18"/>
      <c r="DH1671" s="18"/>
      <c r="DI1671" s="18"/>
    </row>
    <row r="1672" s="19" customFormat="1" spans="1:113">
      <c r="A1672" s="153" t="str">
        <f>+CONCATENATE(B1672,C1672,D1672,E1672,F1672)</f>
        <v>AFNS562.25</v>
      </c>
      <c r="B1672" s="158" t="s">
        <v>121</v>
      </c>
      <c r="C1672" s="154" t="s">
        <v>148</v>
      </c>
      <c r="D1672" s="158" t="s">
        <v>6</v>
      </c>
      <c r="E1672" s="158">
        <v>56</v>
      </c>
      <c r="F1672" s="159">
        <v>2.25</v>
      </c>
      <c r="G1672" s="156">
        <v>510.96</v>
      </c>
      <c r="H1672" s="156">
        <v>612.24</v>
      </c>
      <c r="I1672" s="156">
        <v>725.52</v>
      </c>
      <c r="J1672" s="156"/>
      <c r="K1672" s="156">
        <v>0</v>
      </c>
      <c r="L1672" s="156">
        <v>0</v>
      </c>
      <c r="M1672" s="157"/>
      <c r="N1672" s="18"/>
      <c r="W1672" s="18"/>
      <c r="X1672" s="18"/>
      <c r="Y1672" s="18"/>
      <c r="Z1672" s="18"/>
      <c r="AA1672" s="18"/>
      <c r="AB1672" s="18"/>
      <c r="AC1672" s="18"/>
      <c r="AD1672" s="18"/>
      <c r="AE1672" s="18"/>
      <c r="AF1672" s="18"/>
      <c r="AG1672" s="18"/>
      <c r="AH1672" s="18"/>
      <c r="AI1672" s="18"/>
      <c r="AJ1672" s="18"/>
      <c r="AK1672" s="18"/>
      <c r="AL1672" s="18"/>
      <c r="AM1672" s="18"/>
      <c r="AN1672" s="18"/>
      <c r="AO1672" s="18"/>
      <c r="AP1672" s="18"/>
      <c r="AQ1672" s="18"/>
      <c r="AR1672" s="18"/>
      <c r="AS1672" s="18"/>
      <c r="AT1672" s="18"/>
      <c r="AU1672" s="18"/>
      <c r="AV1672" s="18"/>
      <c r="AW1672" s="18"/>
      <c r="AX1672" s="18"/>
      <c r="AY1672" s="18"/>
      <c r="AZ1672" s="18"/>
      <c r="BA1672" s="18"/>
      <c r="BB1672" s="18"/>
      <c r="BD1672" s="18"/>
      <c r="BE1672" s="18"/>
      <c r="BF1672" s="18"/>
      <c r="BG1672" s="18"/>
      <c r="BH1672" s="18"/>
      <c r="BI1672" s="18"/>
      <c r="BJ1672" s="18"/>
      <c r="BK1672" s="18"/>
      <c r="BL1672" s="18"/>
      <c r="BM1672" s="18"/>
      <c r="BN1672" s="18"/>
      <c r="BO1672" s="18"/>
      <c r="BP1672" s="18"/>
      <c r="BQ1672" s="18"/>
      <c r="BR1672" s="18"/>
      <c r="BS1672" s="18"/>
      <c r="BT1672" s="18"/>
      <c r="BU1672" s="18"/>
      <c r="BV1672" s="18"/>
      <c r="BW1672" s="18"/>
      <c r="BX1672" s="18"/>
      <c r="BY1672" s="18"/>
      <c r="BZ1672" s="18"/>
      <c r="CA1672" s="18"/>
      <c r="CB1672" s="18"/>
      <c r="CC1672" s="18"/>
      <c r="CD1672" s="18"/>
      <c r="CE1672" s="18"/>
      <c r="CF1672" s="18"/>
      <c r="CG1672" s="18"/>
      <c r="CH1672" s="18"/>
      <c r="CI1672" s="18"/>
      <c r="CJ1672" s="18"/>
      <c r="CK1672" s="18"/>
      <c r="CL1672" s="18"/>
      <c r="CM1672" s="18"/>
      <c r="CN1672" s="18"/>
      <c r="CO1672" s="18"/>
      <c r="CP1672" s="18"/>
      <c r="CQ1672" s="18"/>
      <c r="CR1672" s="18"/>
      <c r="CS1672" s="18"/>
      <c r="CT1672" s="18"/>
      <c r="CU1672" s="18"/>
      <c r="CV1672" s="18"/>
      <c r="CW1672" s="18"/>
      <c r="CX1672" s="18"/>
      <c r="CY1672" s="18"/>
      <c r="CZ1672" s="18"/>
      <c r="DA1672" s="18"/>
      <c r="DB1672" s="18"/>
      <c r="DC1672" s="18"/>
      <c r="DD1672" s="18"/>
      <c r="DE1672" s="18"/>
      <c r="DF1672" s="18"/>
      <c r="DG1672" s="18"/>
      <c r="DH1672" s="18"/>
      <c r="DI1672" s="18"/>
    </row>
    <row r="1673" s="19" customFormat="1" spans="1:113">
      <c r="A1673" s="153" t="str">
        <f>+CONCATENATE(B1673,C1673,D1673,E1673,F1673)</f>
        <v>AFNS572.25</v>
      </c>
      <c r="B1673" s="158" t="s">
        <v>121</v>
      </c>
      <c r="C1673" s="154" t="s">
        <v>148</v>
      </c>
      <c r="D1673" s="158" t="s">
        <v>6</v>
      </c>
      <c r="E1673" s="158">
        <v>57</v>
      </c>
      <c r="F1673" s="159">
        <v>2.25</v>
      </c>
      <c r="G1673" s="156">
        <v>554.52</v>
      </c>
      <c r="H1673" s="156">
        <v>661.94</v>
      </c>
      <c r="I1673" s="156">
        <v>784.57</v>
      </c>
      <c r="J1673" s="156"/>
      <c r="K1673" s="156">
        <v>0</v>
      </c>
      <c r="L1673" s="156">
        <v>0</v>
      </c>
      <c r="M1673" s="157"/>
      <c r="N1673" s="18"/>
      <c r="W1673" s="18"/>
      <c r="X1673" s="18"/>
      <c r="Y1673" s="18"/>
      <c r="Z1673" s="18"/>
      <c r="AA1673" s="18"/>
      <c r="AB1673" s="18"/>
      <c r="AC1673" s="18"/>
      <c r="AD1673" s="18"/>
      <c r="AE1673" s="18"/>
      <c r="AF1673" s="18"/>
      <c r="AG1673" s="18"/>
      <c r="AH1673" s="18"/>
      <c r="AI1673" s="18"/>
      <c r="AJ1673" s="18"/>
      <c r="AK1673" s="18"/>
      <c r="AL1673" s="18"/>
      <c r="AM1673" s="18"/>
      <c r="AN1673" s="18"/>
      <c r="AO1673" s="18"/>
      <c r="AP1673" s="18"/>
      <c r="AQ1673" s="18"/>
      <c r="AR1673" s="18"/>
      <c r="AS1673" s="18"/>
      <c r="AT1673" s="18"/>
      <c r="AU1673" s="18"/>
      <c r="AV1673" s="18"/>
      <c r="AW1673" s="18"/>
      <c r="AX1673" s="18"/>
      <c r="AY1673" s="18"/>
      <c r="AZ1673" s="18"/>
      <c r="BA1673" s="18"/>
      <c r="BB1673" s="18"/>
      <c r="BD1673" s="18"/>
      <c r="BE1673" s="18"/>
      <c r="BF1673" s="18"/>
      <c r="BG1673" s="18"/>
      <c r="BH1673" s="18"/>
      <c r="BI1673" s="18"/>
      <c r="BJ1673" s="18"/>
      <c r="BK1673" s="18"/>
      <c r="BL1673" s="18"/>
      <c r="BM1673" s="18"/>
      <c r="BN1673" s="18"/>
      <c r="BO1673" s="18"/>
      <c r="BP1673" s="18"/>
      <c r="BQ1673" s="18"/>
      <c r="BR1673" s="18"/>
      <c r="BS1673" s="18"/>
      <c r="BT1673" s="18"/>
      <c r="BU1673" s="18"/>
      <c r="BV1673" s="18"/>
      <c r="BW1673" s="18"/>
      <c r="BX1673" s="18"/>
      <c r="BY1673" s="18"/>
      <c r="BZ1673" s="18"/>
      <c r="CA1673" s="18"/>
      <c r="CB1673" s="18"/>
      <c r="CC1673" s="18"/>
      <c r="CD1673" s="18"/>
      <c r="CE1673" s="18"/>
      <c r="CF1673" s="18"/>
      <c r="CG1673" s="18"/>
      <c r="CH1673" s="18"/>
      <c r="CI1673" s="18"/>
      <c r="CJ1673" s="18"/>
      <c r="CK1673" s="18"/>
      <c r="CL1673" s="18"/>
      <c r="CM1673" s="18"/>
      <c r="CN1673" s="18"/>
      <c r="CO1673" s="18"/>
      <c r="CP1673" s="18"/>
      <c r="CQ1673" s="18"/>
      <c r="CR1673" s="18"/>
      <c r="CS1673" s="18"/>
      <c r="CT1673" s="18"/>
      <c r="CU1673" s="18"/>
      <c r="CV1673" s="18"/>
      <c r="CW1673" s="18"/>
      <c r="CX1673" s="18"/>
      <c r="CY1673" s="18"/>
      <c r="CZ1673" s="18"/>
      <c r="DA1673" s="18"/>
      <c r="DB1673" s="18"/>
      <c r="DC1673" s="18"/>
      <c r="DD1673" s="18"/>
      <c r="DE1673" s="18"/>
      <c r="DF1673" s="18"/>
      <c r="DG1673" s="18"/>
      <c r="DH1673" s="18"/>
      <c r="DI1673" s="18"/>
    </row>
    <row r="1674" s="19" customFormat="1" spans="1:113">
      <c r="A1674" s="153" t="str">
        <f>+CONCATENATE(B1674,C1674,D1674,E1674,F1674)</f>
        <v>AFNS582.25</v>
      </c>
      <c r="B1674" s="158" t="s">
        <v>121</v>
      </c>
      <c r="C1674" s="154" t="s">
        <v>148</v>
      </c>
      <c r="D1674" s="158" t="s">
        <v>6</v>
      </c>
      <c r="E1674" s="158">
        <v>58</v>
      </c>
      <c r="F1674" s="159">
        <v>2.25</v>
      </c>
      <c r="G1674" s="156">
        <v>600</v>
      </c>
      <c r="H1674" s="156">
        <v>715.32</v>
      </c>
      <c r="I1674" s="156">
        <v>848.07</v>
      </c>
      <c r="J1674" s="156"/>
      <c r="K1674" s="156">
        <v>0</v>
      </c>
      <c r="L1674" s="156">
        <v>0</v>
      </c>
      <c r="M1674" s="157"/>
      <c r="N1674" s="18"/>
      <c r="W1674" s="18"/>
      <c r="X1674" s="18"/>
      <c r="Y1674" s="18"/>
      <c r="Z1674" s="18"/>
      <c r="AA1674" s="18"/>
      <c r="AB1674" s="18"/>
      <c r="AC1674" s="18"/>
      <c r="AD1674" s="18"/>
      <c r="AE1674" s="18"/>
      <c r="AF1674" s="18"/>
      <c r="AG1674" s="18"/>
      <c r="AH1674" s="18"/>
      <c r="AI1674" s="18"/>
      <c r="AJ1674" s="18"/>
      <c r="AK1674" s="18"/>
      <c r="AL1674" s="18"/>
      <c r="AM1674" s="18"/>
      <c r="AN1674" s="18"/>
      <c r="AO1674" s="18"/>
      <c r="AP1674" s="18"/>
      <c r="AQ1674" s="18"/>
      <c r="AR1674" s="18"/>
      <c r="AS1674" s="18"/>
      <c r="AT1674" s="18"/>
      <c r="AU1674" s="18"/>
      <c r="AV1674" s="18"/>
      <c r="AW1674" s="18"/>
      <c r="AX1674" s="18"/>
      <c r="AY1674" s="18"/>
      <c r="AZ1674" s="18"/>
      <c r="BA1674" s="18"/>
      <c r="BB1674" s="18"/>
      <c r="BD1674" s="18"/>
      <c r="BE1674" s="18"/>
      <c r="BF1674" s="18"/>
      <c r="BG1674" s="18"/>
      <c r="BH1674" s="18"/>
      <c r="BI1674" s="18"/>
      <c r="BJ1674" s="18"/>
      <c r="BK1674" s="18"/>
      <c r="BL1674" s="18"/>
      <c r="BM1674" s="18"/>
      <c r="BN1674" s="18"/>
      <c r="BO1674" s="18"/>
      <c r="BP1674" s="18"/>
      <c r="BQ1674" s="18"/>
      <c r="BR1674" s="18"/>
      <c r="BS1674" s="18"/>
      <c r="BT1674" s="18"/>
      <c r="BU1674" s="18"/>
      <c r="BV1674" s="18"/>
      <c r="BW1674" s="18"/>
      <c r="BX1674" s="18"/>
      <c r="BY1674" s="18"/>
      <c r="BZ1674" s="18"/>
      <c r="CA1674" s="18"/>
      <c r="CB1674" s="18"/>
      <c r="CC1674" s="18"/>
      <c r="CD1674" s="18"/>
      <c r="CE1674" s="18"/>
      <c r="CF1674" s="18"/>
      <c r="CG1674" s="18"/>
      <c r="CH1674" s="18"/>
      <c r="CI1674" s="18"/>
      <c r="CJ1674" s="18"/>
      <c r="CK1674" s="18"/>
      <c r="CL1674" s="18"/>
      <c r="CM1674" s="18"/>
      <c r="CN1674" s="18"/>
      <c r="CO1674" s="18"/>
      <c r="CP1674" s="18"/>
      <c r="CQ1674" s="18"/>
      <c r="CR1674" s="18"/>
      <c r="CS1674" s="18"/>
      <c r="CT1674" s="18"/>
      <c r="CU1674" s="18"/>
      <c r="CV1674" s="18"/>
      <c r="CW1674" s="18"/>
      <c r="CX1674" s="18"/>
      <c r="CY1674" s="18"/>
      <c r="CZ1674" s="18"/>
      <c r="DA1674" s="18"/>
      <c r="DB1674" s="18"/>
      <c r="DC1674" s="18"/>
      <c r="DD1674" s="18"/>
      <c r="DE1674" s="18"/>
      <c r="DF1674" s="18"/>
      <c r="DG1674" s="18"/>
      <c r="DH1674" s="18"/>
      <c r="DI1674" s="18"/>
    </row>
    <row r="1675" s="19" customFormat="1" spans="1:113">
      <c r="A1675" s="153" t="str">
        <f>+CONCATENATE(B1675,C1675,D1675,E1675,F1675)</f>
        <v>AFNS592.25</v>
      </c>
      <c r="B1675" s="158" t="s">
        <v>121</v>
      </c>
      <c r="C1675" s="154" t="s">
        <v>148</v>
      </c>
      <c r="D1675" s="158" t="s">
        <v>6</v>
      </c>
      <c r="E1675" s="158">
        <v>59</v>
      </c>
      <c r="F1675" s="159">
        <v>2.25</v>
      </c>
      <c r="G1675" s="156">
        <v>647.93</v>
      </c>
      <c r="H1675" s="156">
        <v>772.74</v>
      </c>
      <c r="I1675" s="156">
        <v>916.67</v>
      </c>
      <c r="J1675" s="156">
        <v>0</v>
      </c>
      <c r="K1675" s="156">
        <v>0</v>
      </c>
      <c r="L1675" s="156">
        <v>0</v>
      </c>
      <c r="M1675" s="157"/>
      <c r="N1675" s="18"/>
      <c r="W1675" s="18"/>
      <c r="X1675" s="18"/>
      <c r="Y1675" s="18"/>
      <c r="Z1675" s="18"/>
      <c r="AA1675" s="18"/>
      <c r="AB1675" s="18"/>
      <c r="AC1675" s="18"/>
      <c r="AD1675" s="18"/>
      <c r="AE1675" s="18"/>
      <c r="AF1675" s="18"/>
      <c r="AG1675" s="18"/>
      <c r="AH1675" s="18"/>
      <c r="AI1675" s="18"/>
      <c r="AJ1675" s="18"/>
      <c r="AK1675" s="18"/>
      <c r="AL1675" s="18"/>
      <c r="AM1675" s="18"/>
      <c r="AN1675" s="18"/>
      <c r="AO1675" s="18"/>
      <c r="AP1675" s="18"/>
      <c r="AQ1675" s="18"/>
      <c r="AR1675" s="18"/>
      <c r="AS1675" s="18"/>
      <c r="AT1675" s="18"/>
      <c r="AU1675" s="18"/>
      <c r="AV1675" s="18"/>
      <c r="AW1675" s="18"/>
      <c r="AX1675" s="18"/>
      <c r="AY1675" s="18"/>
      <c r="AZ1675" s="18"/>
      <c r="BA1675" s="18"/>
      <c r="BB1675" s="18"/>
      <c r="BD1675" s="18"/>
      <c r="BE1675" s="18"/>
      <c r="BF1675" s="18"/>
      <c r="BG1675" s="18"/>
      <c r="BH1675" s="18"/>
      <c r="BI1675" s="18"/>
      <c r="BJ1675" s="18"/>
      <c r="BK1675" s="18"/>
      <c r="BL1675" s="18"/>
      <c r="BM1675" s="18"/>
      <c r="BN1675" s="18"/>
      <c r="BO1675" s="18"/>
      <c r="BP1675" s="18"/>
      <c r="BQ1675" s="18"/>
      <c r="BR1675" s="18"/>
      <c r="BS1675" s="18"/>
      <c r="BT1675" s="18"/>
      <c r="BU1675" s="18"/>
      <c r="BV1675" s="18"/>
      <c r="BW1675" s="18"/>
      <c r="BX1675" s="18"/>
      <c r="BY1675" s="18"/>
      <c r="BZ1675" s="18"/>
      <c r="CA1675" s="18"/>
      <c r="CB1675" s="18"/>
      <c r="CC1675" s="18"/>
      <c r="CD1675" s="18"/>
      <c r="CE1675" s="18"/>
      <c r="CF1675" s="18"/>
      <c r="CG1675" s="18"/>
      <c r="CH1675" s="18"/>
      <c r="CI1675" s="18"/>
      <c r="CJ1675" s="18"/>
      <c r="CK1675" s="18"/>
      <c r="CL1675" s="18"/>
      <c r="CM1675" s="18"/>
      <c r="CN1675" s="18"/>
      <c r="CO1675" s="18"/>
      <c r="CP1675" s="18"/>
      <c r="CQ1675" s="18"/>
      <c r="CR1675" s="18"/>
      <c r="CS1675" s="18"/>
      <c r="CT1675" s="18"/>
      <c r="CU1675" s="18"/>
      <c r="CV1675" s="18"/>
      <c r="CW1675" s="18"/>
      <c r="CX1675" s="18"/>
      <c r="CY1675" s="18"/>
      <c r="CZ1675" s="18"/>
      <c r="DA1675" s="18"/>
      <c r="DB1675" s="18"/>
      <c r="DC1675" s="18"/>
      <c r="DD1675" s="18"/>
      <c r="DE1675" s="18"/>
      <c r="DF1675" s="18"/>
      <c r="DG1675" s="18"/>
      <c r="DH1675" s="18"/>
      <c r="DI1675" s="18"/>
    </row>
    <row r="1676" s="19" customFormat="1" spans="1:113">
      <c r="A1676" s="153" t="str">
        <f>+CONCATENATE(B1676,C1676,D1676,E1676,F1676)</f>
        <v>AFNS602.25</v>
      </c>
      <c r="B1676" s="158" t="s">
        <v>121</v>
      </c>
      <c r="C1676" s="154" t="s">
        <v>148</v>
      </c>
      <c r="D1676" s="158" t="s">
        <v>6</v>
      </c>
      <c r="E1676" s="158">
        <v>60</v>
      </c>
      <c r="F1676" s="159">
        <v>2.25</v>
      </c>
      <c r="G1676" s="156">
        <v>698.95</v>
      </c>
      <c r="H1676" s="156">
        <v>834.83</v>
      </c>
      <c r="I1676" s="156">
        <v>990.99</v>
      </c>
      <c r="J1676" s="156">
        <v>0</v>
      </c>
      <c r="K1676" s="156">
        <v>0</v>
      </c>
      <c r="L1676" s="156">
        <v>0</v>
      </c>
      <c r="M1676" s="157"/>
      <c r="N1676" s="18"/>
      <c r="W1676" s="18"/>
      <c r="X1676" s="18"/>
      <c r="Y1676" s="18"/>
      <c r="Z1676" s="18"/>
      <c r="AA1676" s="18"/>
      <c r="AB1676" s="18"/>
      <c r="AC1676" s="18"/>
      <c r="AD1676" s="18"/>
      <c r="AE1676" s="18"/>
      <c r="AF1676" s="18"/>
      <c r="AG1676" s="18"/>
      <c r="AH1676" s="18"/>
      <c r="AI1676" s="18"/>
      <c r="AJ1676" s="18"/>
      <c r="AK1676" s="18"/>
      <c r="AL1676" s="18"/>
      <c r="AM1676" s="18"/>
      <c r="AN1676" s="18"/>
      <c r="AO1676" s="18"/>
      <c r="AP1676" s="18"/>
      <c r="AQ1676" s="18"/>
      <c r="AR1676" s="18"/>
      <c r="AS1676" s="18"/>
      <c r="AT1676" s="18"/>
      <c r="AU1676" s="18"/>
      <c r="AV1676" s="18"/>
      <c r="AW1676" s="18"/>
      <c r="AX1676" s="18"/>
      <c r="AY1676" s="18"/>
      <c r="AZ1676" s="18"/>
      <c r="BA1676" s="18"/>
      <c r="BB1676" s="18"/>
      <c r="BD1676" s="18"/>
      <c r="BE1676" s="18"/>
      <c r="BF1676" s="18"/>
      <c r="BG1676" s="18"/>
      <c r="BH1676" s="18"/>
      <c r="BI1676" s="18"/>
      <c r="BJ1676" s="18"/>
      <c r="BK1676" s="18"/>
      <c r="BL1676" s="18"/>
      <c r="BM1676" s="18"/>
      <c r="BN1676" s="18"/>
      <c r="BO1676" s="18"/>
      <c r="BP1676" s="18"/>
      <c r="BQ1676" s="18"/>
      <c r="BR1676" s="18"/>
      <c r="BS1676" s="18"/>
      <c r="BT1676" s="18"/>
      <c r="BU1676" s="18"/>
      <c r="BV1676" s="18"/>
      <c r="BW1676" s="18"/>
      <c r="BX1676" s="18"/>
      <c r="BY1676" s="18"/>
      <c r="BZ1676" s="18"/>
      <c r="CA1676" s="18"/>
      <c r="CB1676" s="18"/>
      <c r="CC1676" s="18"/>
      <c r="CD1676" s="18"/>
      <c r="CE1676" s="18"/>
      <c r="CF1676" s="18"/>
      <c r="CG1676" s="18"/>
      <c r="CH1676" s="18"/>
      <c r="CI1676" s="18"/>
      <c r="CJ1676" s="18"/>
      <c r="CK1676" s="18"/>
      <c r="CL1676" s="18"/>
      <c r="CM1676" s="18"/>
      <c r="CN1676" s="18"/>
      <c r="CO1676" s="18"/>
      <c r="CP1676" s="18"/>
      <c r="CQ1676" s="18"/>
      <c r="CR1676" s="18"/>
      <c r="CS1676" s="18"/>
      <c r="CT1676" s="18"/>
      <c r="CU1676" s="18"/>
      <c r="CV1676" s="18"/>
      <c r="CW1676" s="18"/>
      <c r="CX1676" s="18"/>
      <c r="CY1676" s="18"/>
      <c r="CZ1676" s="18"/>
      <c r="DA1676" s="18"/>
      <c r="DB1676" s="18"/>
      <c r="DC1676" s="18"/>
      <c r="DD1676" s="18"/>
      <c r="DE1676" s="18"/>
      <c r="DF1676" s="18"/>
      <c r="DG1676" s="18"/>
      <c r="DH1676" s="18"/>
      <c r="DI1676" s="18"/>
    </row>
    <row r="1677" s="19" customFormat="1" spans="1:113">
      <c r="A1677" s="153" t="str">
        <f>+CONCATENATE(B1677,C1677,D1677,E1677,F1677)</f>
        <v>AFNS612.25</v>
      </c>
      <c r="B1677" s="158" t="s">
        <v>121</v>
      </c>
      <c r="C1677" s="154" t="s">
        <v>148</v>
      </c>
      <c r="D1677" s="158" t="s">
        <v>6</v>
      </c>
      <c r="E1677" s="158">
        <v>61</v>
      </c>
      <c r="F1677" s="159">
        <v>2.25</v>
      </c>
      <c r="G1677" s="156">
        <v>753.76</v>
      </c>
      <c r="H1677" s="156">
        <v>902.55</v>
      </c>
      <c r="I1677" s="156"/>
      <c r="J1677" s="156">
        <v>0</v>
      </c>
      <c r="K1677" s="156">
        <v>0</v>
      </c>
      <c r="L1677" s="156">
        <v>0</v>
      </c>
      <c r="M1677" s="157"/>
      <c r="N1677" s="18"/>
      <c r="W1677" s="18"/>
      <c r="X1677" s="18"/>
      <c r="Y1677" s="18"/>
      <c r="Z1677" s="18"/>
      <c r="AA1677" s="18"/>
      <c r="AB1677" s="18"/>
      <c r="AC1677" s="18"/>
      <c r="AD1677" s="18"/>
      <c r="AE1677" s="18"/>
      <c r="AF1677" s="18"/>
      <c r="AG1677" s="18"/>
      <c r="AH1677" s="18"/>
      <c r="AI1677" s="18"/>
      <c r="AJ1677" s="18"/>
      <c r="AK1677" s="18"/>
      <c r="AL1677" s="18"/>
      <c r="AM1677" s="18"/>
      <c r="AN1677" s="18"/>
      <c r="AO1677" s="18"/>
      <c r="AP1677" s="18"/>
      <c r="AQ1677" s="18"/>
      <c r="AR1677" s="18"/>
      <c r="AS1677" s="18"/>
      <c r="AT1677" s="18"/>
      <c r="AU1677" s="18"/>
      <c r="AV1677" s="18"/>
      <c r="AW1677" s="18"/>
      <c r="AX1677" s="18"/>
      <c r="AY1677" s="18"/>
      <c r="AZ1677" s="18"/>
      <c r="BA1677" s="18"/>
      <c r="BB1677" s="18"/>
      <c r="BD1677" s="18"/>
      <c r="BE1677" s="18"/>
      <c r="BF1677" s="18"/>
      <c r="BG1677" s="18"/>
      <c r="BH1677" s="18"/>
      <c r="BI1677" s="18"/>
      <c r="BJ1677" s="18"/>
      <c r="BK1677" s="18"/>
      <c r="BL1677" s="18"/>
      <c r="BM1677" s="18"/>
      <c r="BN1677" s="18"/>
      <c r="BO1677" s="18"/>
      <c r="BP1677" s="18"/>
      <c r="BQ1677" s="18"/>
      <c r="BR1677" s="18"/>
      <c r="BS1677" s="18"/>
      <c r="BT1677" s="18"/>
      <c r="BU1677" s="18"/>
      <c r="BV1677" s="18"/>
      <c r="BW1677" s="18"/>
      <c r="BX1677" s="18"/>
      <c r="BY1677" s="18"/>
      <c r="BZ1677" s="18"/>
      <c r="CA1677" s="18"/>
      <c r="CB1677" s="18"/>
      <c r="CC1677" s="18"/>
      <c r="CD1677" s="18"/>
      <c r="CE1677" s="18"/>
      <c r="CF1677" s="18"/>
      <c r="CG1677" s="18"/>
      <c r="CH1677" s="18"/>
      <c r="CI1677" s="18"/>
      <c r="CJ1677" s="18"/>
      <c r="CK1677" s="18"/>
      <c r="CL1677" s="18"/>
      <c r="CM1677" s="18"/>
      <c r="CN1677" s="18"/>
      <c r="CO1677" s="18"/>
      <c r="CP1677" s="18"/>
      <c r="CQ1677" s="18"/>
      <c r="CR1677" s="18"/>
      <c r="CS1677" s="18"/>
      <c r="CT1677" s="18"/>
      <c r="CU1677" s="18"/>
      <c r="CV1677" s="18"/>
      <c r="CW1677" s="18"/>
      <c r="CX1677" s="18"/>
      <c r="CY1677" s="18"/>
      <c r="CZ1677" s="18"/>
      <c r="DA1677" s="18"/>
      <c r="DB1677" s="18"/>
      <c r="DC1677" s="18"/>
      <c r="DD1677" s="18"/>
      <c r="DE1677" s="18"/>
      <c r="DF1677" s="18"/>
      <c r="DG1677" s="18"/>
      <c r="DH1677" s="18"/>
      <c r="DI1677" s="18"/>
    </row>
    <row r="1678" s="19" customFormat="1" spans="1:113">
      <c r="A1678" s="153" t="str">
        <f>+CONCATENATE(B1678,C1678,D1678,E1678,F1678)</f>
        <v>AFNS622.25</v>
      </c>
      <c r="B1678" s="158" t="s">
        <v>121</v>
      </c>
      <c r="C1678" s="154" t="s">
        <v>148</v>
      </c>
      <c r="D1678" s="158" t="s">
        <v>6</v>
      </c>
      <c r="E1678" s="158">
        <v>62</v>
      </c>
      <c r="F1678" s="159">
        <v>2.25</v>
      </c>
      <c r="G1678" s="156">
        <v>812.56</v>
      </c>
      <c r="H1678" s="156">
        <v>976.14</v>
      </c>
      <c r="I1678" s="156"/>
      <c r="J1678" s="156">
        <v>0</v>
      </c>
      <c r="K1678" s="156">
        <v>0</v>
      </c>
      <c r="L1678" s="156">
        <v>0</v>
      </c>
      <c r="M1678" s="157"/>
      <c r="N1678" s="18"/>
      <c r="W1678" s="18"/>
      <c r="X1678" s="18"/>
      <c r="Y1678" s="18"/>
      <c r="Z1678" s="18"/>
      <c r="AA1678" s="18"/>
      <c r="AB1678" s="18"/>
      <c r="AC1678" s="18"/>
      <c r="AD1678" s="18"/>
      <c r="AE1678" s="18"/>
      <c r="AF1678" s="18"/>
      <c r="AG1678" s="18"/>
      <c r="AH1678" s="18"/>
      <c r="AI1678" s="18"/>
      <c r="AJ1678" s="18"/>
      <c r="AK1678" s="18"/>
      <c r="AL1678" s="18"/>
      <c r="AM1678" s="18"/>
      <c r="AN1678" s="18"/>
      <c r="AO1678" s="18"/>
      <c r="AP1678" s="18"/>
      <c r="AQ1678" s="18"/>
      <c r="AR1678" s="18"/>
      <c r="AS1678" s="18"/>
      <c r="AT1678" s="18"/>
      <c r="AU1678" s="18"/>
      <c r="AV1678" s="18"/>
      <c r="AW1678" s="18"/>
      <c r="AX1678" s="18"/>
      <c r="AY1678" s="18"/>
      <c r="AZ1678" s="18"/>
      <c r="BA1678" s="18"/>
      <c r="BB1678" s="18"/>
      <c r="BD1678" s="18"/>
      <c r="BE1678" s="18"/>
      <c r="BF1678" s="18"/>
      <c r="BG1678" s="18"/>
      <c r="BH1678" s="18"/>
      <c r="BI1678" s="18"/>
      <c r="BJ1678" s="18"/>
      <c r="BK1678" s="18"/>
      <c r="BL1678" s="18"/>
      <c r="BM1678" s="18"/>
      <c r="BN1678" s="18"/>
      <c r="BO1678" s="18"/>
      <c r="BP1678" s="18"/>
      <c r="BQ1678" s="18"/>
      <c r="BR1678" s="18"/>
      <c r="BS1678" s="18"/>
      <c r="BT1678" s="18"/>
      <c r="BU1678" s="18"/>
      <c r="BV1678" s="18"/>
      <c r="BW1678" s="18"/>
      <c r="BX1678" s="18"/>
      <c r="BY1678" s="18"/>
      <c r="BZ1678" s="18"/>
      <c r="CA1678" s="18"/>
      <c r="CB1678" s="18"/>
      <c r="CC1678" s="18"/>
      <c r="CD1678" s="18"/>
      <c r="CE1678" s="18"/>
      <c r="CF1678" s="18"/>
      <c r="CG1678" s="18"/>
      <c r="CH1678" s="18"/>
      <c r="CI1678" s="18"/>
      <c r="CJ1678" s="18"/>
      <c r="CK1678" s="18"/>
      <c r="CL1678" s="18"/>
      <c r="CM1678" s="18"/>
      <c r="CN1678" s="18"/>
      <c r="CO1678" s="18"/>
      <c r="CP1678" s="18"/>
      <c r="CQ1678" s="18"/>
      <c r="CR1678" s="18"/>
      <c r="CS1678" s="18"/>
      <c r="CT1678" s="18"/>
      <c r="CU1678" s="18"/>
      <c r="CV1678" s="18"/>
      <c r="CW1678" s="18"/>
      <c r="CX1678" s="18"/>
      <c r="CY1678" s="18"/>
      <c r="CZ1678" s="18"/>
      <c r="DA1678" s="18"/>
      <c r="DB1678" s="18"/>
      <c r="DC1678" s="18"/>
      <c r="DD1678" s="18"/>
      <c r="DE1678" s="18"/>
      <c r="DF1678" s="18"/>
      <c r="DG1678" s="18"/>
      <c r="DH1678" s="18"/>
      <c r="DI1678" s="18"/>
    </row>
    <row r="1679" s="19" customFormat="1" spans="1:113">
      <c r="A1679" s="153" t="str">
        <f>+CONCATENATE(B1679,C1679,D1679,E1679,F1679)</f>
        <v>AFNS632.25</v>
      </c>
      <c r="B1679" s="158" t="s">
        <v>121</v>
      </c>
      <c r="C1679" s="154" t="s">
        <v>148</v>
      </c>
      <c r="D1679" s="158" t="s">
        <v>6</v>
      </c>
      <c r="E1679" s="158">
        <v>63</v>
      </c>
      <c r="F1679" s="159">
        <v>2.25</v>
      </c>
      <c r="G1679" s="156">
        <v>877.88</v>
      </c>
      <c r="H1679" s="156">
        <v>1056.73</v>
      </c>
      <c r="I1679" s="156"/>
      <c r="J1679" s="156">
        <v>0</v>
      </c>
      <c r="K1679" s="156">
        <v>0</v>
      </c>
      <c r="L1679" s="156">
        <v>0</v>
      </c>
      <c r="M1679" s="157"/>
      <c r="N1679" s="18"/>
      <c r="W1679" s="18"/>
      <c r="X1679" s="18"/>
      <c r="Y1679" s="18"/>
      <c r="Z1679" s="18"/>
      <c r="AA1679" s="18"/>
      <c r="AB1679" s="18"/>
      <c r="AC1679" s="18"/>
      <c r="AD1679" s="18"/>
      <c r="AE1679" s="18"/>
      <c r="AF1679" s="18"/>
      <c r="AG1679" s="18"/>
      <c r="AH1679" s="18"/>
      <c r="AI1679" s="18"/>
      <c r="AJ1679" s="18"/>
      <c r="AK1679" s="18"/>
      <c r="AL1679" s="18"/>
      <c r="AM1679" s="18"/>
      <c r="AN1679" s="18"/>
      <c r="AO1679" s="18"/>
      <c r="AP1679" s="18"/>
      <c r="AQ1679" s="18"/>
      <c r="AR1679" s="18"/>
      <c r="AS1679" s="18"/>
      <c r="AT1679" s="18"/>
      <c r="AU1679" s="18"/>
      <c r="AV1679" s="18"/>
      <c r="AW1679" s="18"/>
      <c r="AX1679" s="18"/>
      <c r="AY1679" s="18"/>
      <c r="AZ1679" s="18"/>
      <c r="BA1679" s="18"/>
      <c r="BB1679" s="18"/>
      <c r="BD1679" s="18"/>
      <c r="BE1679" s="18"/>
      <c r="BF1679" s="18"/>
      <c r="BG1679" s="18"/>
      <c r="BH1679" s="18"/>
      <c r="BI1679" s="18"/>
      <c r="BJ1679" s="18"/>
      <c r="BK1679" s="18"/>
      <c r="BL1679" s="18"/>
      <c r="BM1679" s="18"/>
      <c r="BN1679" s="18"/>
      <c r="BO1679" s="18"/>
      <c r="BP1679" s="18"/>
      <c r="BQ1679" s="18"/>
      <c r="BR1679" s="18"/>
      <c r="BS1679" s="18"/>
      <c r="BT1679" s="18"/>
      <c r="BU1679" s="18"/>
      <c r="BV1679" s="18"/>
      <c r="BW1679" s="18"/>
      <c r="BX1679" s="18"/>
      <c r="BY1679" s="18"/>
      <c r="BZ1679" s="18"/>
      <c r="CA1679" s="18"/>
      <c r="CB1679" s="18"/>
      <c r="CC1679" s="18"/>
      <c r="CD1679" s="18"/>
      <c r="CE1679" s="18"/>
      <c r="CF1679" s="18"/>
      <c r="CG1679" s="18"/>
      <c r="CH1679" s="18"/>
      <c r="CI1679" s="18"/>
      <c r="CJ1679" s="18"/>
      <c r="CK1679" s="18"/>
      <c r="CL1679" s="18"/>
      <c r="CM1679" s="18"/>
      <c r="CN1679" s="18"/>
      <c r="CO1679" s="18"/>
      <c r="CP1679" s="18"/>
      <c r="CQ1679" s="18"/>
      <c r="CR1679" s="18"/>
      <c r="CS1679" s="18"/>
      <c r="CT1679" s="18"/>
      <c r="CU1679" s="18"/>
      <c r="CV1679" s="18"/>
      <c r="CW1679" s="18"/>
      <c r="CX1679" s="18"/>
      <c r="CY1679" s="18"/>
      <c r="CZ1679" s="18"/>
      <c r="DA1679" s="18"/>
      <c r="DB1679" s="18"/>
      <c r="DC1679" s="18"/>
      <c r="DD1679" s="18"/>
      <c r="DE1679" s="18"/>
      <c r="DF1679" s="18"/>
      <c r="DG1679" s="18"/>
      <c r="DH1679" s="18"/>
      <c r="DI1679" s="18"/>
    </row>
    <row r="1680" s="19" customFormat="1" spans="1:113">
      <c r="A1680" s="153" t="str">
        <f>+CONCATENATE(B1680,C1680,D1680,E1680,F1680)</f>
        <v>AFNS642.25</v>
      </c>
      <c r="B1680" s="158" t="s">
        <v>121</v>
      </c>
      <c r="C1680" s="154" t="s">
        <v>148</v>
      </c>
      <c r="D1680" s="158" t="s">
        <v>6</v>
      </c>
      <c r="E1680" s="158">
        <v>64</v>
      </c>
      <c r="F1680" s="159">
        <v>2.25</v>
      </c>
      <c r="G1680" s="156">
        <v>949.26</v>
      </c>
      <c r="H1680" s="156">
        <v>1145.08</v>
      </c>
      <c r="I1680" s="156">
        <v>0</v>
      </c>
      <c r="J1680" s="156">
        <v>0</v>
      </c>
      <c r="K1680" s="156">
        <v>0</v>
      </c>
      <c r="L1680" s="156">
        <v>0</v>
      </c>
      <c r="M1680" s="157"/>
      <c r="N1680" s="18"/>
      <c r="W1680" s="18"/>
      <c r="X1680" s="18"/>
      <c r="Y1680" s="18"/>
      <c r="Z1680" s="18"/>
      <c r="AA1680" s="18"/>
      <c r="AB1680" s="18"/>
      <c r="AC1680" s="18"/>
      <c r="AD1680" s="18"/>
      <c r="AE1680" s="18"/>
      <c r="AF1680" s="18"/>
      <c r="AG1680" s="18"/>
      <c r="AH1680" s="18"/>
      <c r="AI1680" s="18"/>
      <c r="AJ1680" s="18"/>
      <c r="AK1680" s="18"/>
      <c r="AL1680" s="18"/>
      <c r="AM1680" s="18"/>
      <c r="AN1680" s="18"/>
      <c r="AO1680" s="18"/>
      <c r="AP1680" s="18"/>
      <c r="AQ1680" s="18"/>
      <c r="AR1680" s="18"/>
      <c r="AS1680" s="18"/>
      <c r="AT1680" s="18"/>
      <c r="AU1680" s="18"/>
      <c r="AV1680" s="18"/>
      <c r="AW1680" s="18"/>
      <c r="AX1680" s="18"/>
      <c r="AY1680" s="18"/>
      <c r="AZ1680" s="18"/>
      <c r="BA1680" s="18"/>
      <c r="BB1680" s="18"/>
      <c r="BD1680" s="18"/>
      <c r="BE1680" s="18"/>
      <c r="BF1680" s="18"/>
      <c r="BG1680" s="18"/>
      <c r="BH1680" s="18"/>
      <c r="BI1680" s="18"/>
      <c r="BJ1680" s="18"/>
      <c r="BK1680" s="18"/>
      <c r="BL1680" s="18"/>
      <c r="BM1680" s="18"/>
      <c r="BN1680" s="18"/>
      <c r="BO1680" s="18"/>
      <c r="BP1680" s="18"/>
      <c r="BQ1680" s="18"/>
      <c r="BR1680" s="18"/>
      <c r="BS1680" s="18"/>
      <c r="BT1680" s="18"/>
      <c r="BU1680" s="18"/>
      <c r="BV1680" s="18"/>
      <c r="BW1680" s="18"/>
      <c r="BX1680" s="18"/>
      <c r="BY1680" s="18"/>
      <c r="BZ1680" s="18"/>
      <c r="CA1680" s="18"/>
      <c r="CB1680" s="18"/>
      <c r="CC1680" s="18"/>
      <c r="CD1680" s="18"/>
      <c r="CE1680" s="18"/>
      <c r="CF1680" s="18"/>
      <c r="CG1680" s="18"/>
      <c r="CH1680" s="18"/>
      <c r="CI1680" s="18"/>
      <c r="CJ1680" s="18"/>
      <c r="CK1680" s="18"/>
      <c r="CL1680" s="18"/>
      <c r="CM1680" s="18"/>
      <c r="CN1680" s="18"/>
      <c r="CO1680" s="18"/>
      <c r="CP1680" s="18"/>
      <c r="CQ1680" s="18"/>
      <c r="CR1680" s="18"/>
      <c r="CS1680" s="18"/>
      <c r="CT1680" s="18"/>
      <c r="CU1680" s="18"/>
      <c r="CV1680" s="18"/>
      <c r="CW1680" s="18"/>
      <c r="CX1680" s="18"/>
      <c r="CY1680" s="18"/>
      <c r="CZ1680" s="18"/>
      <c r="DA1680" s="18"/>
      <c r="DB1680" s="18"/>
      <c r="DC1680" s="18"/>
      <c r="DD1680" s="18"/>
      <c r="DE1680" s="18"/>
      <c r="DF1680" s="18"/>
      <c r="DG1680" s="18"/>
      <c r="DH1680" s="18"/>
      <c r="DI1680" s="18"/>
    </row>
    <row r="1681" s="19" customFormat="1" spans="1:113">
      <c r="A1681" s="153" t="str">
        <f>+CONCATENATE(B1681,C1681,D1681,E1681,F1681)</f>
        <v>AFNS652.25</v>
      </c>
      <c r="B1681" s="158" t="s">
        <v>121</v>
      </c>
      <c r="C1681" s="154" t="s">
        <v>148</v>
      </c>
      <c r="D1681" s="158" t="s">
        <v>6</v>
      </c>
      <c r="E1681" s="158">
        <v>65</v>
      </c>
      <c r="F1681" s="159">
        <v>2.25</v>
      </c>
      <c r="G1681" s="156">
        <v>1028.07</v>
      </c>
      <c r="H1681" s="156">
        <v>1242</v>
      </c>
      <c r="I1681" s="156">
        <v>0</v>
      </c>
      <c r="J1681" s="156">
        <v>0</v>
      </c>
      <c r="K1681" s="156">
        <v>0</v>
      </c>
      <c r="L1681" s="156">
        <v>0</v>
      </c>
      <c r="M1681" s="157"/>
      <c r="N1681" s="18"/>
      <c r="W1681" s="18"/>
      <c r="X1681" s="18"/>
      <c r="Y1681" s="18"/>
      <c r="Z1681" s="18"/>
      <c r="AA1681" s="18"/>
      <c r="AB1681" s="18"/>
      <c r="AC1681" s="18"/>
      <c r="AD1681" s="18"/>
      <c r="AE1681" s="18"/>
      <c r="AF1681" s="18"/>
      <c r="AG1681" s="18"/>
      <c r="AH1681" s="18"/>
      <c r="AI1681" s="18"/>
      <c r="AJ1681" s="18"/>
      <c r="AK1681" s="18"/>
      <c r="AL1681" s="18"/>
      <c r="AM1681" s="18"/>
      <c r="AN1681" s="18"/>
      <c r="AO1681" s="18"/>
      <c r="AP1681" s="18"/>
      <c r="AQ1681" s="18"/>
      <c r="AR1681" s="18"/>
      <c r="AS1681" s="18"/>
      <c r="AT1681" s="18"/>
      <c r="AU1681" s="18"/>
      <c r="AV1681" s="18"/>
      <c r="AW1681" s="18"/>
      <c r="AX1681" s="18"/>
      <c r="AY1681" s="18"/>
      <c r="AZ1681" s="18"/>
      <c r="BA1681" s="18"/>
      <c r="BB1681" s="18"/>
      <c r="BD1681" s="18"/>
      <c r="BE1681" s="18"/>
      <c r="BF1681" s="18"/>
      <c r="BG1681" s="18"/>
      <c r="BH1681" s="18"/>
      <c r="BI1681" s="18"/>
      <c r="BJ1681" s="18"/>
      <c r="BK1681" s="18"/>
      <c r="BL1681" s="18"/>
      <c r="BM1681" s="18"/>
      <c r="BN1681" s="18"/>
      <c r="BO1681" s="18"/>
      <c r="BP1681" s="18"/>
      <c r="BQ1681" s="18"/>
      <c r="BR1681" s="18"/>
      <c r="BS1681" s="18"/>
      <c r="BT1681" s="18"/>
      <c r="BU1681" s="18"/>
      <c r="BV1681" s="18"/>
      <c r="BW1681" s="18"/>
      <c r="BX1681" s="18"/>
      <c r="BY1681" s="18"/>
      <c r="BZ1681" s="18"/>
      <c r="CA1681" s="18"/>
      <c r="CB1681" s="18"/>
      <c r="CC1681" s="18"/>
      <c r="CD1681" s="18"/>
      <c r="CE1681" s="18"/>
      <c r="CF1681" s="18"/>
      <c r="CG1681" s="18"/>
      <c r="CH1681" s="18"/>
      <c r="CI1681" s="18"/>
      <c r="CJ1681" s="18"/>
      <c r="CK1681" s="18"/>
      <c r="CL1681" s="18"/>
      <c r="CM1681" s="18"/>
      <c r="CN1681" s="18"/>
      <c r="CO1681" s="18"/>
      <c r="CP1681" s="18"/>
      <c r="CQ1681" s="18"/>
      <c r="CR1681" s="18"/>
      <c r="CS1681" s="18"/>
      <c r="CT1681" s="18"/>
      <c r="CU1681" s="18"/>
      <c r="CV1681" s="18"/>
      <c r="CW1681" s="18"/>
      <c r="CX1681" s="18"/>
      <c r="CY1681" s="18"/>
      <c r="CZ1681" s="18"/>
      <c r="DA1681" s="18"/>
      <c r="DB1681" s="18"/>
      <c r="DC1681" s="18"/>
      <c r="DD1681" s="18"/>
      <c r="DE1681" s="18"/>
      <c r="DF1681" s="18"/>
      <c r="DG1681" s="18"/>
      <c r="DH1681" s="18"/>
      <c r="DI1681" s="18"/>
    </row>
    <row r="1682" s="19" customFormat="1" spans="1:113">
      <c r="A1682" s="153" t="str">
        <f>+CONCATENATE(B1682,C1682,D1682,E1682,F1682)</f>
        <v>AFS182.25</v>
      </c>
      <c r="B1682" s="158" t="s">
        <v>121</v>
      </c>
      <c r="C1682" s="154" t="s">
        <v>148</v>
      </c>
      <c r="D1682" s="158" t="s">
        <v>90</v>
      </c>
      <c r="E1682" s="158">
        <v>18</v>
      </c>
      <c r="F1682" s="159">
        <v>2.25</v>
      </c>
      <c r="G1682" s="156">
        <v>0</v>
      </c>
      <c r="H1682" s="156">
        <v>107.79</v>
      </c>
      <c r="I1682" s="156">
        <v>108.14</v>
      </c>
      <c r="J1682" s="156">
        <v>111.11</v>
      </c>
      <c r="K1682" s="156">
        <v>122.07</v>
      </c>
      <c r="L1682" s="156">
        <v>143.5</v>
      </c>
      <c r="M1682" s="157"/>
      <c r="N1682" s="18"/>
      <c r="W1682" s="18"/>
      <c r="X1682" s="18"/>
      <c r="Y1682" s="18"/>
      <c r="Z1682" s="18"/>
      <c r="AA1682" s="18"/>
      <c r="AB1682" s="18"/>
      <c r="AC1682" s="18"/>
      <c r="AD1682" s="18"/>
      <c r="AE1682" s="18"/>
      <c r="AF1682" s="18"/>
      <c r="AG1682" s="18"/>
      <c r="AH1682" s="18"/>
      <c r="AI1682" s="18"/>
      <c r="AJ1682" s="18"/>
      <c r="AK1682" s="18"/>
      <c r="AL1682" s="18"/>
      <c r="AM1682" s="18"/>
      <c r="AN1682" s="18"/>
      <c r="AO1682" s="18"/>
      <c r="AP1682" s="18"/>
      <c r="AQ1682" s="18"/>
      <c r="AR1682" s="18"/>
      <c r="AS1682" s="18"/>
      <c r="AT1682" s="18"/>
      <c r="AU1682" s="18"/>
      <c r="AV1682" s="18"/>
      <c r="AW1682" s="18"/>
      <c r="AX1682" s="18"/>
      <c r="AY1682" s="18"/>
      <c r="AZ1682" s="18"/>
      <c r="BA1682" s="18"/>
      <c r="BB1682" s="18"/>
      <c r="BD1682" s="18"/>
      <c r="BE1682" s="18"/>
      <c r="BF1682" s="18"/>
      <c r="BG1682" s="18"/>
      <c r="BH1682" s="18"/>
      <c r="BI1682" s="18"/>
      <c r="BJ1682" s="18"/>
      <c r="BK1682" s="18"/>
      <c r="BL1682" s="18"/>
      <c r="BM1682" s="18"/>
      <c r="BN1682" s="18"/>
      <c r="BO1682" s="18"/>
      <c r="BP1682" s="18"/>
      <c r="BQ1682" s="18"/>
      <c r="BR1682" s="18"/>
      <c r="BS1682" s="18"/>
      <c r="BT1682" s="18"/>
      <c r="BU1682" s="18"/>
      <c r="BV1682" s="18"/>
      <c r="BW1682" s="18"/>
      <c r="BX1682" s="18"/>
      <c r="BY1682" s="18"/>
      <c r="BZ1682" s="18"/>
      <c r="CA1682" s="18"/>
      <c r="CB1682" s="18"/>
      <c r="CC1682" s="18"/>
      <c r="CD1682" s="18"/>
      <c r="CE1682" s="18"/>
      <c r="CF1682" s="18"/>
      <c r="CG1682" s="18"/>
      <c r="CH1682" s="18"/>
      <c r="CI1682" s="18"/>
      <c r="CJ1682" s="18"/>
      <c r="CK1682" s="18"/>
      <c r="CL1682" s="18"/>
      <c r="CM1682" s="18"/>
      <c r="CN1682" s="18"/>
      <c r="CO1682" s="18"/>
      <c r="CP1682" s="18"/>
      <c r="CQ1682" s="18"/>
      <c r="CR1682" s="18"/>
      <c r="CS1682" s="18"/>
      <c r="CT1682" s="18"/>
      <c r="CU1682" s="18"/>
      <c r="CV1682" s="18"/>
      <c r="CW1682" s="18"/>
      <c r="CX1682" s="18"/>
      <c r="CY1682" s="18"/>
      <c r="CZ1682" s="18"/>
      <c r="DA1682" s="18"/>
      <c r="DB1682" s="18"/>
      <c r="DC1682" s="18"/>
      <c r="DD1682" s="18"/>
      <c r="DE1682" s="18"/>
      <c r="DF1682" s="18"/>
      <c r="DG1682" s="18"/>
      <c r="DH1682" s="18"/>
      <c r="DI1682" s="18"/>
    </row>
    <row r="1683" s="19" customFormat="1" spans="1:113">
      <c r="A1683" s="153" t="str">
        <f>+CONCATENATE(B1683,C1683,D1683,E1683,F1683)</f>
        <v>AFS192.25</v>
      </c>
      <c r="B1683" s="158" t="s">
        <v>121</v>
      </c>
      <c r="C1683" s="154" t="s">
        <v>148</v>
      </c>
      <c r="D1683" s="158" t="s">
        <v>90</v>
      </c>
      <c r="E1683" s="158">
        <v>19</v>
      </c>
      <c r="F1683" s="159">
        <v>2.25</v>
      </c>
      <c r="G1683" s="156">
        <v>0</v>
      </c>
      <c r="H1683" s="156">
        <v>107.79</v>
      </c>
      <c r="I1683" s="156">
        <v>108.14</v>
      </c>
      <c r="J1683" s="156">
        <v>111.11</v>
      </c>
      <c r="K1683" s="156">
        <v>122.07</v>
      </c>
      <c r="L1683" s="156">
        <v>143.5</v>
      </c>
      <c r="M1683" s="157"/>
      <c r="N1683" s="18"/>
      <c r="W1683" s="18"/>
      <c r="X1683" s="18"/>
      <c r="Y1683" s="18"/>
      <c r="Z1683" s="18"/>
      <c r="AA1683" s="18"/>
      <c r="AB1683" s="18"/>
      <c r="AC1683" s="18"/>
      <c r="AD1683" s="18"/>
      <c r="AE1683" s="18"/>
      <c r="AF1683" s="18"/>
      <c r="AG1683" s="18"/>
      <c r="AH1683" s="18"/>
      <c r="AI1683" s="18"/>
      <c r="AJ1683" s="18"/>
      <c r="AK1683" s="18"/>
      <c r="AL1683" s="18"/>
      <c r="AM1683" s="18"/>
      <c r="AN1683" s="18"/>
      <c r="AO1683" s="18"/>
      <c r="AP1683" s="18"/>
      <c r="AQ1683" s="18"/>
      <c r="AR1683" s="18"/>
      <c r="AS1683" s="18"/>
      <c r="AT1683" s="18"/>
      <c r="AU1683" s="18"/>
      <c r="AV1683" s="18"/>
      <c r="AW1683" s="18"/>
      <c r="AX1683" s="18"/>
      <c r="AY1683" s="18"/>
      <c r="AZ1683" s="18"/>
      <c r="BA1683" s="18"/>
      <c r="BB1683" s="18"/>
      <c r="BD1683" s="18"/>
      <c r="BE1683" s="18"/>
      <c r="BF1683" s="18"/>
      <c r="BG1683" s="18"/>
      <c r="BH1683" s="18"/>
      <c r="BI1683" s="18"/>
      <c r="BJ1683" s="18"/>
      <c r="BK1683" s="18"/>
      <c r="BL1683" s="18"/>
      <c r="BM1683" s="18"/>
      <c r="BN1683" s="18"/>
      <c r="BO1683" s="18"/>
      <c r="BP1683" s="18"/>
      <c r="BQ1683" s="18"/>
      <c r="BR1683" s="18"/>
      <c r="BS1683" s="18"/>
      <c r="BT1683" s="18"/>
      <c r="BU1683" s="18"/>
      <c r="BV1683" s="18"/>
      <c r="BW1683" s="18"/>
      <c r="BX1683" s="18"/>
      <c r="BY1683" s="18"/>
      <c r="BZ1683" s="18"/>
      <c r="CA1683" s="18"/>
      <c r="CB1683" s="18"/>
      <c r="CC1683" s="18"/>
      <c r="CD1683" s="18"/>
      <c r="CE1683" s="18"/>
      <c r="CF1683" s="18"/>
      <c r="CG1683" s="18"/>
      <c r="CH1683" s="18"/>
      <c r="CI1683" s="18"/>
      <c r="CJ1683" s="18"/>
      <c r="CK1683" s="18"/>
      <c r="CL1683" s="18"/>
      <c r="CM1683" s="18"/>
      <c r="CN1683" s="18"/>
      <c r="CO1683" s="18"/>
      <c r="CP1683" s="18"/>
      <c r="CQ1683" s="18"/>
      <c r="CR1683" s="18"/>
      <c r="CS1683" s="18"/>
      <c r="CT1683" s="18"/>
      <c r="CU1683" s="18"/>
      <c r="CV1683" s="18"/>
      <c r="CW1683" s="18"/>
      <c r="CX1683" s="18"/>
      <c r="CY1683" s="18"/>
      <c r="CZ1683" s="18"/>
      <c r="DA1683" s="18"/>
      <c r="DB1683" s="18"/>
      <c r="DC1683" s="18"/>
      <c r="DD1683" s="18"/>
      <c r="DE1683" s="18"/>
      <c r="DF1683" s="18"/>
      <c r="DG1683" s="18"/>
      <c r="DH1683" s="18"/>
      <c r="DI1683" s="18"/>
    </row>
    <row r="1684" s="19" customFormat="1" spans="1:113">
      <c r="A1684" s="153" t="str">
        <f>+CONCATENATE(B1684,C1684,D1684,E1684,F1684)</f>
        <v>AFS202.25</v>
      </c>
      <c r="B1684" s="158" t="s">
        <v>121</v>
      </c>
      <c r="C1684" s="154" t="s">
        <v>148</v>
      </c>
      <c r="D1684" s="158" t="s">
        <v>90</v>
      </c>
      <c r="E1684" s="158">
        <v>20</v>
      </c>
      <c r="F1684" s="159">
        <v>2.25</v>
      </c>
      <c r="G1684" s="156">
        <v>0</v>
      </c>
      <c r="H1684" s="156">
        <v>107.79</v>
      </c>
      <c r="I1684" s="156">
        <v>108.14</v>
      </c>
      <c r="J1684" s="156">
        <v>111.11</v>
      </c>
      <c r="K1684" s="156">
        <v>122.07</v>
      </c>
      <c r="L1684" s="156">
        <v>143.5</v>
      </c>
      <c r="M1684" s="157"/>
      <c r="N1684" s="18"/>
      <c r="W1684" s="18"/>
      <c r="X1684" s="18"/>
      <c r="Y1684" s="18"/>
      <c r="Z1684" s="18"/>
      <c r="AA1684" s="18"/>
      <c r="AB1684" s="18"/>
      <c r="AC1684" s="18"/>
      <c r="AD1684" s="18"/>
      <c r="AE1684" s="18"/>
      <c r="AF1684" s="18"/>
      <c r="AG1684" s="18"/>
      <c r="AH1684" s="18"/>
      <c r="AI1684" s="18"/>
      <c r="AJ1684" s="18"/>
      <c r="AK1684" s="18"/>
      <c r="AL1684" s="18"/>
      <c r="AM1684" s="18"/>
      <c r="AN1684" s="18"/>
      <c r="AO1684" s="18"/>
      <c r="AP1684" s="18"/>
      <c r="AQ1684" s="18"/>
      <c r="AR1684" s="18"/>
      <c r="AS1684" s="18"/>
      <c r="AT1684" s="18"/>
      <c r="AU1684" s="18"/>
      <c r="AV1684" s="18"/>
      <c r="AW1684" s="18"/>
      <c r="AX1684" s="18"/>
      <c r="AY1684" s="18"/>
      <c r="AZ1684" s="18"/>
      <c r="BA1684" s="18"/>
      <c r="BB1684" s="18"/>
      <c r="BD1684" s="18"/>
      <c r="BE1684" s="18"/>
      <c r="BF1684" s="18"/>
      <c r="BG1684" s="18"/>
      <c r="BH1684" s="18"/>
      <c r="BI1684" s="18"/>
      <c r="BJ1684" s="18"/>
      <c r="BK1684" s="18"/>
      <c r="BL1684" s="18"/>
      <c r="BM1684" s="18"/>
      <c r="BN1684" s="18"/>
      <c r="BO1684" s="18"/>
      <c r="BP1684" s="18"/>
      <c r="BQ1684" s="18"/>
      <c r="BR1684" s="18"/>
      <c r="BS1684" s="18"/>
      <c r="BT1684" s="18"/>
      <c r="BU1684" s="18"/>
      <c r="BV1684" s="18"/>
      <c r="BW1684" s="18"/>
      <c r="BX1684" s="18"/>
      <c r="BY1684" s="18"/>
      <c r="BZ1684" s="18"/>
      <c r="CA1684" s="18"/>
      <c r="CB1684" s="18"/>
      <c r="CC1684" s="18"/>
      <c r="CD1684" s="18"/>
      <c r="CE1684" s="18"/>
      <c r="CF1684" s="18"/>
      <c r="CG1684" s="18"/>
      <c r="CH1684" s="18"/>
      <c r="CI1684" s="18"/>
      <c r="CJ1684" s="18"/>
      <c r="CK1684" s="18"/>
      <c r="CL1684" s="18"/>
      <c r="CM1684" s="18"/>
      <c r="CN1684" s="18"/>
      <c r="CO1684" s="18"/>
      <c r="CP1684" s="18"/>
      <c r="CQ1684" s="18"/>
      <c r="CR1684" s="18"/>
      <c r="CS1684" s="18"/>
      <c r="CT1684" s="18"/>
      <c r="CU1684" s="18"/>
      <c r="CV1684" s="18"/>
      <c r="CW1684" s="18"/>
      <c r="CX1684" s="18"/>
      <c r="CY1684" s="18"/>
      <c r="CZ1684" s="18"/>
      <c r="DA1684" s="18"/>
      <c r="DB1684" s="18"/>
      <c r="DC1684" s="18"/>
      <c r="DD1684" s="18"/>
      <c r="DE1684" s="18"/>
      <c r="DF1684" s="18"/>
      <c r="DG1684" s="18"/>
      <c r="DH1684" s="18"/>
      <c r="DI1684" s="18"/>
    </row>
    <row r="1685" s="19" customFormat="1" spans="1:113">
      <c r="A1685" s="153" t="str">
        <f>+CONCATENATE(B1685,C1685,D1685,E1685,F1685)</f>
        <v>AFS212.25</v>
      </c>
      <c r="B1685" s="158" t="s">
        <v>121</v>
      </c>
      <c r="C1685" s="154" t="s">
        <v>148</v>
      </c>
      <c r="D1685" s="158" t="s">
        <v>90</v>
      </c>
      <c r="E1685" s="158">
        <v>21</v>
      </c>
      <c r="F1685" s="159">
        <v>2.25</v>
      </c>
      <c r="G1685" s="156">
        <v>0</v>
      </c>
      <c r="H1685" s="156">
        <v>107.79</v>
      </c>
      <c r="I1685" s="156">
        <v>108.14</v>
      </c>
      <c r="J1685" s="156">
        <v>111.11</v>
      </c>
      <c r="K1685" s="156">
        <v>122.07</v>
      </c>
      <c r="L1685" s="156">
        <v>143.5</v>
      </c>
      <c r="M1685" s="157"/>
      <c r="N1685" s="18"/>
      <c r="W1685" s="18"/>
      <c r="X1685" s="18"/>
      <c r="Y1685" s="18"/>
      <c r="Z1685" s="18"/>
      <c r="AA1685" s="18"/>
      <c r="AB1685" s="18"/>
      <c r="AC1685" s="18"/>
      <c r="AD1685" s="18"/>
      <c r="AE1685" s="18"/>
      <c r="AF1685" s="18"/>
      <c r="AG1685" s="18"/>
      <c r="AH1685" s="18"/>
      <c r="AI1685" s="18"/>
      <c r="AJ1685" s="18"/>
      <c r="AK1685" s="18"/>
      <c r="AL1685" s="18"/>
      <c r="AM1685" s="18"/>
      <c r="AN1685" s="18"/>
      <c r="AO1685" s="18"/>
      <c r="AP1685" s="18"/>
      <c r="AQ1685" s="18"/>
      <c r="AR1685" s="18"/>
      <c r="AS1685" s="18"/>
      <c r="AT1685" s="18"/>
      <c r="AU1685" s="18"/>
      <c r="AV1685" s="18"/>
      <c r="AW1685" s="18"/>
      <c r="AX1685" s="18"/>
      <c r="AY1685" s="18"/>
      <c r="AZ1685" s="18"/>
      <c r="BA1685" s="18"/>
      <c r="BB1685" s="18"/>
      <c r="BD1685" s="18"/>
      <c r="BE1685" s="18"/>
      <c r="BF1685" s="18"/>
      <c r="BG1685" s="18"/>
      <c r="BH1685" s="18"/>
      <c r="BI1685" s="18"/>
      <c r="BJ1685" s="18"/>
      <c r="BK1685" s="18"/>
      <c r="BL1685" s="18"/>
      <c r="BM1685" s="18"/>
      <c r="BN1685" s="18"/>
      <c r="BO1685" s="18"/>
      <c r="BP1685" s="18"/>
      <c r="BQ1685" s="18"/>
      <c r="BR1685" s="18"/>
      <c r="BS1685" s="18"/>
      <c r="BT1685" s="18"/>
      <c r="BU1685" s="18"/>
      <c r="BV1685" s="18"/>
      <c r="BW1685" s="18"/>
      <c r="BX1685" s="18"/>
      <c r="BY1685" s="18"/>
      <c r="BZ1685" s="18"/>
      <c r="CA1685" s="18"/>
      <c r="CB1685" s="18"/>
      <c r="CC1685" s="18"/>
      <c r="CD1685" s="18"/>
      <c r="CE1685" s="18"/>
      <c r="CF1685" s="18"/>
      <c r="CG1685" s="18"/>
      <c r="CH1685" s="18"/>
      <c r="CI1685" s="18"/>
      <c r="CJ1685" s="18"/>
      <c r="CK1685" s="18"/>
      <c r="CL1685" s="18"/>
      <c r="CM1685" s="18"/>
      <c r="CN1685" s="18"/>
      <c r="CO1685" s="18"/>
      <c r="CP1685" s="18"/>
      <c r="CQ1685" s="18"/>
      <c r="CR1685" s="18"/>
      <c r="CS1685" s="18"/>
      <c r="CT1685" s="18"/>
      <c r="CU1685" s="18"/>
      <c r="CV1685" s="18"/>
      <c r="CW1685" s="18"/>
      <c r="CX1685" s="18"/>
      <c r="CY1685" s="18"/>
      <c r="CZ1685" s="18"/>
      <c r="DA1685" s="18"/>
      <c r="DB1685" s="18"/>
      <c r="DC1685" s="18"/>
      <c r="DD1685" s="18"/>
      <c r="DE1685" s="18"/>
      <c r="DF1685" s="18"/>
      <c r="DG1685" s="18"/>
      <c r="DH1685" s="18"/>
      <c r="DI1685" s="18"/>
    </row>
    <row r="1686" s="19" customFormat="1" spans="1:113">
      <c r="A1686" s="153" t="str">
        <f>+CONCATENATE(B1686,C1686,D1686,E1686,F1686)</f>
        <v>AFS222.25</v>
      </c>
      <c r="B1686" s="158" t="s">
        <v>121</v>
      </c>
      <c r="C1686" s="154" t="s">
        <v>148</v>
      </c>
      <c r="D1686" s="158" t="s">
        <v>90</v>
      </c>
      <c r="E1686" s="158">
        <v>22</v>
      </c>
      <c r="F1686" s="159">
        <v>2.25</v>
      </c>
      <c r="G1686" s="156">
        <v>0</v>
      </c>
      <c r="H1686" s="156">
        <v>111.17</v>
      </c>
      <c r="I1686" s="156">
        <v>111.55</v>
      </c>
      <c r="J1686" s="156">
        <v>115.26</v>
      </c>
      <c r="K1686" s="156">
        <v>128.22</v>
      </c>
      <c r="L1686" s="156">
        <v>152.54</v>
      </c>
      <c r="M1686" s="157"/>
      <c r="N1686" s="18"/>
      <c r="W1686" s="18"/>
      <c r="X1686" s="18"/>
      <c r="Y1686" s="18"/>
      <c r="Z1686" s="18"/>
      <c r="AA1686" s="18"/>
      <c r="AB1686" s="18"/>
      <c r="AC1686" s="18"/>
      <c r="AD1686" s="18"/>
      <c r="AE1686" s="18"/>
      <c r="AF1686" s="18"/>
      <c r="AG1686" s="18"/>
      <c r="AH1686" s="18"/>
      <c r="AI1686" s="18"/>
      <c r="AJ1686" s="18"/>
      <c r="AK1686" s="18"/>
      <c r="AL1686" s="18"/>
      <c r="AM1686" s="18"/>
      <c r="AN1686" s="18"/>
      <c r="AO1686" s="18"/>
      <c r="AP1686" s="18"/>
      <c r="AQ1686" s="18"/>
      <c r="AR1686" s="18"/>
      <c r="AS1686" s="18"/>
      <c r="AT1686" s="18"/>
      <c r="AU1686" s="18"/>
      <c r="AV1686" s="18"/>
      <c r="AW1686" s="18"/>
      <c r="AX1686" s="18"/>
      <c r="AY1686" s="18"/>
      <c r="AZ1686" s="18"/>
      <c r="BA1686" s="18"/>
      <c r="BB1686" s="18"/>
      <c r="BD1686" s="18"/>
      <c r="BE1686" s="18"/>
      <c r="BF1686" s="18"/>
      <c r="BG1686" s="18"/>
      <c r="BH1686" s="18"/>
      <c r="BI1686" s="18"/>
      <c r="BJ1686" s="18"/>
      <c r="BK1686" s="18"/>
      <c r="BL1686" s="18"/>
      <c r="BM1686" s="18"/>
      <c r="BN1686" s="18"/>
      <c r="BO1686" s="18"/>
      <c r="BP1686" s="18"/>
      <c r="BQ1686" s="18"/>
      <c r="BR1686" s="18"/>
      <c r="BS1686" s="18"/>
      <c r="BT1686" s="18"/>
      <c r="BU1686" s="18"/>
      <c r="BV1686" s="18"/>
      <c r="BW1686" s="18"/>
      <c r="BX1686" s="18"/>
      <c r="BY1686" s="18"/>
      <c r="BZ1686" s="18"/>
      <c r="CA1686" s="18"/>
      <c r="CB1686" s="18"/>
      <c r="CC1686" s="18"/>
      <c r="CD1686" s="18"/>
      <c r="CE1686" s="18"/>
      <c r="CF1686" s="18"/>
      <c r="CG1686" s="18"/>
      <c r="CH1686" s="18"/>
      <c r="CI1686" s="18"/>
      <c r="CJ1686" s="18"/>
      <c r="CK1686" s="18"/>
      <c r="CL1686" s="18"/>
      <c r="CM1686" s="18"/>
      <c r="CN1686" s="18"/>
      <c r="CO1686" s="18"/>
      <c r="CP1686" s="18"/>
      <c r="CQ1686" s="18"/>
      <c r="CR1686" s="18"/>
      <c r="CS1686" s="18"/>
      <c r="CT1686" s="18"/>
      <c r="CU1686" s="18"/>
      <c r="CV1686" s="18"/>
      <c r="CW1686" s="18"/>
      <c r="CX1686" s="18"/>
      <c r="CY1686" s="18"/>
      <c r="CZ1686" s="18"/>
      <c r="DA1686" s="18"/>
      <c r="DB1686" s="18"/>
      <c r="DC1686" s="18"/>
      <c r="DD1686" s="18"/>
      <c r="DE1686" s="18"/>
      <c r="DF1686" s="18"/>
      <c r="DG1686" s="18"/>
      <c r="DH1686" s="18"/>
      <c r="DI1686" s="18"/>
    </row>
    <row r="1687" s="19" customFormat="1" spans="1:113">
      <c r="A1687" s="153" t="str">
        <f>+CONCATENATE(B1687,C1687,D1687,E1687,F1687)</f>
        <v>AFS232.25</v>
      </c>
      <c r="B1687" s="158" t="s">
        <v>121</v>
      </c>
      <c r="C1687" s="154" t="s">
        <v>148</v>
      </c>
      <c r="D1687" s="158" t="s">
        <v>90</v>
      </c>
      <c r="E1687" s="158">
        <v>23</v>
      </c>
      <c r="F1687" s="159">
        <v>2.25</v>
      </c>
      <c r="G1687" s="156">
        <v>0</v>
      </c>
      <c r="H1687" s="156">
        <v>114.07</v>
      </c>
      <c r="I1687" s="156">
        <v>114.55</v>
      </c>
      <c r="J1687" s="156">
        <v>119.43</v>
      </c>
      <c r="K1687" s="156">
        <v>134.84</v>
      </c>
      <c r="L1687" s="156">
        <v>162.47</v>
      </c>
      <c r="M1687" s="157"/>
      <c r="N1687" s="18"/>
      <c r="W1687" s="18"/>
      <c r="X1687" s="18"/>
      <c r="Y1687" s="18"/>
      <c r="Z1687" s="18"/>
      <c r="AA1687" s="18"/>
      <c r="AB1687" s="18"/>
      <c r="AC1687" s="18"/>
      <c r="AD1687" s="18"/>
      <c r="AE1687" s="18"/>
      <c r="AF1687" s="18"/>
      <c r="AG1687" s="18"/>
      <c r="AH1687" s="18"/>
      <c r="AI1687" s="18"/>
      <c r="AJ1687" s="18"/>
      <c r="AK1687" s="18"/>
      <c r="AL1687" s="18"/>
      <c r="AM1687" s="18"/>
      <c r="AN1687" s="18"/>
      <c r="AO1687" s="18"/>
      <c r="AP1687" s="18"/>
      <c r="AQ1687" s="18"/>
      <c r="AR1687" s="18"/>
      <c r="AS1687" s="18"/>
      <c r="AT1687" s="18"/>
      <c r="AU1687" s="18"/>
      <c r="AV1687" s="18"/>
      <c r="AW1687" s="18"/>
      <c r="AX1687" s="18"/>
      <c r="AY1687" s="18"/>
      <c r="AZ1687" s="18"/>
      <c r="BA1687" s="18"/>
      <c r="BB1687" s="18"/>
      <c r="BD1687" s="18"/>
      <c r="BE1687" s="18"/>
      <c r="BF1687" s="18"/>
      <c r="BG1687" s="18"/>
      <c r="BH1687" s="18"/>
      <c r="BI1687" s="18"/>
      <c r="BJ1687" s="18"/>
      <c r="BK1687" s="18"/>
      <c r="BL1687" s="18"/>
      <c r="BM1687" s="18"/>
      <c r="BN1687" s="18"/>
      <c r="BO1687" s="18"/>
      <c r="BP1687" s="18"/>
      <c r="BQ1687" s="18"/>
      <c r="BR1687" s="18"/>
      <c r="BS1687" s="18"/>
      <c r="BT1687" s="18"/>
      <c r="BU1687" s="18"/>
      <c r="BV1687" s="18"/>
      <c r="BW1687" s="18"/>
      <c r="BX1687" s="18"/>
      <c r="BY1687" s="18"/>
      <c r="BZ1687" s="18"/>
      <c r="CA1687" s="18"/>
      <c r="CB1687" s="18"/>
      <c r="CC1687" s="18"/>
      <c r="CD1687" s="18"/>
      <c r="CE1687" s="18"/>
      <c r="CF1687" s="18"/>
      <c r="CG1687" s="18"/>
      <c r="CH1687" s="18"/>
      <c r="CI1687" s="18"/>
      <c r="CJ1687" s="18"/>
      <c r="CK1687" s="18"/>
      <c r="CL1687" s="18"/>
      <c r="CM1687" s="18"/>
      <c r="CN1687" s="18"/>
      <c r="CO1687" s="18"/>
      <c r="CP1687" s="18"/>
      <c r="CQ1687" s="18"/>
      <c r="CR1687" s="18"/>
      <c r="CS1687" s="18"/>
      <c r="CT1687" s="18"/>
      <c r="CU1687" s="18"/>
      <c r="CV1687" s="18"/>
      <c r="CW1687" s="18"/>
      <c r="CX1687" s="18"/>
      <c r="CY1687" s="18"/>
      <c r="CZ1687" s="18"/>
      <c r="DA1687" s="18"/>
      <c r="DB1687" s="18"/>
      <c r="DC1687" s="18"/>
      <c r="DD1687" s="18"/>
      <c r="DE1687" s="18"/>
      <c r="DF1687" s="18"/>
      <c r="DG1687" s="18"/>
      <c r="DH1687" s="18"/>
      <c r="DI1687" s="18"/>
    </row>
    <row r="1688" s="19" customFormat="1" spans="1:113">
      <c r="A1688" s="153" t="str">
        <f>+CONCATENATE(B1688,C1688,D1688,E1688,F1688)</f>
        <v>AFS242.25</v>
      </c>
      <c r="B1688" s="158" t="s">
        <v>121</v>
      </c>
      <c r="C1688" s="154" t="s">
        <v>148</v>
      </c>
      <c r="D1688" s="158" t="s">
        <v>90</v>
      </c>
      <c r="E1688" s="158">
        <v>24</v>
      </c>
      <c r="F1688" s="159">
        <v>2.25</v>
      </c>
      <c r="G1688" s="156">
        <v>0</v>
      </c>
      <c r="H1688" s="156">
        <v>116.46</v>
      </c>
      <c r="I1688" s="156">
        <v>117.21</v>
      </c>
      <c r="J1688" s="156">
        <v>123.81</v>
      </c>
      <c r="K1688" s="156">
        <v>142.23</v>
      </c>
      <c r="L1688" s="156">
        <v>173.43</v>
      </c>
      <c r="M1688" s="157"/>
      <c r="N1688" s="18"/>
      <c r="W1688" s="18"/>
      <c r="X1688" s="18"/>
      <c r="Y1688" s="18"/>
      <c r="Z1688" s="18"/>
      <c r="AA1688" s="18"/>
      <c r="AB1688" s="18"/>
      <c r="AC1688" s="18"/>
      <c r="AD1688" s="18"/>
      <c r="AE1688" s="18"/>
      <c r="AF1688" s="18"/>
      <c r="AG1688" s="18"/>
      <c r="AH1688" s="18"/>
      <c r="AI1688" s="18"/>
      <c r="AJ1688" s="18"/>
      <c r="AK1688" s="18"/>
      <c r="AL1688" s="18"/>
      <c r="AM1688" s="18"/>
      <c r="AN1688" s="18"/>
      <c r="AO1688" s="18"/>
      <c r="AP1688" s="18"/>
      <c r="AQ1688" s="18"/>
      <c r="AR1688" s="18"/>
      <c r="AS1688" s="18"/>
      <c r="AT1688" s="18"/>
      <c r="AU1688" s="18"/>
      <c r="AV1688" s="18"/>
      <c r="AW1688" s="18"/>
      <c r="AX1688" s="18"/>
      <c r="AY1688" s="18"/>
      <c r="AZ1688" s="18"/>
      <c r="BA1688" s="18"/>
      <c r="BB1688" s="18"/>
      <c r="BD1688" s="18"/>
      <c r="BE1688" s="18"/>
      <c r="BF1688" s="18"/>
      <c r="BG1688" s="18"/>
      <c r="BH1688" s="18"/>
      <c r="BI1688" s="18"/>
      <c r="BJ1688" s="18"/>
      <c r="BK1688" s="18"/>
      <c r="BL1688" s="18"/>
      <c r="BM1688" s="18"/>
      <c r="BN1688" s="18"/>
      <c r="BO1688" s="18"/>
      <c r="BP1688" s="18"/>
      <c r="BQ1688" s="18"/>
      <c r="BR1688" s="18"/>
      <c r="BS1688" s="18"/>
      <c r="BT1688" s="18"/>
      <c r="BU1688" s="18"/>
      <c r="BV1688" s="18"/>
      <c r="BW1688" s="18"/>
      <c r="BX1688" s="18"/>
      <c r="BY1688" s="18"/>
      <c r="BZ1688" s="18"/>
      <c r="CA1688" s="18"/>
      <c r="CB1688" s="18"/>
      <c r="CC1688" s="18"/>
      <c r="CD1688" s="18"/>
      <c r="CE1688" s="18"/>
      <c r="CF1688" s="18"/>
      <c r="CG1688" s="18"/>
      <c r="CH1688" s="18"/>
      <c r="CI1688" s="18"/>
      <c r="CJ1688" s="18"/>
      <c r="CK1688" s="18"/>
      <c r="CL1688" s="18"/>
      <c r="CM1688" s="18"/>
      <c r="CN1688" s="18"/>
      <c r="CO1688" s="18"/>
      <c r="CP1688" s="18"/>
      <c r="CQ1688" s="18"/>
      <c r="CR1688" s="18"/>
      <c r="CS1688" s="18"/>
      <c r="CT1688" s="18"/>
      <c r="CU1688" s="18"/>
      <c r="CV1688" s="18"/>
      <c r="CW1688" s="18"/>
      <c r="CX1688" s="18"/>
      <c r="CY1688" s="18"/>
      <c r="CZ1688" s="18"/>
      <c r="DA1688" s="18"/>
      <c r="DB1688" s="18"/>
      <c r="DC1688" s="18"/>
      <c r="DD1688" s="18"/>
      <c r="DE1688" s="18"/>
      <c r="DF1688" s="18"/>
      <c r="DG1688" s="18"/>
      <c r="DH1688" s="18"/>
      <c r="DI1688" s="18"/>
    </row>
    <row r="1689" s="19" customFormat="1" spans="1:113">
      <c r="A1689" s="153" t="str">
        <f>+CONCATENATE(B1689,C1689,D1689,E1689,F1689)</f>
        <v>AFS252.25</v>
      </c>
      <c r="B1689" s="158" t="s">
        <v>121</v>
      </c>
      <c r="C1689" s="154" t="s">
        <v>148</v>
      </c>
      <c r="D1689" s="158" t="s">
        <v>90</v>
      </c>
      <c r="E1689" s="158">
        <v>25</v>
      </c>
      <c r="F1689" s="159">
        <v>2.25</v>
      </c>
      <c r="G1689" s="156">
        <v>0</v>
      </c>
      <c r="H1689" s="156">
        <v>118.48</v>
      </c>
      <c r="I1689" s="156">
        <v>119.79</v>
      </c>
      <c r="J1689" s="156">
        <v>128.68</v>
      </c>
      <c r="K1689" s="156">
        <v>150.49</v>
      </c>
      <c r="L1689" s="156">
        <v>185.67</v>
      </c>
      <c r="M1689" s="157"/>
      <c r="N1689" s="18"/>
      <c r="W1689" s="18"/>
      <c r="X1689" s="18"/>
      <c r="Y1689" s="18"/>
      <c r="Z1689" s="18"/>
      <c r="AA1689" s="18"/>
      <c r="AB1689" s="18"/>
      <c r="AC1689" s="18"/>
      <c r="AD1689" s="18"/>
      <c r="AE1689" s="18"/>
      <c r="AF1689" s="18"/>
      <c r="AG1689" s="18"/>
      <c r="AH1689" s="18"/>
      <c r="AI1689" s="18"/>
      <c r="AJ1689" s="18"/>
      <c r="AK1689" s="18"/>
      <c r="AL1689" s="18"/>
      <c r="AM1689" s="18"/>
      <c r="AN1689" s="18"/>
      <c r="AO1689" s="18"/>
      <c r="AP1689" s="18"/>
      <c r="AQ1689" s="18"/>
      <c r="AR1689" s="18"/>
      <c r="AS1689" s="18"/>
      <c r="AT1689" s="18"/>
      <c r="AU1689" s="18"/>
      <c r="AV1689" s="18"/>
      <c r="AW1689" s="18"/>
      <c r="AX1689" s="18"/>
      <c r="AY1689" s="18"/>
      <c r="AZ1689" s="18"/>
      <c r="BA1689" s="18"/>
      <c r="BB1689" s="18"/>
      <c r="BD1689" s="18"/>
      <c r="BE1689" s="18"/>
      <c r="BF1689" s="18"/>
      <c r="BG1689" s="18"/>
      <c r="BH1689" s="18"/>
      <c r="BI1689" s="18"/>
      <c r="BJ1689" s="18"/>
      <c r="BK1689" s="18"/>
      <c r="BL1689" s="18"/>
      <c r="BM1689" s="18"/>
      <c r="BN1689" s="18"/>
      <c r="BO1689" s="18"/>
      <c r="BP1689" s="18"/>
      <c r="BQ1689" s="18"/>
      <c r="BR1689" s="18"/>
      <c r="BS1689" s="18"/>
      <c r="BT1689" s="18"/>
      <c r="BU1689" s="18"/>
      <c r="BV1689" s="18"/>
      <c r="BW1689" s="18"/>
      <c r="BX1689" s="18"/>
      <c r="BY1689" s="18"/>
      <c r="BZ1689" s="18"/>
      <c r="CA1689" s="18"/>
      <c r="CB1689" s="18"/>
      <c r="CC1689" s="18"/>
      <c r="CD1689" s="18"/>
      <c r="CE1689" s="18"/>
      <c r="CF1689" s="18"/>
      <c r="CG1689" s="18"/>
      <c r="CH1689" s="18"/>
      <c r="CI1689" s="18"/>
      <c r="CJ1689" s="18"/>
      <c r="CK1689" s="18"/>
      <c r="CL1689" s="18"/>
      <c r="CM1689" s="18"/>
      <c r="CN1689" s="18"/>
      <c r="CO1689" s="18"/>
      <c r="CP1689" s="18"/>
      <c r="CQ1689" s="18"/>
      <c r="CR1689" s="18"/>
      <c r="CS1689" s="18"/>
      <c r="CT1689" s="18"/>
      <c r="CU1689" s="18"/>
      <c r="CV1689" s="18"/>
      <c r="CW1689" s="18"/>
      <c r="CX1689" s="18"/>
      <c r="CY1689" s="18"/>
      <c r="CZ1689" s="18"/>
      <c r="DA1689" s="18"/>
      <c r="DB1689" s="18"/>
      <c r="DC1689" s="18"/>
      <c r="DD1689" s="18"/>
      <c r="DE1689" s="18"/>
      <c r="DF1689" s="18"/>
      <c r="DG1689" s="18"/>
      <c r="DH1689" s="18"/>
      <c r="DI1689" s="18"/>
    </row>
    <row r="1690" s="19" customFormat="1" spans="1:113">
      <c r="A1690" s="153" t="str">
        <f>+CONCATENATE(B1690,C1690,D1690,E1690,F1690)</f>
        <v>AFS262.25</v>
      </c>
      <c r="B1690" s="158" t="s">
        <v>121</v>
      </c>
      <c r="C1690" s="154" t="s">
        <v>148</v>
      </c>
      <c r="D1690" s="158" t="s">
        <v>90</v>
      </c>
      <c r="E1690" s="158">
        <v>26</v>
      </c>
      <c r="F1690" s="159">
        <v>2.25</v>
      </c>
      <c r="G1690" s="156">
        <v>0</v>
      </c>
      <c r="H1690" s="156">
        <v>120.33</v>
      </c>
      <c r="I1690" s="156">
        <v>122.58</v>
      </c>
      <c r="J1690" s="156">
        <v>134.28</v>
      </c>
      <c r="K1690" s="156">
        <v>159.93</v>
      </c>
      <c r="L1690" s="156">
        <v>199.19</v>
      </c>
      <c r="M1690" s="157"/>
      <c r="N1690" s="18"/>
      <c r="W1690" s="18"/>
      <c r="X1690" s="18"/>
      <c r="Y1690" s="18"/>
      <c r="Z1690" s="18"/>
      <c r="AA1690" s="18"/>
      <c r="AB1690" s="18"/>
      <c r="AC1690" s="18"/>
      <c r="AD1690" s="18"/>
      <c r="AE1690" s="18"/>
      <c r="AF1690" s="18"/>
      <c r="AG1690" s="18"/>
      <c r="AH1690" s="18"/>
      <c r="AI1690" s="18"/>
      <c r="AJ1690" s="18"/>
      <c r="AK1690" s="18"/>
      <c r="AL1690" s="18"/>
      <c r="AM1690" s="18"/>
      <c r="AN1690" s="18"/>
      <c r="AO1690" s="18"/>
      <c r="AP1690" s="18"/>
      <c r="AQ1690" s="18"/>
      <c r="AR1690" s="18"/>
      <c r="AS1690" s="18"/>
      <c r="AT1690" s="18"/>
      <c r="AU1690" s="18"/>
      <c r="AV1690" s="18"/>
      <c r="AW1690" s="18"/>
      <c r="AX1690" s="18"/>
      <c r="AY1690" s="18"/>
      <c r="AZ1690" s="18"/>
      <c r="BA1690" s="18"/>
      <c r="BB1690" s="18"/>
      <c r="BD1690" s="18"/>
      <c r="BE1690" s="18"/>
      <c r="BF1690" s="18"/>
      <c r="BG1690" s="18"/>
      <c r="BH1690" s="18"/>
      <c r="BI1690" s="18"/>
      <c r="BJ1690" s="18"/>
      <c r="BK1690" s="18"/>
      <c r="BL1690" s="18"/>
      <c r="BM1690" s="18"/>
      <c r="BN1690" s="18"/>
      <c r="BO1690" s="18"/>
      <c r="BP1690" s="18"/>
      <c r="BQ1690" s="18"/>
      <c r="BR1690" s="18"/>
      <c r="BS1690" s="18"/>
      <c r="BT1690" s="18"/>
      <c r="BU1690" s="18"/>
      <c r="BV1690" s="18"/>
      <c r="BW1690" s="18"/>
      <c r="BX1690" s="18"/>
      <c r="BY1690" s="18"/>
      <c r="BZ1690" s="18"/>
      <c r="CA1690" s="18"/>
      <c r="CB1690" s="18"/>
      <c r="CC1690" s="18"/>
      <c r="CD1690" s="18"/>
      <c r="CE1690" s="18"/>
      <c r="CF1690" s="18"/>
      <c r="CG1690" s="18"/>
      <c r="CH1690" s="18"/>
      <c r="CI1690" s="18"/>
      <c r="CJ1690" s="18"/>
      <c r="CK1690" s="18"/>
      <c r="CL1690" s="18"/>
      <c r="CM1690" s="18"/>
      <c r="CN1690" s="18"/>
      <c r="CO1690" s="18"/>
      <c r="CP1690" s="18"/>
      <c r="CQ1690" s="18"/>
      <c r="CR1690" s="18"/>
      <c r="CS1690" s="18"/>
      <c r="CT1690" s="18"/>
      <c r="CU1690" s="18"/>
      <c r="CV1690" s="18"/>
      <c r="CW1690" s="18"/>
      <c r="CX1690" s="18"/>
      <c r="CY1690" s="18"/>
      <c r="CZ1690" s="18"/>
      <c r="DA1690" s="18"/>
      <c r="DB1690" s="18"/>
      <c r="DC1690" s="18"/>
      <c r="DD1690" s="18"/>
      <c r="DE1690" s="18"/>
      <c r="DF1690" s="18"/>
      <c r="DG1690" s="18"/>
      <c r="DH1690" s="18"/>
      <c r="DI1690" s="18"/>
    </row>
    <row r="1691" s="19" customFormat="1" spans="1:113">
      <c r="A1691" s="153" t="str">
        <f>+CONCATENATE(B1691,C1691,D1691,E1691,F1691)</f>
        <v>AFS272.25</v>
      </c>
      <c r="B1691" s="158" t="s">
        <v>121</v>
      </c>
      <c r="C1691" s="154" t="s">
        <v>148</v>
      </c>
      <c r="D1691" s="158" t="s">
        <v>90</v>
      </c>
      <c r="E1691" s="158">
        <v>27</v>
      </c>
      <c r="F1691" s="159">
        <v>2.25</v>
      </c>
      <c r="G1691" s="156">
        <v>0</v>
      </c>
      <c r="H1691" s="156">
        <v>122.22</v>
      </c>
      <c r="I1691" s="156">
        <v>125.77</v>
      </c>
      <c r="J1691" s="156">
        <v>140.86</v>
      </c>
      <c r="K1691" s="156">
        <v>170.64</v>
      </c>
      <c r="L1691" s="156">
        <v>214.01</v>
      </c>
      <c r="M1691" s="157"/>
      <c r="N1691" s="18"/>
      <c r="W1691" s="18"/>
      <c r="X1691" s="18"/>
      <c r="Y1691" s="18"/>
      <c r="Z1691" s="18"/>
      <c r="AA1691" s="18"/>
      <c r="AB1691" s="18"/>
      <c r="AC1691" s="18"/>
      <c r="AD1691" s="18"/>
      <c r="AE1691" s="18"/>
      <c r="AF1691" s="18"/>
      <c r="AG1691" s="18"/>
      <c r="AH1691" s="18"/>
      <c r="AI1691" s="18"/>
      <c r="AJ1691" s="18"/>
      <c r="AK1691" s="18"/>
      <c r="AL1691" s="18"/>
      <c r="AM1691" s="18"/>
      <c r="AN1691" s="18"/>
      <c r="AO1691" s="18"/>
      <c r="AP1691" s="18"/>
      <c r="AQ1691" s="18"/>
      <c r="AR1691" s="18"/>
      <c r="AS1691" s="18"/>
      <c r="AT1691" s="18"/>
      <c r="AU1691" s="18"/>
      <c r="AV1691" s="18"/>
      <c r="AW1691" s="18"/>
      <c r="AX1691" s="18"/>
      <c r="AY1691" s="18"/>
      <c r="AZ1691" s="18"/>
      <c r="BA1691" s="18"/>
      <c r="BB1691" s="18"/>
      <c r="BD1691" s="18"/>
      <c r="BE1691" s="18"/>
      <c r="BF1691" s="18"/>
      <c r="BG1691" s="18"/>
      <c r="BH1691" s="18"/>
      <c r="BI1691" s="18"/>
      <c r="BJ1691" s="18"/>
      <c r="BK1691" s="18"/>
      <c r="BL1691" s="18"/>
      <c r="BM1691" s="18"/>
      <c r="BN1691" s="18"/>
      <c r="BO1691" s="18"/>
      <c r="BP1691" s="18"/>
      <c r="BQ1691" s="18"/>
      <c r="BR1691" s="18"/>
      <c r="BS1691" s="18"/>
      <c r="BT1691" s="18"/>
      <c r="BU1691" s="18"/>
      <c r="BV1691" s="18"/>
      <c r="BW1691" s="18"/>
      <c r="BX1691" s="18"/>
      <c r="BY1691" s="18"/>
      <c r="BZ1691" s="18"/>
      <c r="CA1691" s="18"/>
      <c r="CB1691" s="18"/>
      <c r="CC1691" s="18"/>
      <c r="CD1691" s="18"/>
      <c r="CE1691" s="18"/>
      <c r="CF1691" s="18"/>
      <c r="CG1691" s="18"/>
      <c r="CH1691" s="18"/>
      <c r="CI1691" s="18"/>
      <c r="CJ1691" s="18"/>
      <c r="CK1691" s="18"/>
      <c r="CL1691" s="18"/>
      <c r="CM1691" s="18"/>
      <c r="CN1691" s="18"/>
      <c r="CO1691" s="18"/>
      <c r="CP1691" s="18"/>
      <c r="CQ1691" s="18"/>
      <c r="CR1691" s="18"/>
      <c r="CS1691" s="18"/>
      <c r="CT1691" s="18"/>
      <c r="CU1691" s="18"/>
      <c r="CV1691" s="18"/>
      <c r="CW1691" s="18"/>
      <c r="CX1691" s="18"/>
      <c r="CY1691" s="18"/>
      <c r="CZ1691" s="18"/>
      <c r="DA1691" s="18"/>
      <c r="DB1691" s="18"/>
      <c r="DC1691" s="18"/>
      <c r="DD1691" s="18"/>
      <c r="DE1691" s="18"/>
      <c r="DF1691" s="18"/>
      <c r="DG1691" s="18"/>
      <c r="DH1691" s="18"/>
      <c r="DI1691" s="18"/>
    </row>
    <row r="1692" s="19" customFormat="1" spans="1:113">
      <c r="A1692" s="153" t="str">
        <f>+CONCATENATE(B1692,C1692,D1692,E1692,F1692)</f>
        <v>AFS282.25</v>
      </c>
      <c r="B1692" s="158" t="s">
        <v>121</v>
      </c>
      <c r="C1692" s="154" t="s">
        <v>148</v>
      </c>
      <c r="D1692" s="158" t="s">
        <v>90</v>
      </c>
      <c r="E1692" s="158">
        <v>28</v>
      </c>
      <c r="F1692" s="159">
        <v>2.25</v>
      </c>
      <c r="G1692" s="156">
        <v>0</v>
      </c>
      <c r="H1692" s="156">
        <v>124.32</v>
      </c>
      <c r="I1692" s="156">
        <v>129.7</v>
      </c>
      <c r="J1692" s="156">
        <v>148.63</v>
      </c>
      <c r="K1692" s="156">
        <v>182.75</v>
      </c>
      <c r="L1692" s="156">
        <v>230.31</v>
      </c>
      <c r="M1692" s="157"/>
      <c r="N1692" s="18"/>
      <c r="W1692" s="18"/>
      <c r="X1692" s="18"/>
      <c r="Y1692" s="18"/>
      <c r="Z1692" s="18"/>
      <c r="AA1692" s="18"/>
      <c r="AB1692" s="18"/>
      <c r="AC1692" s="18"/>
      <c r="AD1692" s="18"/>
      <c r="AE1692" s="18"/>
      <c r="AF1692" s="18"/>
      <c r="AG1692" s="18"/>
      <c r="AH1692" s="18"/>
      <c r="AI1692" s="18"/>
      <c r="AJ1692" s="18"/>
      <c r="AK1692" s="18"/>
      <c r="AL1692" s="18"/>
      <c r="AM1692" s="18"/>
      <c r="AN1692" s="18"/>
      <c r="AO1692" s="18"/>
      <c r="AP1692" s="18"/>
      <c r="AQ1692" s="18"/>
      <c r="AR1692" s="18"/>
      <c r="AS1692" s="18"/>
      <c r="AT1692" s="18"/>
      <c r="AU1692" s="18"/>
      <c r="AV1692" s="18"/>
      <c r="AW1692" s="18"/>
      <c r="AX1692" s="18"/>
      <c r="AY1692" s="18"/>
      <c r="AZ1692" s="18"/>
      <c r="BA1692" s="18"/>
      <c r="BB1692" s="18"/>
      <c r="BD1692" s="18"/>
      <c r="BE1692" s="18"/>
      <c r="BF1692" s="18"/>
      <c r="BG1692" s="18"/>
      <c r="BH1692" s="18"/>
      <c r="BI1692" s="18"/>
      <c r="BJ1692" s="18"/>
      <c r="BK1692" s="18"/>
      <c r="BL1692" s="18"/>
      <c r="BM1692" s="18"/>
      <c r="BN1692" s="18"/>
      <c r="BO1692" s="18"/>
      <c r="BP1692" s="18"/>
      <c r="BQ1692" s="18"/>
      <c r="BR1692" s="18"/>
      <c r="BS1692" s="18"/>
      <c r="BT1692" s="18"/>
      <c r="BU1692" s="18"/>
      <c r="BV1692" s="18"/>
      <c r="BW1692" s="18"/>
      <c r="BX1692" s="18"/>
      <c r="BY1692" s="18"/>
      <c r="BZ1692" s="18"/>
      <c r="CA1692" s="18"/>
      <c r="CB1692" s="18"/>
      <c r="CC1692" s="18"/>
      <c r="CD1692" s="18"/>
      <c r="CE1692" s="18"/>
      <c r="CF1692" s="18"/>
      <c r="CG1692" s="18"/>
      <c r="CH1692" s="18"/>
      <c r="CI1692" s="18"/>
      <c r="CJ1692" s="18"/>
      <c r="CK1692" s="18"/>
      <c r="CL1692" s="18"/>
      <c r="CM1692" s="18"/>
      <c r="CN1692" s="18"/>
      <c r="CO1692" s="18"/>
      <c r="CP1692" s="18"/>
      <c r="CQ1692" s="18"/>
      <c r="CR1692" s="18"/>
      <c r="CS1692" s="18"/>
      <c r="CT1692" s="18"/>
      <c r="CU1692" s="18"/>
      <c r="CV1692" s="18"/>
      <c r="CW1692" s="18"/>
      <c r="CX1692" s="18"/>
      <c r="CY1692" s="18"/>
      <c r="CZ1692" s="18"/>
      <c r="DA1692" s="18"/>
      <c r="DB1692" s="18"/>
      <c r="DC1692" s="18"/>
      <c r="DD1692" s="18"/>
      <c r="DE1692" s="18"/>
      <c r="DF1692" s="18"/>
      <c r="DG1692" s="18"/>
      <c r="DH1692" s="18"/>
      <c r="DI1692" s="18"/>
    </row>
    <row r="1693" s="19" customFormat="1" spans="1:113">
      <c r="A1693" s="153" t="str">
        <f>+CONCATENATE(B1693,C1693,D1693,E1693,F1693)</f>
        <v>AFS292.25</v>
      </c>
      <c r="B1693" s="158" t="s">
        <v>121</v>
      </c>
      <c r="C1693" s="154" t="s">
        <v>148</v>
      </c>
      <c r="D1693" s="158" t="s">
        <v>90</v>
      </c>
      <c r="E1693" s="158">
        <v>29</v>
      </c>
      <c r="F1693" s="159">
        <v>2.25</v>
      </c>
      <c r="G1693" s="156">
        <v>0</v>
      </c>
      <c r="H1693" s="156">
        <v>126.88</v>
      </c>
      <c r="I1693" s="156">
        <v>134.65</v>
      </c>
      <c r="J1693" s="156">
        <v>157.74</v>
      </c>
      <c r="K1693" s="156">
        <v>196.7</v>
      </c>
      <c r="L1693" s="156">
        <v>248.21</v>
      </c>
      <c r="M1693" s="157"/>
      <c r="N1693" s="18"/>
      <c r="W1693" s="18"/>
      <c r="X1693" s="18"/>
      <c r="Y1693" s="18"/>
      <c r="Z1693" s="18"/>
      <c r="AA1693" s="18"/>
      <c r="AB1693" s="18"/>
      <c r="AC1693" s="18"/>
      <c r="AD1693" s="18"/>
      <c r="AE1693" s="18"/>
      <c r="AF1693" s="18"/>
      <c r="AG1693" s="18"/>
      <c r="AH1693" s="18"/>
      <c r="AI1693" s="18"/>
      <c r="AJ1693" s="18"/>
      <c r="AK1693" s="18"/>
      <c r="AL1693" s="18"/>
      <c r="AM1693" s="18"/>
      <c r="AN1693" s="18"/>
      <c r="AO1693" s="18"/>
      <c r="AP1693" s="18"/>
      <c r="AQ1693" s="18"/>
      <c r="AR1693" s="18"/>
      <c r="AS1693" s="18"/>
      <c r="AT1693" s="18"/>
      <c r="AU1693" s="18"/>
      <c r="AV1693" s="18"/>
      <c r="AW1693" s="18"/>
      <c r="AX1693" s="18"/>
      <c r="AY1693" s="18"/>
      <c r="AZ1693" s="18"/>
      <c r="BA1693" s="18"/>
      <c r="BB1693" s="18"/>
      <c r="BD1693" s="18"/>
      <c r="BE1693" s="18"/>
      <c r="BF1693" s="18"/>
      <c r="BG1693" s="18"/>
      <c r="BH1693" s="18"/>
      <c r="BI1693" s="18"/>
      <c r="BJ1693" s="18"/>
      <c r="BK1693" s="18"/>
      <c r="BL1693" s="18"/>
      <c r="BM1693" s="18"/>
      <c r="BN1693" s="18"/>
      <c r="BO1693" s="18"/>
      <c r="BP1693" s="18"/>
      <c r="BQ1693" s="18"/>
      <c r="BR1693" s="18"/>
      <c r="BS1693" s="18"/>
      <c r="BT1693" s="18"/>
      <c r="BU1693" s="18"/>
      <c r="BV1693" s="18"/>
      <c r="BW1693" s="18"/>
      <c r="BX1693" s="18"/>
      <c r="BY1693" s="18"/>
      <c r="BZ1693" s="18"/>
      <c r="CA1693" s="18"/>
      <c r="CB1693" s="18"/>
      <c r="CC1693" s="18"/>
      <c r="CD1693" s="18"/>
      <c r="CE1693" s="18"/>
      <c r="CF1693" s="18"/>
      <c r="CG1693" s="18"/>
      <c r="CH1693" s="18"/>
      <c r="CI1693" s="18"/>
      <c r="CJ1693" s="18"/>
      <c r="CK1693" s="18"/>
      <c r="CL1693" s="18"/>
      <c r="CM1693" s="18"/>
      <c r="CN1693" s="18"/>
      <c r="CO1693" s="18"/>
      <c r="CP1693" s="18"/>
      <c r="CQ1693" s="18"/>
      <c r="CR1693" s="18"/>
      <c r="CS1693" s="18"/>
      <c r="CT1693" s="18"/>
      <c r="CU1693" s="18"/>
      <c r="CV1693" s="18"/>
      <c r="CW1693" s="18"/>
      <c r="CX1693" s="18"/>
      <c r="CY1693" s="18"/>
      <c r="CZ1693" s="18"/>
      <c r="DA1693" s="18"/>
      <c r="DB1693" s="18"/>
      <c r="DC1693" s="18"/>
      <c r="DD1693" s="18"/>
      <c r="DE1693" s="18"/>
      <c r="DF1693" s="18"/>
      <c r="DG1693" s="18"/>
      <c r="DH1693" s="18"/>
      <c r="DI1693" s="18"/>
    </row>
    <row r="1694" s="19" customFormat="1" spans="1:113">
      <c r="A1694" s="153" t="str">
        <f>+CONCATENATE(B1694,C1694,D1694,E1694,F1694)</f>
        <v>AFS302.25</v>
      </c>
      <c r="B1694" s="158" t="s">
        <v>121</v>
      </c>
      <c r="C1694" s="154" t="s">
        <v>148</v>
      </c>
      <c r="D1694" s="158" t="s">
        <v>90</v>
      </c>
      <c r="E1694" s="158">
        <v>30</v>
      </c>
      <c r="F1694" s="159">
        <v>2.25</v>
      </c>
      <c r="G1694" s="156">
        <v>0</v>
      </c>
      <c r="H1694" s="156">
        <v>129.91</v>
      </c>
      <c r="I1694" s="156">
        <v>140.8</v>
      </c>
      <c r="J1694" s="156">
        <v>168.42</v>
      </c>
      <c r="K1694" s="156">
        <v>212.28</v>
      </c>
      <c r="L1694" s="156">
        <v>267.73</v>
      </c>
      <c r="M1694" s="157">
        <v>267.73</v>
      </c>
      <c r="N1694" s="18"/>
      <c r="W1694" s="18"/>
      <c r="X1694" s="18"/>
      <c r="Y1694" s="18"/>
      <c r="Z1694" s="18"/>
      <c r="AA1694" s="18"/>
      <c r="AB1694" s="18"/>
      <c r="AC1694" s="18"/>
      <c r="AD1694" s="18"/>
      <c r="AE1694" s="18"/>
      <c r="AF1694" s="18"/>
      <c r="AG1694" s="18"/>
      <c r="AH1694" s="18"/>
      <c r="AI1694" s="18"/>
      <c r="AJ1694" s="18"/>
      <c r="AK1694" s="18"/>
      <c r="AL1694" s="18"/>
      <c r="AM1694" s="18"/>
      <c r="AN1694" s="18"/>
      <c r="AO1694" s="18"/>
      <c r="AP1694" s="18"/>
      <c r="AQ1694" s="18"/>
      <c r="AR1694" s="18"/>
      <c r="AS1694" s="18"/>
      <c r="AT1694" s="18"/>
      <c r="AU1694" s="18"/>
      <c r="AV1694" s="18"/>
      <c r="AW1694" s="18"/>
      <c r="AX1694" s="18"/>
      <c r="AY1694" s="18"/>
      <c r="AZ1694" s="18"/>
      <c r="BA1694" s="18"/>
      <c r="BB1694" s="18"/>
      <c r="BD1694" s="18"/>
      <c r="BE1694" s="18"/>
      <c r="BF1694" s="18"/>
      <c r="BG1694" s="18"/>
      <c r="BH1694" s="18"/>
      <c r="BI1694" s="18"/>
      <c r="BJ1694" s="18"/>
      <c r="BK1694" s="18"/>
      <c r="BL1694" s="18"/>
      <c r="BM1694" s="18"/>
      <c r="BN1694" s="18"/>
      <c r="BO1694" s="18"/>
      <c r="BP1694" s="18"/>
      <c r="BQ1694" s="18"/>
      <c r="BR1694" s="18"/>
      <c r="BS1694" s="18"/>
      <c r="BT1694" s="18"/>
      <c r="BU1694" s="18"/>
      <c r="BV1694" s="18"/>
      <c r="BW1694" s="18"/>
      <c r="BX1694" s="18"/>
      <c r="BY1694" s="18"/>
      <c r="BZ1694" s="18"/>
      <c r="CA1694" s="18"/>
      <c r="CB1694" s="18"/>
      <c r="CC1694" s="18"/>
      <c r="CD1694" s="18"/>
      <c r="CE1694" s="18"/>
      <c r="CF1694" s="18"/>
      <c r="CG1694" s="18"/>
      <c r="CH1694" s="18"/>
      <c r="CI1694" s="18"/>
      <c r="CJ1694" s="18"/>
      <c r="CK1694" s="18"/>
      <c r="CL1694" s="18"/>
      <c r="CM1694" s="18"/>
      <c r="CN1694" s="18"/>
      <c r="CO1694" s="18"/>
      <c r="CP1694" s="18"/>
      <c r="CQ1694" s="18"/>
      <c r="CR1694" s="18"/>
      <c r="CS1694" s="18"/>
      <c r="CT1694" s="18"/>
      <c r="CU1694" s="18"/>
      <c r="CV1694" s="18"/>
      <c r="CW1694" s="18"/>
      <c r="CX1694" s="18"/>
      <c r="CY1694" s="18"/>
      <c r="CZ1694" s="18"/>
      <c r="DA1694" s="18"/>
      <c r="DB1694" s="18"/>
      <c r="DC1694" s="18"/>
      <c r="DD1694" s="18"/>
      <c r="DE1694" s="18"/>
      <c r="DF1694" s="18"/>
      <c r="DG1694" s="18"/>
      <c r="DH1694" s="18"/>
      <c r="DI1694" s="18"/>
    </row>
    <row r="1695" s="19" customFormat="1" spans="1:113">
      <c r="A1695" s="153" t="str">
        <f>+CONCATENATE(B1695,C1695,D1695,E1695,F1695)</f>
        <v>AFS312.25</v>
      </c>
      <c r="B1695" s="158" t="s">
        <v>121</v>
      </c>
      <c r="C1695" s="154" t="s">
        <v>148</v>
      </c>
      <c r="D1695" s="158" t="s">
        <v>90</v>
      </c>
      <c r="E1695" s="158">
        <v>31</v>
      </c>
      <c r="F1695" s="159">
        <v>2.25</v>
      </c>
      <c r="G1695" s="156">
        <v>0</v>
      </c>
      <c r="H1695" s="156">
        <v>133.86</v>
      </c>
      <c r="I1695" s="156">
        <v>148.3</v>
      </c>
      <c r="J1695" s="156">
        <v>180.78</v>
      </c>
      <c r="K1695" s="156">
        <v>229.75</v>
      </c>
      <c r="L1695" s="156">
        <v>289.06</v>
      </c>
      <c r="M1695" s="157">
        <v>276.7</v>
      </c>
      <c r="N1695" s="18"/>
      <c r="W1695" s="18"/>
      <c r="X1695" s="18"/>
      <c r="Y1695" s="18"/>
      <c r="Z1695" s="18"/>
      <c r="AA1695" s="18"/>
      <c r="AB1695" s="18"/>
      <c r="AC1695" s="18"/>
      <c r="AD1695" s="18"/>
      <c r="AE1695" s="18"/>
      <c r="AF1695" s="18"/>
      <c r="AG1695" s="18"/>
      <c r="AH1695" s="18"/>
      <c r="AI1695" s="18"/>
      <c r="AJ1695" s="18"/>
      <c r="AK1695" s="18"/>
      <c r="AL1695" s="18"/>
      <c r="AM1695" s="18"/>
      <c r="AN1695" s="18"/>
      <c r="AO1695" s="18"/>
      <c r="AP1695" s="18"/>
      <c r="AQ1695" s="18"/>
      <c r="AR1695" s="18"/>
      <c r="AS1695" s="18"/>
      <c r="AT1695" s="18"/>
      <c r="AU1695" s="18"/>
      <c r="AV1695" s="18"/>
      <c r="AW1695" s="18"/>
      <c r="AX1695" s="18"/>
      <c r="AY1695" s="18"/>
      <c r="AZ1695" s="18"/>
      <c r="BA1695" s="18"/>
      <c r="BB1695" s="18"/>
      <c r="BD1695" s="18"/>
      <c r="BE1695" s="18"/>
      <c r="BF1695" s="18"/>
      <c r="BG1695" s="18"/>
      <c r="BH1695" s="18"/>
      <c r="BI1695" s="18"/>
      <c r="BJ1695" s="18"/>
      <c r="BK1695" s="18"/>
      <c r="BL1695" s="18"/>
      <c r="BM1695" s="18"/>
      <c r="BN1695" s="18"/>
      <c r="BO1695" s="18"/>
      <c r="BP1695" s="18"/>
      <c r="BQ1695" s="18"/>
      <c r="BR1695" s="18"/>
      <c r="BS1695" s="18"/>
      <c r="BT1695" s="18"/>
      <c r="BU1695" s="18"/>
      <c r="BV1695" s="18"/>
      <c r="BW1695" s="18"/>
      <c r="BX1695" s="18"/>
      <c r="BY1695" s="18"/>
      <c r="BZ1695" s="18"/>
      <c r="CA1695" s="18"/>
      <c r="CB1695" s="18"/>
      <c r="CC1695" s="18"/>
      <c r="CD1695" s="18"/>
      <c r="CE1695" s="18"/>
      <c r="CF1695" s="18"/>
      <c r="CG1695" s="18"/>
      <c r="CH1695" s="18"/>
      <c r="CI1695" s="18"/>
      <c r="CJ1695" s="18"/>
      <c r="CK1695" s="18"/>
      <c r="CL1695" s="18"/>
      <c r="CM1695" s="18"/>
      <c r="CN1695" s="18"/>
      <c r="CO1695" s="18"/>
      <c r="CP1695" s="18"/>
      <c r="CQ1695" s="18"/>
      <c r="CR1695" s="18"/>
      <c r="CS1695" s="18"/>
      <c r="CT1695" s="18"/>
      <c r="CU1695" s="18"/>
      <c r="CV1695" s="18"/>
      <c r="CW1695" s="18"/>
      <c r="CX1695" s="18"/>
      <c r="CY1695" s="18"/>
      <c r="CZ1695" s="18"/>
      <c r="DA1695" s="18"/>
      <c r="DB1695" s="18"/>
      <c r="DC1695" s="18"/>
      <c r="DD1695" s="18"/>
      <c r="DE1695" s="18"/>
      <c r="DF1695" s="18"/>
      <c r="DG1695" s="18"/>
      <c r="DH1695" s="18"/>
      <c r="DI1695" s="18"/>
    </row>
    <row r="1696" s="19" customFormat="1" spans="1:113">
      <c r="A1696" s="153" t="str">
        <f>+CONCATENATE(B1696,C1696,D1696,E1696,F1696)</f>
        <v>AFS322.25</v>
      </c>
      <c r="B1696" s="158" t="s">
        <v>121</v>
      </c>
      <c r="C1696" s="154" t="s">
        <v>148</v>
      </c>
      <c r="D1696" s="158" t="s">
        <v>90</v>
      </c>
      <c r="E1696" s="158">
        <v>32</v>
      </c>
      <c r="F1696" s="159">
        <v>2.25</v>
      </c>
      <c r="G1696" s="156">
        <v>0</v>
      </c>
      <c r="H1696" s="156">
        <v>138.78</v>
      </c>
      <c r="I1696" s="156">
        <v>157.39</v>
      </c>
      <c r="J1696" s="156">
        <v>194.93</v>
      </c>
      <c r="K1696" s="156">
        <v>249.07</v>
      </c>
      <c r="L1696" s="156">
        <v>312.36</v>
      </c>
      <c r="M1696" s="157">
        <v>286.34</v>
      </c>
      <c r="N1696" s="18"/>
      <c r="W1696" s="18"/>
      <c r="X1696" s="18"/>
      <c r="Y1696" s="18"/>
      <c r="Z1696" s="18"/>
      <c r="AA1696" s="18"/>
      <c r="AB1696" s="18"/>
      <c r="AC1696" s="18"/>
      <c r="AD1696" s="18"/>
      <c r="AE1696" s="18"/>
      <c r="AF1696" s="18"/>
      <c r="AG1696" s="18"/>
      <c r="AH1696" s="18"/>
      <c r="AI1696" s="18"/>
      <c r="AJ1696" s="18"/>
      <c r="AK1696" s="18"/>
      <c r="AL1696" s="18"/>
      <c r="AM1696" s="18"/>
      <c r="AN1696" s="18"/>
      <c r="AO1696" s="18"/>
      <c r="AP1696" s="18"/>
      <c r="AQ1696" s="18"/>
      <c r="AR1696" s="18"/>
      <c r="AS1696" s="18"/>
      <c r="AT1696" s="18"/>
      <c r="AU1696" s="18"/>
      <c r="AV1696" s="18"/>
      <c r="AW1696" s="18"/>
      <c r="AX1696" s="18"/>
      <c r="AY1696" s="18"/>
      <c r="AZ1696" s="18"/>
      <c r="BA1696" s="18"/>
      <c r="BB1696" s="18"/>
      <c r="BD1696" s="18"/>
      <c r="BE1696" s="18"/>
      <c r="BF1696" s="18"/>
      <c r="BG1696" s="18"/>
      <c r="BH1696" s="18"/>
      <c r="BI1696" s="18"/>
      <c r="BJ1696" s="18"/>
      <c r="BK1696" s="18"/>
      <c r="BL1696" s="18"/>
      <c r="BM1696" s="18"/>
      <c r="BN1696" s="18"/>
      <c r="BO1696" s="18"/>
      <c r="BP1696" s="18"/>
      <c r="BQ1696" s="18"/>
      <c r="BR1696" s="18"/>
      <c r="BS1696" s="18"/>
      <c r="BT1696" s="18"/>
      <c r="BU1696" s="18"/>
      <c r="BV1696" s="18"/>
      <c r="BW1696" s="18"/>
      <c r="BX1696" s="18"/>
      <c r="BY1696" s="18"/>
      <c r="BZ1696" s="18"/>
      <c r="CA1696" s="18"/>
      <c r="CB1696" s="18"/>
      <c r="CC1696" s="18"/>
      <c r="CD1696" s="18"/>
      <c r="CE1696" s="18"/>
      <c r="CF1696" s="18"/>
      <c r="CG1696" s="18"/>
      <c r="CH1696" s="18"/>
      <c r="CI1696" s="18"/>
      <c r="CJ1696" s="18"/>
      <c r="CK1696" s="18"/>
      <c r="CL1696" s="18"/>
      <c r="CM1696" s="18"/>
      <c r="CN1696" s="18"/>
      <c r="CO1696" s="18"/>
      <c r="CP1696" s="18"/>
      <c r="CQ1696" s="18"/>
      <c r="CR1696" s="18"/>
      <c r="CS1696" s="18"/>
      <c r="CT1696" s="18"/>
      <c r="CU1696" s="18"/>
      <c r="CV1696" s="18"/>
      <c r="CW1696" s="18"/>
      <c r="CX1696" s="18"/>
      <c r="CY1696" s="18"/>
      <c r="CZ1696" s="18"/>
      <c r="DA1696" s="18"/>
      <c r="DB1696" s="18"/>
      <c r="DC1696" s="18"/>
      <c r="DD1696" s="18"/>
      <c r="DE1696" s="18"/>
      <c r="DF1696" s="18"/>
      <c r="DG1696" s="18"/>
      <c r="DH1696" s="18"/>
      <c r="DI1696" s="18"/>
    </row>
    <row r="1697" s="19" customFormat="1" spans="1:113">
      <c r="A1697" s="153" t="str">
        <f>+CONCATENATE(B1697,C1697,D1697,E1697,F1697)</f>
        <v>AFS332.25</v>
      </c>
      <c r="B1697" s="158" t="s">
        <v>121</v>
      </c>
      <c r="C1697" s="154" t="s">
        <v>148</v>
      </c>
      <c r="D1697" s="158" t="s">
        <v>90</v>
      </c>
      <c r="E1697" s="158">
        <v>33</v>
      </c>
      <c r="F1697" s="159">
        <v>2.25</v>
      </c>
      <c r="G1697" s="156">
        <v>0</v>
      </c>
      <c r="H1697" s="156">
        <v>144.92</v>
      </c>
      <c r="I1697" s="156">
        <v>168.19</v>
      </c>
      <c r="J1697" s="156">
        <v>211.38</v>
      </c>
      <c r="K1697" s="156">
        <v>270.55</v>
      </c>
      <c r="L1697" s="156">
        <v>337.6</v>
      </c>
      <c r="M1697" s="157">
        <v>296.72</v>
      </c>
      <c r="N1697" s="18"/>
      <c r="W1697" s="18"/>
      <c r="X1697" s="18"/>
      <c r="Y1697" s="18"/>
      <c r="Z1697" s="18"/>
      <c r="AA1697" s="18"/>
      <c r="AB1697" s="18"/>
      <c r="AC1697" s="18"/>
      <c r="AD1697" s="18"/>
      <c r="AE1697" s="18"/>
      <c r="AF1697" s="18"/>
      <c r="AG1697" s="18"/>
      <c r="AH1697" s="18"/>
      <c r="AI1697" s="18"/>
      <c r="AJ1697" s="18"/>
      <c r="AK1697" s="18"/>
      <c r="AL1697" s="18"/>
      <c r="AM1697" s="18"/>
      <c r="AN1697" s="18"/>
      <c r="AO1697" s="18"/>
      <c r="AP1697" s="18"/>
      <c r="AQ1697" s="18"/>
      <c r="AR1697" s="18"/>
      <c r="AS1697" s="18"/>
      <c r="AT1697" s="18"/>
      <c r="AU1697" s="18"/>
      <c r="AV1697" s="18"/>
      <c r="AW1697" s="18"/>
      <c r="AX1697" s="18"/>
      <c r="AY1697" s="18"/>
      <c r="AZ1697" s="18"/>
      <c r="BA1697" s="18"/>
      <c r="BB1697" s="18"/>
      <c r="BD1697" s="18"/>
      <c r="BE1697" s="18"/>
      <c r="BF1697" s="18"/>
      <c r="BG1697" s="18"/>
      <c r="BH1697" s="18"/>
      <c r="BI1697" s="18"/>
      <c r="BJ1697" s="18"/>
      <c r="BK1697" s="18"/>
      <c r="BL1697" s="18"/>
      <c r="BM1697" s="18"/>
      <c r="BN1697" s="18"/>
      <c r="BO1697" s="18"/>
      <c r="BP1697" s="18"/>
      <c r="BQ1697" s="18"/>
      <c r="BR1697" s="18"/>
      <c r="BS1697" s="18"/>
      <c r="BT1697" s="18"/>
      <c r="BU1697" s="18"/>
      <c r="BV1697" s="18"/>
      <c r="BW1697" s="18"/>
      <c r="BX1697" s="18"/>
      <c r="BY1697" s="18"/>
      <c r="BZ1697" s="18"/>
      <c r="CA1697" s="18"/>
      <c r="CB1697" s="18"/>
      <c r="CC1697" s="18"/>
      <c r="CD1697" s="18"/>
      <c r="CE1697" s="18"/>
      <c r="CF1697" s="18"/>
      <c r="CG1697" s="18"/>
      <c r="CH1697" s="18"/>
      <c r="CI1697" s="18"/>
      <c r="CJ1697" s="18"/>
      <c r="CK1697" s="18"/>
      <c r="CL1697" s="18"/>
      <c r="CM1697" s="18"/>
      <c r="CN1697" s="18"/>
      <c r="CO1697" s="18"/>
      <c r="CP1697" s="18"/>
      <c r="CQ1697" s="18"/>
      <c r="CR1697" s="18"/>
      <c r="CS1697" s="18"/>
      <c r="CT1697" s="18"/>
      <c r="CU1697" s="18"/>
      <c r="CV1697" s="18"/>
      <c r="CW1697" s="18"/>
      <c r="CX1697" s="18"/>
      <c r="CY1697" s="18"/>
      <c r="CZ1697" s="18"/>
      <c r="DA1697" s="18"/>
      <c r="DB1697" s="18"/>
      <c r="DC1697" s="18"/>
      <c r="DD1697" s="18"/>
      <c r="DE1697" s="18"/>
      <c r="DF1697" s="18"/>
      <c r="DG1697" s="18"/>
      <c r="DH1697" s="18"/>
      <c r="DI1697" s="18"/>
    </row>
    <row r="1698" s="19" customFormat="1" spans="1:113">
      <c r="A1698" s="153" t="str">
        <f>+CONCATENATE(B1698,C1698,D1698,E1698,F1698)</f>
        <v>AFS342.25</v>
      </c>
      <c r="B1698" s="158" t="s">
        <v>121</v>
      </c>
      <c r="C1698" s="154" t="s">
        <v>148</v>
      </c>
      <c r="D1698" s="158" t="s">
        <v>90</v>
      </c>
      <c r="E1698" s="158">
        <v>34</v>
      </c>
      <c r="F1698" s="159">
        <v>2.25</v>
      </c>
      <c r="G1698" s="156">
        <v>0</v>
      </c>
      <c r="H1698" s="156">
        <v>152.47</v>
      </c>
      <c r="I1698" s="156">
        <v>180.83</v>
      </c>
      <c r="J1698" s="156">
        <v>229.95</v>
      </c>
      <c r="K1698" s="156">
        <v>294.03</v>
      </c>
      <c r="L1698" s="156">
        <v>365</v>
      </c>
      <c r="M1698" s="157">
        <v>307.88</v>
      </c>
      <c r="N1698" s="18"/>
      <c r="W1698" s="18"/>
      <c r="X1698" s="18"/>
      <c r="Y1698" s="18"/>
      <c r="Z1698" s="18"/>
      <c r="AA1698" s="18"/>
      <c r="AB1698" s="18"/>
      <c r="AC1698" s="18"/>
      <c r="AD1698" s="18"/>
      <c r="AE1698" s="18"/>
      <c r="AF1698" s="18"/>
      <c r="AG1698" s="18"/>
      <c r="AH1698" s="18"/>
      <c r="AI1698" s="18"/>
      <c r="AJ1698" s="18"/>
      <c r="AK1698" s="18"/>
      <c r="AL1698" s="18"/>
      <c r="AM1698" s="18"/>
      <c r="AN1698" s="18"/>
      <c r="AO1698" s="18"/>
      <c r="AP1698" s="18"/>
      <c r="AQ1698" s="18"/>
      <c r="AR1698" s="18"/>
      <c r="AS1698" s="18"/>
      <c r="AT1698" s="18"/>
      <c r="AU1698" s="18"/>
      <c r="AV1698" s="18"/>
      <c r="AW1698" s="18"/>
      <c r="AX1698" s="18"/>
      <c r="AY1698" s="18"/>
      <c r="AZ1698" s="18"/>
      <c r="BA1698" s="18"/>
      <c r="BB1698" s="18"/>
      <c r="BD1698" s="18"/>
      <c r="BE1698" s="18"/>
      <c r="BF1698" s="18"/>
      <c r="BG1698" s="18"/>
      <c r="BH1698" s="18"/>
      <c r="BI1698" s="18"/>
      <c r="BJ1698" s="18"/>
      <c r="BK1698" s="18"/>
      <c r="BL1698" s="18"/>
      <c r="BM1698" s="18"/>
      <c r="BN1698" s="18"/>
      <c r="BO1698" s="18"/>
      <c r="BP1698" s="18"/>
      <c r="BQ1698" s="18"/>
      <c r="BR1698" s="18"/>
      <c r="BS1698" s="18"/>
      <c r="BT1698" s="18"/>
      <c r="BU1698" s="18"/>
      <c r="BV1698" s="18"/>
      <c r="BW1698" s="18"/>
      <c r="BX1698" s="18"/>
      <c r="BY1698" s="18"/>
      <c r="BZ1698" s="18"/>
      <c r="CA1698" s="18"/>
      <c r="CB1698" s="18"/>
      <c r="CC1698" s="18"/>
      <c r="CD1698" s="18"/>
      <c r="CE1698" s="18"/>
      <c r="CF1698" s="18"/>
      <c r="CG1698" s="18"/>
      <c r="CH1698" s="18"/>
      <c r="CI1698" s="18"/>
      <c r="CJ1698" s="18"/>
      <c r="CK1698" s="18"/>
      <c r="CL1698" s="18"/>
      <c r="CM1698" s="18"/>
      <c r="CN1698" s="18"/>
      <c r="CO1698" s="18"/>
      <c r="CP1698" s="18"/>
      <c r="CQ1698" s="18"/>
      <c r="CR1698" s="18"/>
      <c r="CS1698" s="18"/>
      <c r="CT1698" s="18"/>
      <c r="CU1698" s="18"/>
      <c r="CV1698" s="18"/>
      <c r="CW1698" s="18"/>
      <c r="CX1698" s="18"/>
      <c r="CY1698" s="18"/>
      <c r="CZ1698" s="18"/>
      <c r="DA1698" s="18"/>
      <c r="DB1698" s="18"/>
      <c r="DC1698" s="18"/>
      <c r="DD1698" s="18"/>
      <c r="DE1698" s="18"/>
      <c r="DF1698" s="18"/>
      <c r="DG1698" s="18"/>
      <c r="DH1698" s="18"/>
      <c r="DI1698" s="18"/>
    </row>
    <row r="1699" s="19" customFormat="1" spans="1:113">
      <c r="A1699" s="153" t="str">
        <f>+CONCATENATE(B1699,C1699,D1699,E1699,F1699)</f>
        <v>AFS352.25</v>
      </c>
      <c r="B1699" s="158" t="s">
        <v>121</v>
      </c>
      <c r="C1699" s="154" t="s">
        <v>148</v>
      </c>
      <c r="D1699" s="158" t="s">
        <v>90</v>
      </c>
      <c r="E1699" s="158">
        <v>35</v>
      </c>
      <c r="F1699" s="159">
        <v>2.25</v>
      </c>
      <c r="G1699" s="156">
        <v>0</v>
      </c>
      <c r="H1699" s="156">
        <v>161.48</v>
      </c>
      <c r="I1699" s="156">
        <v>195.63</v>
      </c>
      <c r="J1699" s="156">
        <v>250.9</v>
      </c>
      <c r="K1699" s="156">
        <v>319.85</v>
      </c>
      <c r="L1699" s="156">
        <v>394.75</v>
      </c>
      <c r="M1699" s="157">
        <v>319.85</v>
      </c>
      <c r="N1699" s="18"/>
      <c r="W1699" s="18"/>
      <c r="X1699" s="18"/>
      <c r="Y1699" s="18"/>
      <c r="Z1699" s="18"/>
      <c r="AA1699" s="18"/>
      <c r="AB1699" s="18"/>
      <c r="AC1699" s="18"/>
      <c r="AD1699" s="18"/>
      <c r="AE1699" s="18"/>
      <c r="AF1699" s="18"/>
      <c r="AG1699" s="18"/>
      <c r="AH1699" s="18"/>
      <c r="AI1699" s="18"/>
      <c r="AJ1699" s="18"/>
      <c r="AK1699" s="18"/>
      <c r="AL1699" s="18"/>
      <c r="AM1699" s="18"/>
      <c r="AN1699" s="18"/>
      <c r="AO1699" s="18"/>
      <c r="AP1699" s="18"/>
      <c r="AQ1699" s="18"/>
      <c r="AR1699" s="18"/>
      <c r="AS1699" s="18"/>
      <c r="AT1699" s="18"/>
      <c r="AU1699" s="18"/>
      <c r="AV1699" s="18"/>
      <c r="AW1699" s="18"/>
      <c r="AX1699" s="18"/>
      <c r="AY1699" s="18"/>
      <c r="AZ1699" s="18"/>
      <c r="BA1699" s="18"/>
      <c r="BB1699" s="18"/>
      <c r="BD1699" s="18"/>
      <c r="BE1699" s="18"/>
      <c r="BF1699" s="18"/>
      <c r="BG1699" s="18"/>
      <c r="BH1699" s="18"/>
      <c r="BI1699" s="18"/>
      <c r="BJ1699" s="18"/>
      <c r="BK1699" s="18"/>
      <c r="BL1699" s="18"/>
      <c r="BM1699" s="18"/>
      <c r="BN1699" s="18"/>
      <c r="BO1699" s="18"/>
      <c r="BP1699" s="18"/>
      <c r="BQ1699" s="18"/>
      <c r="BR1699" s="18"/>
      <c r="BS1699" s="18"/>
      <c r="BT1699" s="18"/>
      <c r="BU1699" s="18"/>
      <c r="BV1699" s="18"/>
      <c r="BW1699" s="18"/>
      <c r="BX1699" s="18"/>
      <c r="BY1699" s="18"/>
      <c r="BZ1699" s="18"/>
      <c r="CA1699" s="18"/>
      <c r="CB1699" s="18"/>
      <c r="CC1699" s="18"/>
      <c r="CD1699" s="18"/>
      <c r="CE1699" s="18"/>
      <c r="CF1699" s="18"/>
      <c r="CG1699" s="18"/>
      <c r="CH1699" s="18"/>
      <c r="CI1699" s="18"/>
      <c r="CJ1699" s="18"/>
      <c r="CK1699" s="18"/>
      <c r="CL1699" s="18"/>
      <c r="CM1699" s="18"/>
      <c r="CN1699" s="18"/>
      <c r="CO1699" s="18"/>
      <c r="CP1699" s="18"/>
      <c r="CQ1699" s="18"/>
      <c r="CR1699" s="18"/>
      <c r="CS1699" s="18"/>
      <c r="CT1699" s="18"/>
      <c r="CU1699" s="18"/>
      <c r="CV1699" s="18"/>
      <c r="CW1699" s="18"/>
      <c r="CX1699" s="18"/>
      <c r="CY1699" s="18"/>
      <c r="CZ1699" s="18"/>
      <c r="DA1699" s="18"/>
      <c r="DB1699" s="18"/>
      <c r="DC1699" s="18"/>
      <c r="DD1699" s="18"/>
      <c r="DE1699" s="18"/>
      <c r="DF1699" s="18"/>
      <c r="DG1699" s="18"/>
      <c r="DH1699" s="18"/>
      <c r="DI1699" s="18"/>
    </row>
    <row r="1700" s="19" customFormat="1" spans="1:113">
      <c r="A1700" s="153" t="str">
        <f>+CONCATENATE(B1700,C1700,D1700,E1700,F1700)</f>
        <v>AFS362.25</v>
      </c>
      <c r="B1700" s="158" t="s">
        <v>121</v>
      </c>
      <c r="C1700" s="154" t="s">
        <v>148</v>
      </c>
      <c r="D1700" s="158" t="s">
        <v>90</v>
      </c>
      <c r="E1700" s="158">
        <v>36</v>
      </c>
      <c r="F1700" s="159">
        <v>2.25</v>
      </c>
      <c r="G1700" s="156">
        <v>0</v>
      </c>
      <c r="H1700" s="156">
        <v>172.53</v>
      </c>
      <c r="I1700" s="156">
        <v>212.6</v>
      </c>
      <c r="J1700" s="156">
        <v>274.23</v>
      </c>
      <c r="K1700" s="156">
        <v>348.12</v>
      </c>
      <c r="L1700" s="156">
        <v>427.05</v>
      </c>
      <c r="M1700" s="157">
        <v>332.75</v>
      </c>
      <c r="N1700" s="18"/>
      <c r="W1700" s="18"/>
      <c r="X1700" s="18"/>
      <c r="Y1700" s="18"/>
      <c r="Z1700" s="18"/>
      <c r="AA1700" s="18"/>
      <c r="AB1700" s="18"/>
      <c r="AC1700" s="18"/>
      <c r="AD1700" s="18"/>
      <c r="AE1700" s="18"/>
      <c r="AF1700" s="18"/>
      <c r="AG1700" s="18"/>
      <c r="AH1700" s="18"/>
      <c r="AI1700" s="18"/>
      <c r="AJ1700" s="18"/>
      <c r="AK1700" s="18"/>
      <c r="AL1700" s="18"/>
      <c r="AM1700" s="18"/>
      <c r="AN1700" s="18"/>
      <c r="AO1700" s="18"/>
      <c r="AP1700" s="18"/>
      <c r="AQ1700" s="18"/>
      <c r="AR1700" s="18"/>
      <c r="AS1700" s="18"/>
      <c r="AT1700" s="18"/>
      <c r="AU1700" s="18"/>
      <c r="AV1700" s="18"/>
      <c r="AW1700" s="18"/>
      <c r="AX1700" s="18"/>
      <c r="AY1700" s="18"/>
      <c r="AZ1700" s="18"/>
      <c r="BA1700" s="18"/>
      <c r="BB1700" s="18"/>
      <c r="BD1700" s="18"/>
      <c r="BE1700" s="18"/>
      <c r="BF1700" s="18"/>
      <c r="BG1700" s="18"/>
      <c r="BH1700" s="18"/>
      <c r="BI1700" s="18"/>
      <c r="BJ1700" s="18"/>
      <c r="BK1700" s="18"/>
      <c r="BL1700" s="18"/>
      <c r="BM1700" s="18"/>
      <c r="BN1700" s="18"/>
      <c r="BO1700" s="18"/>
      <c r="BP1700" s="18"/>
      <c r="BQ1700" s="18"/>
      <c r="BR1700" s="18"/>
      <c r="BS1700" s="18"/>
      <c r="BT1700" s="18"/>
      <c r="BU1700" s="18"/>
      <c r="BV1700" s="18"/>
      <c r="BW1700" s="18"/>
      <c r="BX1700" s="18"/>
      <c r="BY1700" s="18"/>
      <c r="BZ1700" s="18"/>
      <c r="CA1700" s="18"/>
      <c r="CB1700" s="18"/>
      <c r="CC1700" s="18"/>
      <c r="CD1700" s="18"/>
      <c r="CE1700" s="18"/>
      <c r="CF1700" s="18"/>
      <c r="CG1700" s="18"/>
      <c r="CH1700" s="18"/>
      <c r="CI1700" s="18"/>
      <c r="CJ1700" s="18"/>
      <c r="CK1700" s="18"/>
      <c r="CL1700" s="18"/>
      <c r="CM1700" s="18"/>
      <c r="CN1700" s="18"/>
      <c r="CO1700" s="18"/>
      <c r="CP1700" s="18"/>
      <c r="CQ1700" s="18"/>
      <c r="CR1700" s="18"/>
      <c r="CS1700" s="18"/>
      <c r="CT1700" s="18"/>
      <c r="CU1700" s="18"/>
      <c r="CV1700" s="18"/>
      <c r="CW1700" s="18"/>
      <c r="CX1700" s="18"/>
      <c r="CY1700" s="18"/>
      <c r="CZ1700" s="18"/>
      <c r="DA1700" s="18"/>
      <c r="DB1700" s="18"/>
      <c r="DC1700" s="18"/>
      <c r="DD1700" s="18"/>
      <c r="DE1700" s="18"/>
      <c r="DF1700" s="18"/>
      <c r="DG1700" s="18"/>
      <c r="DH1700" s="18"/>
      <c r="DI1700" s="18"/>
    </row>
    <row r="1701" s="19" customFormat="1" spans="1:113">
      <c r="A1701" s="153" t="str">
        <f>+CONCATENATE(B1701,C1701,D1701,E1701,F1701)</f>
        <v>AFS372.25</v>
      </c>
      <c r="B1701" s="158" t="s">
        <v>121</v>
      </c>
      <c r="C1701" s="154" t="s">
        <v>148</v>
      </c>
      <c r="D1701" s="158" t="s">
        <v>90</v>
      </c>
      <c r="E1701" s="158">
        <v>37</v>
      </c>
      <c r="F1701" s="159">
        <v>2.25</v>
      </c>
      <c r="G1701" s="156">
        <v>0</v>
      </c>
      <c r="H1701" s="156">
        <v>185.4</v>
      </c>
      <c r="I1701" s="156">
        <v>232.11</v>
      </c>
      <c r="J1701" s="156">
        <v>300.26</v>
      </c>
      <c r="K1701" s="156">
        <v>378.7</v>
      </c>
      <c r="L1701" s="156">
        <v>462.07</v>
      </c>
      <c r="M1701" s="157">
        <v>346.6</v>
      </c>
      <c r="N1701" s="18"/>
      <c r="W1701" s="18"/>
      <c r="X1701" s="18"/>
      <c r="Y1701" s="18"/>
      <c r="Z1701" s="18"/>
      <c r="AA1701" s="18"/>
      <c r="AB1701" s="18"/>
      <c r="AC1701" s="18"/>
      <c r="AD1701" s="18"/>
      <c r="AE1701" s="18"/>
      <c r="AF1701" s="18"/>
      <c r="AG1701" s="18"/>
      <c r="AH1701" s="18"/>
      <c r="AI1701" s="18"/>
      <c r="AJ1701" s="18"/>
      <c r="AK1701" s="18"/>
      <c r="AL1701" s="18"/>
      <c r="AM1701" s="18"/>
      <c r="AN1701" s="18"/>
      <c r="AO1701" s="18"/>
      <c r="AP1701" s="18"/>
      <c r="AQ1701" s="18"/>
      <c r="AR1701" s="18"/>
      <c r="AS1701" s="18"/>
      <c r="AT1701" s="18"/>
      <c r="AU1701" s="18"/>
      <c r="AV1701" s="18"/>
      <c r="AW1701" s="18"/>
      <c r="AX1701" s="18"/>
      <c r="AY1701" s="18"/>
      <c r="AZ1701" s="18"/>
      <c r="BA1701" s="18"/>
      <c r="BB1701" s="18"/>
      <c r="BD1701" s="18"/>
      <c r="BE1701" s="18"/>
      <c r="BF1701" s="18"/>
      <c r="BG1701" s="18"/>
      <c r="BH1701" s="18"/>
      <c r="BI1701" s="18"/>
      <c r="BJ1701" s="18"/>
      <c r="BK1701" s="18"/>
      <c r="BL1701" s="18"/>
      <c r="BM1701" s="18"/>
      <c r="BN1701" s="18"/>
      <c r="BO1701" s="18"/>
      <c r="BP1701" s="18"/>
      <c r="BQ1701" s="18"/>
      <c r="BR1701" s="18"/>
      <c r="BS1701" s="18"/>
      <c r="BT1701" s="18"/>
      <c r="BU1701" s="18"/>
      <c r="BV1701" s="18"/>
      <c r="BW1701" s="18"/>
      <c r="BX1701" s="18"/>
      <c r="BY1701" s="18"/>
      <c r="BZ1701" s="18"/>
      <c r="CA1701" s="18"/>
      <c r="CB1701" s="18"/>
      <c r="CC1701" s="18"/>
      <c r="CD1701" s="18"/>
      <c r="CE1701" s="18"/>
      <c r="CF1701" s="18"/>
      <c r="CG1701" s="18"/>
      <c r="CH1701" s="18"/>
      <c r="CI1701" s="18"/>
      <c r="CJ1701" s="18"/>
      <c r="CK1701" s="18"/>
      <c r="CL1701" s="18"/>
      <c r="CM1701" s="18"/>
      <c r="CN1701" s="18"/>
      <c r="CO1701" s="18"/>
      <c r="CP1701" s="18"/>
      <c r="CQ1701" s="18"/>
      <c r="CR1701" s="18"/>
      <c r="CS1701" s="18"/>
      <c r="CT1701" s="18"/>
      <c r="CU1701" s="18"/>
      <c r="CV1701" s="18"/>
      <c r="CW1701" s="18"/>
      <c r="CX1701" s="18"/>
      <c r="CY1701" s="18"/>
      <c r="CZ1701" s="18"/>
      <c r="DA1701" s="18"/>
      <c r="DB1701" s="18"/>
      <c r="DC1701" s="18"/>
      <c r="DD1701" s="18"/>
      <c r="DE1701" s="18"/>
      <c r="DF1701" s="18"/>
      <c r="DG1701" s="18"/>
      <c r="DH1701" s="18"/>
      <c r="DI1701" s="18"/>
    </row>
    <row r="1702" s="19" customFormat="1" spans="1:113">
      <c r="A1702" s="153" t="str">
        <f>+CONCATENATE(B1702,C1702,D1702,E1702,F1702)</f>
        <v>AFS382.25</v>
      </c>
      <c r="B1702" s="158" t="s">
        <v>121</v>
      </c>
      <c r="C1702" s="154" t="s">
        <v>148</v>
      </c>
      <c r="D1702" s="158" t="s">
        <v>90</v>
      </c>
      <c r="E1702" s="158">
        <v>38</v>
      </c>
      <c r="F1702" s="159">
        <v>2.25</v>
      </c>
      <c r="G1702" s="156">
        <v>0</v>
      </c>
      <c r="H1702" s="156">
        <v>200.63</v>
      </c>
      <c r="I1702" s="156">
        <v>254.52</v>
      </c>
      <c r="J1702" s="156">
        <v>328.81</v>
      </c>
      <c r="K1702" s="156">
        <v>411.91</v>
      </c>
      <c r="L1702" s="156">
        <v>499.99</v>
      </c>
      <c r="M1702" s="157">
        <v>361.47</v>
      </c>
      <c r="N1702" s="18"/>
      <c r="W1702" s="18"/>
      <c r="X1702" s="18"/>
      <c r="Y1702" s="18"/>
      <c r="Z1702" s="18"/>
      <c r="AA1702" s="18"/>
      <c r="AB1702" s="18"/>
      <c r="AC1702" s="18"/>
      <c r="AD1702" s="18"/>
      <c r="AE1702" s="18"/>
      <c r="AF1702" s="18"/>
      <c r="AG1702" s="18"/>
      <c r="AH1702" s="18"/>
      <c r="AI1702" s="18"/>
      <c r="AJ1702" s="18"/>
      <c r="AK1702" s="18"/>
      <c r="AL1702" s="18"/>
      <c r="AM1702" s="18"/>
      <c r="AN1702" s="18"/>
      <c r="AO1702" s="18"/>
      <c r="AP1702" s="18"/>
      <c r="AQ1702" s="18"/>
      <c r="AR1702" s="18"/>
      <c r="AS1702" s="18"/>
      <c r="AT1702" s="18"/>
      <c r="AU1702" s="18"/>
      <c r="AV1702" s="18"/>
      <c r="AW1702" s="18"/>
      <c r="AX1702" s="18"/>
      <c r="AY1702" s="18"/>
      <c r="AZ1702" s="18"/>
      <c r="BA1702" s="18"/>
      <c r="BB1702" s="18"/>
      <c r="BD1702" s="18"/>
      <c r="BE1702" s="18"/>
      <c r="BF1702" s="18"/>
      <c r="BG1702" s="18"/>
      <c r="BH1702" s="18"/>
      <c r="BI1702" s="18"/>
      <c r="BJ1702" s="18"/>
      <c r="BK1702" s="18"/>
      <c r="BL1702" s="18"/>
      <c r="BM1702" s="18"/>
      <c r="BN1702" s="18"/>
      <c r="BO1702" s="18"/>
      <c r="BP1702" s="18"/>
      <c r="BQ1702" s="18"/>
      <c r="BR1702" s="18"/>
      <c r="BS1702" s="18"/>
      <c r="BT1702" s="18"/>
      <c r="BU1702" s="18"/>
      <c r="BV1702" s="18"/>
      <c r="BW1702" s="18"/>
      <c r="BX1702" s="18"/>
      <c r="BY1702" s="18"/>
      <c r="BZ1702" s="18"/>
      <c r="CA1702" s="18"/>
      <c r="CB1702" s="18"/>
      <c r="CC1702" s="18"/>
      <c r="CD1702" s="18"/>
      <c r="CE1702" s="18"/>
      <c r="CF1702" s="18"/>
      <c r="CG1702" s="18"/>
      <c r="CH1702" s="18"/>
      <c r="CI1702" s="18"/>
      <c r="CJ1702" s="18"/>
      <c r="CK1702" s="18"/>
      <c r="CL1702" s="18"/>
      <c r="CM1702" s="18"/>
      <c r="CN1702" s="18"/>
      <c r="CO1702" s="18"/>
      <c r="CP1702" s="18"/>
      <c r="CQ1702" s="18"/>
      <c r="CR1702" s="18"/>
      <c r="CS1702" s="18"/>
      <c r="CT1702" s="18"/>
      <c r="CU1702" s="18"/>
      <c r="CV1702" s="18"/>
      <c r="CW1702" s="18"/>
      <c r="CX1702" s="18"/>
      <c r="CY1702" s="18"/>
      <c r="CZ1702" s="18"/>
      <c r="DA1702" s="18"/>
      <c r="DB1702" s="18"/>
      <c r="DC1702" s="18"/>
      <c r="DD1702" s="18"/>
      <c r="DE1702" s="18"/>
      <c r="DF1702" s="18"/>
      <c r="DG1702" s="18"/>
      <c r="DH1702" s="18"/>
      <c r="DI1702" s="18"/>
    </row>
    <row r="1703" s="19" customFormat="1" spans="1:113">
      <c r="A1703" s="153" t="str">
        <f>+CONCATENATE(B1703,C1703,D1703,E1703,F1703)</f>
        <v>AFS392.25</v>
      </c>
      <c r="B1703" s="158" t="s">
        <v>121</v>
      </c>
      <c r="C1703" s="154" t="s">
        <v>148</v>
      </c>
      <c r="D1703" s="158" t="s">
        <v>90</v>
      </c>
      <c r="E1703" s="158">
        <v>39</v>
      </c>
      <c r="F1703" s="159">
        <v>2.25</v>
      </c>
      <c r="G1703" s="156">
        <v>0</v>
      </c>
      <c r="H1703" s="156">
        <v>218.19</v>
      </c>
      <c r="I1703" s="156">
        <v>279.88</v>
      </c>
      <c r="J1703" s="156">
        <v>360.23</v>
      </c>
      <c r="K1703" s="156">
        <v>447.96</v>
      </c>
      <c r="L1703" s="156">
        <v>541.02</v>
      </c>
      <c r="M1703" s="157">
        <v>377.45</v>
      </c>
      <c r="N1703" s="18"/>
      <c r="W1703" s="18"/>
      <c r="X1703" s="18"/>
      <c r="Y1703" s="18"/>
      <c r="Z1703" s="18"/>
      <c r="AA1703" s="18"/>
      <c r="AB1703" s="18"/>
      <c r="AC1703" s="18"/>
      <c r="AD1703" s="18"/>
      <c r="AE1703" s="18"/>
      <c r="AF1703" s="18"/>
      <c r="AG1703" s="18"/>
      <c r="AH1703" s="18"/>
      <c r="AI1703" s="18"/>
      <c r="AJ1703" s="18"/>
      <c r="AK1703" s="18"/>
      <c r="AL1703" s="18"/>
      <c r="AM1703" s="18"/>
      <c r="AN1703" s="18"/>
      <c r="AO1703" s="18"/>
      <c r="AP1703" s="18"/>
      <c r="AQ1703" s="18"/>
      <c r="AR1703" s="18"/>
      <c r="AS1703" s="18"/>
      <c r="AT1703" s="18"/>
      <c r="AU1703" s="18"/>
      <c r="AV1703" s="18"/>
      <c r="AW1703" s="18"/>
      <c r="AX1703" s="18"/>
      <c r="AY1703" s="18"/>
      <c r="AZ1703" s="18"/>
      <c r="BA1703" s="18"/>
      <c r="BB1703" s="18"/>
      <c r="BD1703" s="18"/>
      <c r="BE1703" s="18"/>
      <c r="BF1703" s="18"/>
      <c r="BG1703" s="18"/>
      <c r="BH1703" s="18"/>
      <c r="BI1703" s="18"/>
      <c r="BJ1703" s="18"/>
      <c r="BK1703" s="18"/>
      <c r="BL1703" s="18"/>
      <c r="BM1703" s="18"/>
      <c r="BN1703" s="18"/>
      <c r="BO1703" s="18"/>
      <c r="BP1703" s="18"/>
      <c r="BQ1703" s="18"/>
      <c r="BR1703" s="18"/>
      <c r="BS1703" s="18"/>
      <c r="BT1703" s="18"/>
      <c r="BU1703" s="18"/>
      <c r="BV1703" s="18"/>
      <c r="BW1703" s="18"/>
      <c r="BX1703" s="18"/>
      <c r="BY1703" s="18"/>
      <c r="BZ1703" s="18"/>
      <c r="CA1703" s="18"/>
      <c r="CB1703" s="18"/>
      <c r="CC1703" s="18"/>
      <c r="CD1703" s="18"/>
      <c r="CE1703" s="18"/>
      <c r="CF1703" s="18"/>
      <c r="CG1703" s="18"/>
      <c r="CH1703" s="18"/>
      <c r="CI1703" s="18"/>
      <c r="CJ1703" s="18"/>
      <c r="CK1703" s="18"/>
      <c r="CL1703" s="18"/>
      <c r="CM1703" s="18"/>
      <c r="CN1703" s="18"/>
      <c r="CO1703" s="18"/>
      <c r="CP1703" s="18"/>
      <c r="CQ1703" s="18"/>
      <c r="CR1703" s="18"/>
      <c r="CS1703" s="18"/>
      <c r="CT1703" s="18"/>
      <c r="CU1703" s="18"/>
      <c r="CV1703" s="18"/>
      <c r="CW1703" s="18"/>
      <c r="CX1703" s="18"/>
      <c r="CY1703" s="18"/>
      <c r="CZ1703" s="18"/>
      <c r="DA1703" s="18"/>
      <c r="DB1703" s="18"/>
      <c r="DC1703" s="18"/>
      <c r="DD1703" s="18"/>
      <c r="DE1703" s="18"/>
      <c r="DF1703" s="18"/>
      <c r="DG1703" s="18"/>
      <c r="DH1703" s="18"/>
      <c r="DI1703" s="18"/>
    </row>
    <row r="1704" s="19" customFormat="1" spans="1:113">
      <c r="A1704" s="153" t="str">
        <f>+CONCATENATE(B1704,C1704,D1704,E1704,F1704)</f>
        <v>AFS402.25</v>
      </c>
      <c r="B1704" s="158" t="s">
        <v>121</v>
      </c>
      <c r="C1704" s="154" t="s">
        <v>148</v>
      </c>
      <c r="D1704" s="158" t="s">
        <v>90</v>
      </c>
      <c r="E1704" s="158">
        <v>40</v>
      </c>
      <c r="F1704" s="159">
        <v>2.25</v>
      </c>
      <c r="G1704" s="156">
        <v>250.03</v>
      </c>
      <c r="H1704" s="156">
        <v>238.83</v>
      </c>
      <c r="I1704" s="156">
        <v>308.25</v>
      </c>
      <c r="J1704" s="156">
        <v>394.64</v>
      </c>
      <c r="K1704" s="156">
        <v>487.02</v>
      </c>
      <c r="L1704" s="156">
        <v>585.39</v>
      </c>
      <c r="M1704" s="157">
        <v>394.64</v>
      </c>
      <c r="N1704" s="18"/>
      <c r="W1704" s="18"/>
      <c r="X1704" s="18"/>
      <c r="Y1704" s="18"/>
      <c r="Z1704" s="18"/>
      <c r="AA1704" s="18"/>
      <c r="AB1704" s="18"/>
      <c r="AC1704" s="18"/>
      <c r="AD1704" s="18"/>
      <c r="AE1704" s="18"/>
      <c r="AF1704" s="18"/>
      <c r="AG1704" s="18"/>
      <c r="AH1704" s="18"/>
      <c r="AI1704" s="18"/>
      <c r="AJ1704" s="18"/>
      <c r="AK1704" s="18"/>
      <c r="AL1704" s="18"/>
      <c r="AM1704" s="18"/>
      <c r="AN1704" s="18"/>
      <c r="AO1704" s="18"/>
      <c r="AP1704" s="18"/>
      <c r="AQ1704" s="18"/>
      <c r="AR1704" s="18"/>
      <c r="AS1704" s="18"/>
      <c r="AT1704" s="18"/>
      <c r="AU1704" s="18"/>
      <c r="AV1704" s="18"/>
      <c r="AW1704" s="18"/>
      <c r="AX1704" s="18"/>
      <c r="AY1704" s="18"/>
      <c r="AZ1704" s="18"/>
      <c r="BA1704" s="18"/>
      <c r="BB1704" s="18"/>
      <c r="BD1704" s="18"/>
      <c r="BE1704" s="18"/>
      <c r="BF1704" s="18"/>
      <c r="BG1704" s="18"/>
      <c r="BH1704" s="18"/>
      <c r="BI1704" s="18"/>
      <c r="BJ1704" s="18"/>
      <c r="BK1704" s="18"/>
      <c r="BL1704" s="18"/>
      <c r="BM1704" s="18"/>
      <c r="BN1704" s="18"/>
      <c r="BO1704" s="18"/>
      <c r="BP1704" s="18"/>
      <c r="BQ1704" s="18"/>
      <c r="BR1704" s="18"/>
      <c r="BS1704" s="18"/>
      <c r="BT1704" s="18"/>
      <c r="BU1704" s="18"/>
      <c r="BV1704" s="18"/>
      <c r="BW1704" s="18"/>
      <c r="BX1704" s="18"/>
      <c r="BY1704" s="18"/>
      <c r="BZ1704" s="18"/>
      <c r="CA1704" s="18"/>
      <c r="CB1704" s="18"/>
      <c r="CC1704" s="18"/>
      <c r="CD1704" s="18"/>
      <c r="CE1704" s="18"/>
      <c r="CF1704" s="18"/>
      <c r="CG1704" s="18"/>
      <c r="CH1704" s="18"/>
      <c r="CI1704" s="18"/>
      <c r="CJ1704" s="18"/>
      <c r="CK1704" s="18"/>
      <c r="CL1704" s="18"/>
      <c r="CM1704" s="18"/>
      <c r="CN1704" s="18"/>
      <c r="CO1704" s="18"/>
      <c r="CP1704" s="18"/>
      <c r="CQ1704" s="18"/>
      <c r="CR1704" s="18"/>
      <c r="CS1704" s="18"/>
      <c r="CT1704" s="18"/>
      <c r="CU1704" s="18"/>
      <c r="CV1704" s="18"/>
      <c r="CW1704" s="18"/>
      <c r="CX1704" s="18"/>
      <c r="CY1704" s="18"/>
      <c r="CZ1704" s="18"/>
      <c r="DA1704" s="18"/>
      <c r="DB1704" s="18"/>
      <c r="DC1704" s="18"/>
      <c r="DD1704" s="18"/>
      <c r="DE1704" s="18"/>
      <c r="DF1704" s="18"/>
      <c r="DG1704" s="18"/>
      <c r="DH1704" s="18"/>
      <c r="DI1704" s="18"/>
    </row>
    <row r="1705" s="19" customFormat="1" spans="1:113">
      <c r="A1705" s="153" t="str">
        <f>+CONCATENATE(B1705,C1705,D1705,E1705,F1705)</f>
        <v>AFS412.25</v>
      </c>
      <c r="B1705" s="158" t="s">
        <v>121</v>
      </c>
      <c r="C1705" s="154" t="s">
        <v>148</v>
      </c>
      <c r="D1705" s="158" t="s">
        <v>90</v>
      </c>
      <c r="E1705" s="158">
        <v>41</v>
      </c>
      <c r="F1705" s="159">
        <v>2.25</v>
      </c>
      <c r="G1705" s="156">
        <v>250.03</v>
      </c>
      <c r="H1705" s="156">
        <v>262.51</v>
      </c>
      <c r="I1705" s="156">
        <v>339.94</v>
      </c>
      <c r="J1705" s="156">
        <v>431.97</v>
      </c>
      <c r="K1705" s="156">
        <v>529.32</v>
      </c>
      <c r="L1705" s="156">
        <v>633.3</v>
      </c>
      <c r="M1705" s="157">
        <v>413.02</v>
      </c>
      <c r="N1705" s="18"/>
      <c r="W1705" s="18"/>
      <c r="X1705" s="18"/>
      <c r="Y1705" s="18"/>
      <c r="Z1705" s="18"/>
      <c r="AA1705" s="18"/>
      <c r="AB1705" s="18"/>
      <c r="AC1705" s="18"/>
      <c r="AD1705" s="18"/>
      <c r="AE1705" s="18"/>
      <c r="AF1705" s="18"/>
      <c r="AG1705" s="18"/>
      <c r="AH1705" s="18"/>
      <c r="AI1705" s="18"/>
      <c r="AJ1705" s="18"/>
      <c r="AK1705" s="18"/>
      <c r="AL1705" s="18"/>
      <c r="AM1705" s="18"/>
      <c r="AN1705" s="18"/>
      <c r="AO1705" s="18"/>
      <c r="AP1705" s="18"/>
      <c r="AQ1705" s="18"/>
      <c r="AR1705" s="18"/>
      <c r="AS1705" s="18"/>
      <c r="AT1705" s="18"/>
      <c r="AU1705" s="18"/>
      <c r="AV1705" s="18"/>
      <c r="AW1705" s="18"/>
      <c r="AX1705" s="18"/>
      <c r="AY1705" s="18"/>
      <c r="AZ1705" s="18"/>
      <c r="BA1705" s="18"/>
      <c r="BB1705" s="18"/>
      <c r="BD1705" s="18"/>
      <c r="BE1705" s="18"/>
      <c r="BF1705" s="18"/>
      <c r="BG1705" s="18"/>
      <c r="BH1705" s="18"/>
      <c r="BI1705" s="18"/>
      <c r="BJ1705" s="18"/>
      <c r="BK1705" s="18"/>
      <c r="BL1705" s="18"/>
      <c r="BM1705" s="18"/>
      <c r="BN1705" s="18"/>
      <c r="BO1705" s="18"/>
      <c r="BP1705" s="18"/>
      <c r="BQ1705" s="18"/>
      <c r="BR1705" s="18"/>
      <c r="BS1705" s="18"/>
      <c r="BT1705" s="18"/>
      <c r="BU1705" s="18"/>
      <c r="BV1705" s="18"/>
      <c r="BW1705" s="18"/>
      <c r="BX1705" s="18"/>
      <c r="BY1705" s="18"/>
      <c r="BZ1705" s="18"/>
      <c r="CA1705" s="18"/>
      <c r="CB1705" s="18"/>
      <c r="CC1705" s="18"/>
      <c r="CD1705" s="18"/>
      <c r="CE1705" s="18"/>
      <c r="CF1705" s="18"/>
      <c r="CG1705" s="18"/>
      <c r="CH1705" s="18"/>
      <c r="CI1705" s="18"/>
      <c r="CJ1705" s="18"/>
      <c r="CK1705" s="18"/>
      <c r="CL1705" s="18"/>
      <c r="CM1705" s="18"/>
      <c r="CN1705" s="18"/>
      <c r="CO1705" s="18"/>
      <c r="CP1705" s="18"/>
      <c r="CQ1705" s="18"/>
      <c r="CR1705" s="18"/>
      <c r="CS1705" s="18"/>
      <c r="CT1705" s="18"/>
      <c r="CU1705" s="18"/>
      <c r="CV1705" s="18"/>
      <c r="CW1705" s="18"/>
      <c r="CX1705" s="18"/>
      <c r="CY1705" s="18"/>
      <c r="CZ1705" s="18"/>
      <c r="DA1705" s="18"/>
      <c r="DB1705" s="18"/>
      <c r="DC1705" s="18"/>
      <c r="DD1705" s="18"/>
      <c r="DE1705" s="18"/>
      <c r="DF1705" s="18"/>
      <c r="DG1705" s="18"/>
      <c r="DH1705" s="18"/>
      <c r="DI1705" s="18"/>
    </row>
    <row r="1706" s="19" customFormat="1" spans="1:113">
      <c r="A1706" s="153" t="str">
        <f>+CONCATENATE(B1706,C1706,D1706,E1706,F1706)</f>
        <v>AFS422.25</v>
      </c>
      <c r="B1706" s="158" t="s">
        <v>121</v>
      </c>
      <c r="C1706" s="154" t="s">
        <v>148</v>
      </c>
      <c r="D1706" s="158" t="s">
        <v>90</v>
      </c>
      <c r="E1706" s="158">
        <v>42</v>
      </c>
      <c r="F1706" s="159">
        <v>2.25</v>
      </c>
      <c r="G1706" s="156">
        <v>250.03</v>
      </c>
      <c r="H1706" s="156">
        <v>289.43</v>
      </c>
      <c r="I1706" s="156">
        <v>375.01</v>
      </c>
      <c r="J1706" s="156">
        <v>472.43</v>
      </c>
      <c r="K1706" s="156">
        <v>575.09</v>
      </c>
      <c r="L1706" s="156">
        <v>684.96</v>
      </c>
      <c r="M1706" s="157">
        <v>432.83</v>
      </c>
      <c r="N1706" s="18"/>
      <c r="W1706" s="18"/>
      <c r="X1706" s="18"/>
      <c r="Y1706" s="18"/>
      <c r="Z1706" s="18"/>
      <c r="AA1706" s="18"/>
      <c r="AB1706" s="18"/>
      <c r="AC1706" s="18"/>
      <c r="AD1706" s="18"/>
      <c r="AE1706" s="18"/>
      <c r="AF1706" s="18"/>
      <c r="AG1706" s="18"/>
      <c r="AH1706" s="18"/>
      <c r="AI1706" s="18"/>
      <c r="AJ1706" s="18"/>
      <c r="AK1706" s="18"/>
      <c r="AL1706" s="18"/>
      <c r="AM1706" s="18"/>
      <c r="AN1706" s="18"/>
      <c r="AO1706" s="18"/>
      <c r="AP1706" s="18"/>
      <c r="AQ1706" s="18"/>
      <c r="AR1706" s="18"/>
      <c r="AS1706" s="18"/>
      <c r="AT1706" s="18"/>
      <c r="AU1706" s="18"/>
      <c r="AV1706" s="18"/>
      <c r="AW1706" s="18"/>
      <c r="AX1706" s="18"/>
      <c r="AY1706" s="18"/>
      <c r="AZ1706" s="18"/>
      <c r="BA1706" s="18"/>
      <c r="BB1706" s="18"/>
      <c r="BD1706" s="18"/>
      <c r="BE1706" s="18"/>
      <c r="BF1706" s="18"/>
      <c r="BG1706" s="18"/>
      <c r="BH1706" s="18"/>
      <c r="BI1706" s="18"/>
      <c r="BJ1706" s="18"/>
      <c r="BK1706" s="18"/>
      <c r="BL1706" s="18"/>
      <c r="BM1706" s="18"/>
      <c r="BN1706" s="18"/>
      <c r="BO1706" s="18"/>
      <c r="BP1706" s="18"/>
      <c r="BQ1706" s="18"/>
      <c r="BR1706" s="18"/>
      <c r="BS1706" s="18"/>
      <c r="BT1706" s="18"/>
      <c r="BU1706" s="18"/>
      <c r="BV1706" s="18"/>
      <c r="BW1706" s="18"/>
      <c r="BX1706" s="18"/>
      <c r="BY1706" s="18"/>
      <c r="BZ1706" s="18"/>
      <c r="CA1706" s="18"/>
      <c r="CB1706" s="18"/>
      <c r="CC1706" s="18"/>
      <c r="CD1706" s="18"/>
      <c r="CE1706" s="18"/>
      <c r="CF1706" s="18"/>
      <c r="CG1706" s="18"/>
      <c r="CH1706" s="18"/>
      <c r="CI1706" s="18"/>
      <c r="CJ1706" s="18"/>
      <c r="CK1706" s="18"/>
      <c r="CL1706" s="18"/>
      <c r="CM1706" s="18"/>
      <c r="CN1706" s="18"/>
      <c r="CO1706" s="18"/>
      <c r="CP1706" s="18"/>
      <c r="CQ1706" s="18"/>
      <c r="CR1706" s="18"/>
      <c r="CS1706" s="18"/>
      <c r="CT1706" s="18"/>
      <c r="CU1706" s="18"/>
      <c r="CV1706" s="18"/>
      <c r="CW1706" s="18"/>
      <c r="CX1706" s="18"/>
      <c r="CY1706" s="18"/>
      <c r="CZ1706" s="18"/>
      <c r="DA1706" s="18"/>
      <c r="DB1706" s="18"/>
      <c r="DC1706" s="18"/>
      <c r="DD1706" s="18"/>
      <c r="DE1706" s="18"/>
      <c r="DF1706" s="18"/>
      <c r="DG1706" s="18"/>
      <c r="DH1706" s="18"/>
      <c r="DI1706" s="18"/>
    </row>
    <row r="1707" s="19" customFormat="1" spans="1:113">
      <c r="A1707" s="153" t="str">
        <f>+CONCATENATE(B1707,C1707,D1707,E1707,F1707)</f>
        <v>AFS432.25</v>
      </c>
      <c r="B1707" s="158" t="s">
        <v>121</v>
      </c>
      <c r="C1707" s="154" t="s">
        <v>148</v>
      </c>
      <c r="D1707" s="158" t="s">
        <v>90</v>
      </c>
      <c r="E1707" s="158">
        <v>43</v>
      </c>
      <c r="F1707" s="159">
        <v>2.25</v>
      </c>
      <c r="G1707" s="156">
        <v>250.03</v>
      </c>
      <c r="H1707" s="156">
        <v>320.24</v>
      </c>
      <c r="I1707" s="156">
        <v>413.54</v>
      </c>
      <c r="J1707" s="156">
        <v>516.27</v>
      </c>
      <c r="K1707" s="156">
        <v>624.61</v>
      </c>
      <c r="L1707" s="156">
        <v>740.62</v>
      </c>
      <c r="M1707" s="157">
        <v>454.13</v>
      </c>
      <c r="N1707" s="18"/>
      <c r="W1707" s="18"/>
      <c r="X1707" s="18"/>
      <c r="Y1707" s="18"/>
      <c r="Z1707" s="18"/>
      <c r="AA1707" s="18"/>
      <c r="AB1707" s="18"/>
      <c r="AC1707" s="18"/>
      <c r="AD1707" s="18"/>
      <c r="AE1707" s="18"/>
      <c r="AF1707" s="18"/>
      <c r="AG1707" s="18"/>
      <c r="AH1707" s="18"/>
      <c r="AI1707" s="18"/>
      <c r="AJ1707" s="18"/>
      <c r="AK1707" s="18"/>
      <c r="AL1707" s="18"/>
      <c r="AM1707" s="18"/>
      <c r="AN1707" s="18"/>
      <c r="AO1707" s="18"/>
      <c r="AP1707" s="18"/>
      <c r="AQ1707" s="18"/>
      <c r="AR1707" s="18"/>
      <c r="AS1707" s="18"/>
      <c r="AT1707" s="18"/>
      <c r="AU1707" s="18"/>
      <c r="AV1707" s="18"/>
      <c r="AW1707" s="18"/>
      <c r="AX1707" s="18"/>
      <c r="AY1707" s="18"/>
      <c r="AZ1707" s="18"/>
      <c r="BA1707" s="18"/>
      <c r="BB1707" s="18"/>
      <c r="BD1707" s="18"/>
      <c r="BE1707" s="18"/>
      <c r="BF1707" s="18"/>
      <c r="BG1707" s="18"/>
      <c r="BH1707" s="18"/>
      <c r="BI1707" s="18"/>
      <c r="BJ1707" s="18"/>
      <c r="BK1707" s="18"/>
      <c r="BL1707" s="18"/>
      <c r="BM1707" s="18"/>
      <c r="BN1707" s="18"/>
      <c r="BO1707" s="18"/>
      <c r="BP1707" s="18"/>
      <c r="BQ1707" s="18"/>
      <c r="BR1707" s="18"/>
      <c r="BS1707" s="18"/>
      <c r="BT1707" s="18"/>
      <c r="BU1707" s="18"/>
      <c r="BV1707" s="18"/>
      <c r="BW1707" s="18"/>
      <c r="BX1707" s="18"/>
      <c r="BY1707" s="18"/>
      <c r="BZ1707" s="18"/>
      <c r="CA1707" s="18"/>
      <c r="CB1707" s="18"/>
      <c r="CC1707" s="18"/>
      <c r="CD1707" s="18"/>
      <c r="CE1707" s="18"/>
      <c r="CF1707" s="18"/>
      <c r="CG1707" s="18"/>
      <c r="CH1707" s="18"/>
      <c r="CI1707" s="18"/>
      <c r="CJ1707" s="18"/>
      <c r="CK1707" s="18"/>
      <c r="CL1707" s="18"/>
      <c r="CM1707" s="18"/>
      <c r="CN1707" s="18"/>
      <c r="CO1707" s="18"/>
      <c r="CP1707" s="18"/>
      <c r="CQ1707" s="18"/>
      <c r="CR1707" s="18"/>
      <c r="CS1707" s="18"/>
      <c r="CT1707" s="18"/>
      <c r="CU1707" s="18"/>
      <c r="CV1707" s="18"/>
      <c r="CW1707" s="18"/>
      <c r="CX1707" s="18"/>
      <c r="CY1707" s="18"/>
      <c r="CZ1707" s="18"/>
      <c r="DA1707" s="18"/>
      <c r="DB1707" s="18"/>
      <c r="DC1707" s="18"/>
      <c r="DD1707" s="18"/>
      <c r="DE1707" s="18"/>
      <c r="DF1707" s="18"/>
      <c r="DG1707" s="18"/>
      <c r="DH1707" s="18"/>
      <c r="DI1707" s="18"/>
    </row>
    <row r="1708" s="19" customFormat="1" spans="1:113">
      <c r="A1708" s="153" t="str">
        <f>+CONCATENATE(B1708,C1708,D1708,E1708,F1708)</f>
        <v>AFS442.25</v>
      </c>
      <c r="B1708" s="158" t="s">
        <v>121</v>
      </c>
      <c r="C1708" s="154" t="s">
        <v>148</v>
      </c>
      <c r="D1708" s="158" t="s">
        <v>90</v>
      </c>
      <c r="E1708" s="158">
        <v>44</v>
      </c>
      <c r="F1708" s="159">
        <v>2.25</v>
      </c>
      <c r="G1708" s="156">
        <v>274.51</v>
      </c>
      <c r="H1708" s="156">
        <v>355.42</v>
      </c>
      <c r="I1708" s="156">
        <v>455.78</v>
      </c>
      <c r="J1708" s="156">
        <v>563.72</v>
      </c>
      <c r="K1708" s="156">
        <v>678.16</v>
      </c>
      <c r="L1708" s="156">
        <v>800.46</v>
      </c>
      <c r="M1708" s="157">
        <v>477.06</v>
      </c>
      <c r="N1708" s="18"/>
      <c r="W1708" s="18"/>
      <c r="X1708" s="18"/>
      <c r="Y1708" s="18"/>
      <c r="Z1708" s="18"/>
      <c r="AA1708" s="18"/>
      <c r="AB1708" s="18"/>
      <c r="AC1708" s="18"/>
      <c r="AD1708" s="18"/>
      <c r="AE1708" s="18"/>
      <c r="AF1708" s="18"/>
      <c r="AG1708" s="18"/>
      <c r="AH1708" s="18"/>
      <c r="AI1708" s="18"/>
      <c r="AJ1708" s="18"/>
      <c r="AK1708" s="18"/>
      <c r="AL1708" s="18"/>
      <c r="AM1708" s="18"/>
      <c r="AN1708" s="18"/>
      <c r="AO1708" s="18"/>
      <c r="AP1708" s="18"/>
      <c r="AQ1708" s="18"/>
      <c r="AR1708" s="18"/>
      <c r="AS1708" s="18"/>
      <c r="AT1708" s="18"/>
      <c r="AU1708" s="18"/>
      <c r="AV1708" s="18"/>
      <c r="AW1708" s="18"/>
      <c r="AX1708" s="18"/>
      <c r="AY1708" s="18"/>
      <c r="AZ1708" s="18"/>
      <c r="BA1708" s="18"/>
      <c r="BB1708" s="18"/>
      <c r="BD1708" s="18"/>
      <c r="BE1708" s="18"/>
      <c r="BF1708" s="18"/>
      <c r="BG1708" s="18"/>
      <c r="BH1708" s="18"/>
      <c r="BI1708" s="18"/>
      <c r="BJ1708" s="18"/>
      <c r="BK1708" s="18"/>
      <c r="BL1708" s="18"/>
      <c r="BM1708" s="18"/>
      <c r="BN1708" s="18"/>
      <c r="BO1708" s="18"/>
      <c r="BP1708" s="18"/>
      <c r="BQ1708" s="18"/>
      <c r="BR1708" s="18"/>
      <c r="BS1708" s="18"/>
      <c r="BT1708" s="18"/>
      <c r="BU1708" s="18"/>
      <c r="BV1708" s="18"/>
      <c r="BW1708" s="18"/>
      <c r="BX1708" s="18"/>
      <c r="BY1708" s="18"/>
      <c r="BZ1708" s="18"/>
      <c r="CA1708" s="18"/>
      <c r="CB1708" s="18"/>
      <c r="CC1708" s="18"/>
      <c r="CD1708" s="18"/>
      <c r="CE1708" s="18"/>
      <c r="CF1708" s="18"/>
      <c r="CG1708" s="18"/>
      <c r="CH1708" s="18"/>
      <c r="CI1708" s="18"/>
      <c r="CJ1708" s="18"/>
      <c r="CK1708" s="18"/>
      <c r="CL1708" s="18"/>
      <c r="CM1708" s="18"/>
      <c r="CN1708" s="18"/>
      <c r="CO1708" s="18"/>
      <c r="CP1708" s="18"/>
      <c r="CQ1708" s="18"/>
      <c r="CR1708" s="18"/>
      <c r="CS1708" s="18"/>
      <c r="CT1708" s="18"/>
      <c r="CU1708" s="18"/>
      <c r="CV1708" s="18"/>
      <c r="CW1708" s="18"/>
      <c r="CX1708" s="18"/>
      <c r="CY1708" s="18"/>
      <c r="CZ1708" s="18"/>
      <c r="DA1708" s="18"/>
      <c r="DB1708" s="18"/>
      <c r="DC1708" s="18"/>
      <c r="DD1708" s="18"/>
      <c r="DE1708" s="18"/>
      <c r="DF1708" s="18"/>
      <c r="DG1708" s="18"/>
      <c r="DH1708" s="18"/>
      <c r="DI1708" s="18"/>
    </row>
    <row r="1709" s="19" customFormat="1" spans="1:113">
      <c r="A1709" s="153" t="str">
        <f>+CONCATENATE(B1709,C1709,D1709,E1709,F1709)</f>
        <v>AFS452.25</v>
      </c>
      <c r="B1709" s="158" t="s">
        <v>121</v>
      </c>
      <c r="C1709" s="154" t="s">
        <v>148</v>
      </c>
      <c r="D1709" s="158" t="s">
        <v>90</v>
      </c>
      <c r="E1709" s="158">
        <v>45</v>
      </c>
      <c r="F1709" s="159">
        <v>2.25</v>
      </c>
      <c r="G1709" s="156">
        <v>302.94</v>
      </c>
      <c r="H1709" s="156">
        <v>394.83</v>
      </c>
      <c r="I1709" s="156">
        <v>501.82</v>
      </c>
      <c r="J1709" s="156">
        <v>615.02</v>
      </c>
      <c r="K1709" s="156">
        <v>736.03</v>
      </c>
      <c r="L1709" s="156">
        <v>864.69</v>
      </c>
      <c r="M1709" s="157">
        <v>501.82</v>
      </c>
      <c r="N1709" s="18"/>
      <c r="W1709" s="18"/>
      <c r="X1709" s="18"/>
      <c r="Y1709" s="18"/>
      <c r="Z1709" s="18"/>
      <c r="AA1709" s="18"/>
      <c r="AB1709" s="18"/>
      <c r="AC1709" s="18"/>
      <c r="AD1709" s="18"/>
      <c r="AE1709" s="18"/>
      <c r="AF1709" s="18"/>
      <c r="AG1709" s="18"/>
      <c r="AH1709" s="18"/>
      <c r="AI1709" s="18"/>
      <c r="AJ1709" s="18"/>
      <c r="AK1709" s="18"/>
      <c r="AL1709" s="18"/>
      <c r="AM1709" s="18"/>
      <c r="AN1709" s="18"/>
      <c r="AO1709" s="18"/>
      <c r="AP1709" s="18"/>
      <c r="AQ1709" s="18"/>
      <c r="AR1709" s="18"/>
      <c r="AS1709" s="18"/>
      <c r="AT1709" s="18"/>
      <c r="AU1709" s="18"/>
      <c r="AV1709" s="18"/>
      <c r="AW1709" s="18"/>
      <c r="AX1709" s="18"/>
      <c r="AY1709" s="18"/>
      <c r="AZ1709" s="18"/>
      <c r="BA1709" s="18"/>
      <c r="BB1709" s="18"/>
      <c r="BD1709" s="18"/>
      <c r="BE1709" s="18"/>
      <c r="BF1709" s="18"/>
      <c r="BG1709" s="18"/>
      <c r="BH1709" s="18"/>
      <c r="BI1709" s="18"/>
      <c r="BJ1709" s="18"/>
      <c r="BK1709" s="18"/>
      <c r="BL1709" s="18"/>
      <c r="BM1709" s="18"/>
      <c r="BN1709" s="18"/>
      <c r="BO1709" s="18"/>
      <c r="BP1709" s="18"/>
      <c r="BQ1709" s="18"/>
      <c r="BR1709" s="18"/>
      <c r="BS1709" s="18"/>
      <c r="BT1709" s="18"/>
      <c r="BU1709" s="18"/>
      <c r="BV1709" s="18"/>
      <c r="BW1709" s="18"/>
      <c r="BX1709" s="18"/>
      <c r="BY1709" s="18"/>
      <c r="BZ1709" s="18"/>
      <c r="CA1709" s="18"/>
      <c r="CB1709" s="18"/>
      <c r="CC1709" s="18"/>
      <c r="CD1709" s="18"/>
      <c r="CE1709" s="18"/>
      <c r="CF1709" s="18"/>
      <c r="CG1709" s="18"/>
      <c r="CH1709" s="18"/>
      <c r="CI1709" s="18"/>
      <c r="CJ1709" s="18"/>
      <c r="CK1709" s="18"/>
      <c r="CL1709" s="18"/>
      <c r="CM1709" s="18"/>
      <c r="CN1709" s="18"/>
      <c r="CO1709" s="18"/>
      <c r="CP1709" s="18"/>
      <c r="CQ1709" s="18"/>
      <c r="CR1709" s="18"/>
      <c r="CS1709" s="18"/>
      <c r="CT1709" s="18"/>
      <c r="CU1709" s="18"/>
      <c r="CV1709" s="18"/>
      <c r="CW1709" s="18"/>
      <c r="CX1709" s="18"/>
      <c r="CY1709" s="18"/>
      <c r="CZ1709" s="18"/>
      <c r="DA1709" s="18"/>
      <c r="DB1709" s="18"/>
      <c r="DC1709" s="18"/>
      <c r="DD1709" s="18"/>
      <c r="DE1709" s="18"/>
      <c r="DF1709" s="18"/>
      <c r="DG1709" s="18"/>
      <c r="DH1709" s="18"/>
      <c r="DI1709" s="18"/>
    </row>
    <row r="1710" s="19" customFormat="1" spans="1:113">
      <c r="A1710" s="153" t="str">
        <f>+CONCATENATE(B1710,C1710,D1710,E1710,F1710)</f>
        <v>AFS462.25</v>
      </c>
      <c r="B1710" s="158" t="s">
        <v>121</v>
      </c>
      <c r="C1710" s="154" t="s">
        <v>148</v>
      </c>
      <c r="D1710" s="158" t="s">
        <v>90</v>
      </c>
      <c r="E1710" s="158">
        <v>46</v>
      </c>
      <c r="F1710" s="159">
        <v>2.25</v>
      </c>
      <c r="G1710" s="156">
        <v>336.09</v>
      </c>
      <c r="H1710" s="156">
        <v>438.59</v>
      </c>
      <c r="I1710" s="156">
        <v>551.66</v>
      </c>
      <c r="J1710" s="156">
        <v>670.41</v>
      </c>
      <c r="K1710" s="156">
        <v>798.47</v>
      </c>
      <c r="L1710" s="156"/>
      <c r="M1710" s="157">
        <v>528.4</v>
      </c>
      <c r="N1710" s="18"/>
      <c r="W1710" s="18"/>
      <c r="X1710" s="18"/>
      <c r="Y1710" s="18"/>
      <c r="Z1710" s="18"/>
      <c r="AA1710" s="18"/>
      <c r="AB1710" s="18"/>
      <c r="AC1710" s="18"/>
      <c r="AD1710" s="18"/>
      <c r="AE1710" s="18"/>
      <c r="AF1710" s="18"/>
      <c r="AG1710" s="18"/>
      <c r="AH1710" s="18"/>
      <c r="AI1710" s="18"/>
      <c r="AJ1710" s="18"/>
      <c r="AK1710" s="18"/>
      <c r="AL1710" s="18"/>
      <c r="AM1710" s="18"/>
      <c r="AN1710" s="18"/>
      <c r="AO1710" s="18"/>
      <c r="AP1710" s="18"/>
      <c r="AQ1710" s="18"/>
      <c r="AR1710" s="18"/>
      <c r="AS1710" s="18"/>
      <c r="AT1710" s="18"/>
      <c r="AU1710" s="18"/>
      <c r="AV1710" s="18"/>
      <c r="AW1710" s="18"/>
      <c r="AX1710" s="18"/>
      <c r="AY1710" s="18"/>
      <c r="AZ1710" s="18"/>
      <c r="BA1710" s="18"/>
      <c r="BB1710" s="18"/>
      <c r="BD1710" s="18"/>
      <c r="BE1710" s="18"/>
      <c r="BF1710" s="18"/>
      <c r="BG1710" s="18"/>
      <c r="BH1710" s="18"/>
      <c r="BI1710" s="18"/>
      <c r="BJ1710" s="18"/>
      <c r="BK1710" s="18"/>
      <c r="BL1710" s="18"/>
      <c r="BM1710" s="18"/>
      <c r="BN1710" s="18"/>
      <c r="BO1710" s="18"/>
      <c r="BP1710" s="18"/>
      <c r="BQ1710" s="18"/>
      <c r="BR1710" s="18"/>
      <c r="BS1710" s="18"/>
      <c r="BT1710" s="18"/>
      <c r="BU1710" s="18"/>
      <c r="BV1710" s="18"/>
      <c r="BW1710" s="18"/>
      <c r="BX1710" s="18"/>
      <c r="BY1710" s="18"/>
      <c r="BZ1710" s="18"/>
      <c r="CA1710" s="18"/>
      <c r="CB1710" s="18"/>
      <c r="CC1710" s="18"/>
      <c r="CD1710" s="18"/>
      <c r="CE1710" s="18"/>
      <c r="CF1710" s="18"/>
      <c r="CG1710" s="18"/>
      <c r="CH1710" s="18"/>
      <c r="CI1710" s="18"/>
      <c r="CJ1710" s="18"/>
      <c r="CK1710" s="18"/>
      <c r="CL1710" s="18"/>
      <c r="CM1710" s="18"/>
      <c r="CN1710" s="18"/>
      <c r="CO1710" s="18"/>
      <c r="CP1710" s="18"/>
      <c r="CQ1710" s="18"/>
      <c r="CR1710" s="18"/>
      <c r="CS1710" s="18"/>
      <c r="CT1710" s="18"/>
      <c r="CU1710" s="18"/>
      <c r="CV1710" s="18"/>
      <c r="CW1710" s="18"/>
      <c r="CX1710" s="18"/>
      <c r="CY1710" s="18"/>
      <c r="CZ1710" s="18"/>
      <c r="DA1710" s="18"/>
      <c r="DB1710" s="18"/>
      <c r="DC1710" s="18"/>
      <c r="DD1710" s="18"/>
      <c r="DE1710" s="18"/>
      <c r="DF1710" s="18"/>
      <c r="DG1710" s="18"/>
      <c r="DH1710" s="18"/>
      <c r="DI1710" s="18"/>
    </row>
    <row r="1711" s="19" customFormat="1" spans="1:113">
      <c r="A1711" s="153" t="str">
        <f>+CONCATENATE(B1711,C1711,D1711,E1711,F1711)</f>
        <v>AFS472.25</v>
      </c>
      <c r="B1711" s="158" t="s">
        <v>121</v>
      </c>
      <c r="C1711" s="154" t="s">
        <v>148</v>
      </c>
      <c r="D1711" s="158" t="s">
        <v>90</v>
      </c>
      <c r="E1711" s="158">
        <v>47</v>
      </c>
      <c r="F1711" s="159">
        <v>2.25</v>
      </c>
      <c r="G1711" s="156">
        <v>374.07</v>
      </c>
      <c r="H1711" s="156">
        <v>486.87</v>
      </c>
      <c r="I1711" s="156">
        <v>605.3</v>
      </c>
      <c r="J1711" s="156">
        <v>730.16</v>
      </c>
      <c r="K1711" s="156">
        <v>865.75</v>
      </c>
      <c r="L1711" s="156"/>
      <c r="M1711" s="157">
        <v>557.09</v>
      </c>
      <c r="N1711" s="18"/>
      <c r="W1711" s="18"/>
      <c r="X1711" s="18"/>
      <c r="Y1711" s="18"/>
      <c r="Z1711" s="18"/>
      <c r="AA1711" s="18"/>
      <c r="AB1711" s="18"/>
      <c r="AC1711" s="18"/>
      <c r="AD1711" s="18"/>
      <c r="AE1711" s="18"/>
      <c r="AF1711" s="18"/>
      <c r="AG1711" s="18"/>
      <c r="AH1711" s="18"/>
      <c r="AI1711" s="18"/>
      <c r="AJ1711" s="18"/>
      <c r="AK1711" s="18"/>
      <c r="AL1711" s="18"/>
      <c r="AM1711" s="18"/>
      <c r="AN1711" s="18"/>
      <c r="AO1711" s="18"/>
      <c r="AP1711" s="18"/>
      <c r="AQ1711" s="18"/>
      <c r="AR1711" s="18"/>
      <c r="AS1711" s="18"/>
      <c r="AT1711" s="18"/>
      <c r="AU1711" s="18"/>
      <c r="AV1711" s="18"/>
      <c r="AW1711" s="18"/>
      <c r="AX1711" s="18"/>
      <c r="AY1711" s="18"/>
      <c r="AZ1711" s="18"/>
      <c r="BA1711" s="18"/>
      <c r="BB1711" s="18"/>
      <c r="BD1711" s="18"/>
      <c r="BE1711" s="18"/>
      <c r="BF1711" s="18"/>
      <c r="BG1711" s="18"/>
      <c r="BH1711" s="18"/>
      <c r="BI1711" s="18"/>
      <c r="BJ1711" s="18"/>
      <c r="BK1711" s="18"/>
      <c r="BL1711" s="18"/>
      <c r="BM1711" s="18"/>
      <c r="BN1711" s="18"/>
      <c r="BO1711" s="18"/>
      <c r="BP1711" s="18"/>
      <c r="BQ1711" s="18"/>
      <c r="BR1711" s="18"/>
      <c r="BS1711" s="18"/>
      <c r="BT1711" s="18"/>
      <c r="BU1711" s="18"/>
      <c r="BV1711" s="18"/>
      <c r="BW1711" s="18"/>
      <c r="BX1711" s="18"/>
      <c r="BY1711" s="18"/>
      <c r="BZ1711" s="18"/>
      <c r="CA1711" s="18"/>
      <c r="CB1711" s="18"/>
      <c r="CC1711" s="18"/>
      <c r="CD1711" s="18"/>
      <c r="CE1711" s="18"/>
      <c r="CF1711" s="18"/>
      <c r="CG1711" s="18"/>
      <c r="CH1711" s="18"/>
      <c r="CI1711" s="18"/>
      <c r="CJ1711" s="18"/>
      <c r="CK1711" s="18"/>
      <c r="CL1711" s="18"/>
      <c r="CM1711" s="18"/>
      <c r="CN1711" s="18"/>
      <c r="CO1711" s="18"/>
      <c r="CP1711" s="18"/>
      <c r="CQ1711" s="18"/>
      <c r="CR1711" s="18"/>
      <c r="CS1711" s="18"/>
      <c r="CT1711" s="18"/>
      <c r="CU1711" s="18"/>
      <c r="CV1711" s="18"/>
      <c r="CW1711" s="18"/>
      <c r="CX1711" s="18"/>
      <c r="CY1711" s="18"/>
      <c r="CZ1711" s="18"/>
      <c r="DA1711" s="18"/>
      <c r="DB1711" s="18"/>
      <c r="DC1711" s="18"/>
      <c r="DD1711" s="18"/>
      <c r="DE1711" s="18"/>
      <c r="DF1711" s="18"/>
      <c r="DG1711" s="18"/>
      <c r="DH1711" s="18"/>
      <c r="DI1711" s="18"/>
    </row>
    <row r="1712" s="19" customFormat="1" spans="1:113">
      <c r="A1712" s="153" t="str">
        <f>+CONCATENATE(B1712,C1712,D1712,E1712,F1712)</f>
        <v>AFS482.25</v>
      </c>
      <c r="B1712" s="158" t="s">
        <v>121</v>
      </c>
      <c r="C1712" s="154" t="s">
        <v>148</v>
      </c>
      <c r="D1712" s="158" t="s">
        <v>90</v>
      </c>
      <c r="E1712" s="158">
        <v>48</v>
      </c>
      <c r="F1712" s="159">
        <v>2.25</v>
      </c>
      <c r="G1712" s="156">
        <v>417.08</v>
      </c>
      <c r="H1712" s="156">
        <v>539.46</v>
      </c>
      <c r="I1712" s="156">
        <v>663.01</v>
      </c>
      <c r="J1712" s="156">
        <v>794.54</v>
      </c>
      <c r="K1712" s="156">
        <v>938.09</v>
      </c>
      <c r="L1712" s="156"/>
      <c r="M1712" s="157">
        <v>588</v>
      </c>
      <c r="N1712" s="18"/>
      <c r="W1712" s="18"/>
      <c r="X1712" s="18"/>
      <c r="Y1712" s="18"/>
      <c r="Z1712" s="18"/>
      <c r="AA1712" s="18"/>
      <c r="AB1712" s="18"/>
      <c r="AC1712" s="18"/>
      <c r="AD1712" s="18"/>
      <c r="AE1712" s="18"/>
      <c r="AF1712" s="18"/>
      <c r="AG1712" s="18"/>
      <c r="AH1712" s="18"/>
      <c r="AI1712" s="18"/>
      <c r="AJ1712" s="18"/>
      <c r="AK1712" s="18"/>
      <c r="AL1712" s="18"/>
      <c r="AM1712" s="18"/>
      <c r="AN1712" s="18"/>
      <c r="AO1712" s="18"/>
      <c r="AP1712" s="18"/>
      <c r="AQ1712" s="18"/>
      <c r="AR1712" s="18"/>
      <c r="AS1712" s="18"/>
      <c r="AT1712" s="18"/>
      <c r="AU1712" s="18"/>
      <c r="AV1712" s="18"/>
      <c r="AW1712" s="18"/>
      <c r="AX1712" s="18"/>
      <c r="AY1712" s="18"/>
      <c r="AZ1712" s="18"/>
      <c r="BA1712" s="18"/>
      <c r="BB1712" s="18"/>
      <c r="BD1712" s="18"/>
      <c r="BE1712" s="18"/>
      <c r="BF1712" s="18"/>
      <c r="BG1712" s="18"/>
      <c r="BH1712" s="18"/>
      <c r="BI1712" s="18"/>
      <c r="BJ1712" s="18"/>
      <c r="BK1712" s="18"/>
      <c r="BL1712" s="18"/>
      <c r="BM1712" s="18"/>
      <c r="BN1712" s="18"/>
      <c r="BO1712" s="18"/>
      <c r="BP1712" s="18"/>
      <c r="BQ1712" s="18"/>
      <c r="BR1712" s="18"/>
      <c r="BS1712" s="18"/>
      <c r="BT1712" s="18"/>
      <c r="BU1712" s="18"/>
      <c r="BV1712" s="18"/>
      <c r="BW1712" s="18"/>
      <c r="BX1712" s="18"/>
      <c r="BY1712" s="18"/>
      <c r="BZ1712" s="18"/>
      <c r="CA1712" s="18"/>
      <c r="CB1712" s="18"/>
      <c r="CC1712" s="18"/>
      <c r="CD1712" s="18"/>
      <c r="CE1712" s="18"/>
      <c r="CF1712" s="18"/>
      <c r="CG1712" s="18"/>
      <c r="CH1712" s="18"/>
      <c r="CI1712" s="18"/>
      <c r="CJ1712" s="18"/>
      <c r="CK1712" s="18"/>
      <c r="CL1712" s="18"/>
      <c r="CM1712" s="18"/>
      <c r="CN1712" s="18"/>
      <c r="CO1712" s="18"/>
      <c r="CP1712" s="18"/>
      <c r="CQ1712" s="18"/>
      <c r="CR1712" s="18"/>
      <c r="CS1712" s="18"/>
      <c r="CT1712" s="18"/>
      <c r="CU1712" s="18"/>
      <c r="CV1712" s="18"/>
      <c r="CW1712" s="18"/>
      <c r="CX1712" s="18"/>
      <c r="CY1712" s="18"/>
      <c r="CZ1712" s="18"/>
      <c r="DA1712" s="18"/>
      <c r="DB1712" s="18"/>
      <c r="DC1712" s="18"/>
      <c r="DD1712" s="18"/>
      <c r="DE1712" s="18"/>
      <c r="DF1712" s="18"/>
      <c r="DG1712" s="18"/>
      <c r="DH1712" s="18"/>
      <c r="DI1712" s="18"/>
    </row>
    <row r="1713" s="19" customFormat="1" spans="1:113">
      <c r="A1713" s="153" t="str">
        <f>+CONCATENATE(B1713,C1713,D1713,E1713,F1713)</f>
        <v>AFS492.25</v>
      </c>
      <c r="B1713" s="158" t="s">
        <v>121</v>
      </c>
      <c r="C1713" s="154" t="s">
        <v>148</v>
      </c>
      <c r="D1713" s="158" t="s">
        <v>90</v>
      </c>
      <c r="E1713" s="158">
        <v>49</v>
      </c>
      <c r="F1713" s="159">
        <v>2.25</v>
      </c>
      <c r="G1713" s="156">
        <v>465.51</v>
      </c>
      <c r="H1713" s="156">
        <v>596.26</v>
      </c>
      <c r="I1713" s="156">
        <v>724.91</v>
      </c>
      <c r="J1713" s="156">
        <v>863.78</v>
      </c>
      <c r="K1713" s="156">
        <v>1015.69</v>
      </c>
      <c r="L1713" s="156">
        <v>0</v>
      </c>
      <c r="M1713" s="157">
        <v>621.28</v>
      </c>
      <c r="N1713" s="18"/>
      <c r="W1713" s="18"/>
      <c r="X1713" s="18"/>
      <c r="Y1713" s="18"/>
      <c r="Z1713" s="18"/>
      <c r="AA1713" s="18"/>
      <c r="AB1713" s="18"/>
      <c r="AC1713" s="18"/>
      <c r="AD1713" s="18"/>
      <c r="AE1713" s="18"/>
      <c r="AF1713" s="18"/>
      <c r="AG1713" s="18"/>
      <c r="AH1713" s="18"/>
      <c r="AI1713" s="18"/>
      <c r="AJ1713" s="18"/>
      <c r="AK1713" s="18"/>
      <c r="AL1713" s="18"/>
      <c r="AM1713" s="18"/>
      <c r="AN1713" s="18"/>
      <c r="AO1713" s="18"/>
      <c r="AP1713" s="18"/>
      <c r="AQ1713" s="18"/>
      <c r="AR1713" s="18"/>
      <c r="AS1713" s="18"/>
      <c r="AT1713" s="18"/>
      <c r="AU1713" s="18"/>
      <c r="AV1713" s="18"/>
      <c r="AW1713" s="18"/>
      <c r="AX1713" s="18"/>
      <c r="AY1713" s="18"/>
      <c r="AZ1713" s="18"/>
      <c r="BA1713" s="18"/>
      <c r="BB1713" s="18"/>
      <c r="BD1713" s="18"/>
      <c r="BE1713" s="18"/>
      <c r="BF1713" s="18"/>
      <c r="BG1713" s="18"/>
      <c r="BH1713" s="18"/>
      <c r="BI1713" s="18"/>
      <c r="BJ1713" s="18"/>
      <c r="BK1713" s="18"/>
      <c r="BL1713" s="18"/>
      <c r="BM1713" s="18"/>
      <c r="BN1713" s="18"/>
      <c r="BO1713" s="18"/>
      <c r="BP1713" s="18"/>
      <c r="BQ1713" s="18"/>
      <c r="BR1713" s="18"/>
      <c r="BS1713" s="18"/>
      <c r="BT1713" s="18"/>
      <c r="BU1713" s="18"/>
      <c r="BV1713" s="18"/>
      <c r="BW1713" s="18"/>
      <c r="BX1713" s="18"/>
      <c r="BY1713" s="18"/>
      <c r="BZ1713" s="18"/>
      <c r="CA1713" s="18"/>
      <c r="CB1713" s="18"/>
      <c r="CC1713" s="18"/>
      <c r="CD1713" s="18"/>
      <c r="CE1713" s="18"/>
      <c r="CF1713" s="18"/>
      <c r="CG1713" s="18"/>
      <c r="CH1713" s="18"/>
      <c r="CI1713" s="18"/>
      <c r="CJ1713" s="18"/>
      <c r="CK1713" s="18"/>
      <c r="CL1713" s="18"/>
      <c r="CM1713" s="18"/>
      <c r="CN1713" s="18"/>
      <c r="CO1713" s="18"/>
      <c r="CP1713" s="18"/>
      <c r="CQ1713" s="18"/>
      <c r="CR1713" s="18"/>
      <c r="CS1713" s="18"/>
      <c r="CT1713" s="18"/>
      <c r="CU1713" s="18"/>
      <c r="CV1713" s="18"/>
      <c r="CW1713" s="18"/>
      <c r="CX1713" s="18"/>
      <c r="CY1713" s="18"/>
      <c r="CZ1713" s="18"/>
      <c r="DA1713" s="18"/>
      <c r="DB1713" s="18"/>
      <c r="DC1713" s="18"/>
      <c r="DD1713" s="18"/>
      <c r="DE1713" s="18"/>
      <c r="DF1713" s="18"/>
      <c r="DG1713" s="18"/>
      <c r="DH1713" s="18"/>
      <c r="DI1713" s="18"/>
    </row>
    <row r="1714" s="19" customFormat="1" spans="1:113">
      <c r="A1714" s="153" t="str">
        <f>+CONCATENATE(B1714,C1714,D1714,E1714,F1714)</f>
        <v>AFS502.25</v>
      </c>
      <c r="B1714" s="158" t="s">
        <v>121</v>
      </c>
      <c r="C1714" s="154" t="s">
        <v>148</v>
      </c>
      <c r="D1714" s="158" t="s">
        <v>90</v>
      </c>
      <c r="E1714" s="158">
        <v>50</v>
      </c>
      <c r="F1714" s="159">
        <v>2.25</v>
      </c>
      <c r="G1714" s="156">
        <v>519.12</v>
      </c>
      <c r="H1714" s="156">
        <v>657.19</v>
      </c>
      <c r="I1714" s="156">
        <v>791.1</v>
      </c>
      <c r="J1714" s="156">
        <v>938.14</v>
      </c>
      <c r="K1714" s="156">
        <v>1098.69</v>
      </c>
      <c r="L1714" s="156">
        <v>0</v>
      </c>
      <c r="M1714" s="157">
        <v>657.19</v>
      </c>
      <c r="N1714" s="18"/>
      <c r="W1714" s="18"/>
      <c r="X1714" s="18"/>
      <c r="Y1714" s="18"/>
      <c r="Z1714" s="18"/>
      <c r="AA1714" s="18"/>
      <c r="AB1714" s="18"/>
      <c r="AC1714" s="18"/>
      <c r="AD1714" s="18"/>
      <c r="AE1714" s="18"/>
      <c r="AF1714" s="18"/>
      <c r="AG1714" s="18"/>
      <c r="AH1714" s="18"/>
      <c r="AI1714" s="18"/>
      <c r="AJ1714" s="18"/>
      <c r="AK1714" s="18"/>
      <c r="AL1714" s="18"/>
      <c r="AM1714" s="18"/>
      <c r="AN1714" s="18"/>
      <c r="AO1714" s="18"/>
      <c r="AP1714" s="18"/>
      <c r="AQ1714" s="18"/>
      <c r="AR1714" s="18"/>
      <c r="AS1714" s="18"/>
      <c r="AT1714" s="18"/>
      <c r="AU1714" s="18"/>
      <c r="AV1714" s="18"/>
      <c r="AW1714" s="18"/>
      <c r="AX1714" s="18"/>
      <c r="AY1714" s="18"/>
      <c r="AZ1714" s="18"/>
      <c r="BA1714" s="18"/>
      <c r="BB1714" s="18"/>
      <c r="BD1714" s="18"/>
      <c r="BE1714" s="18"/>
      <c r="BF1714" s="18"/>
      <c r="BG1714" s="18"/>
      <c r="BH1714" s="18"/>
      <c r="BI1714" s="18"/>
      <c r="BJ1714" s="18"/>
      <c r="BK1714" s="18"/>
      <c r="BL1714" s="18"/>
      <c r="BM1714" s="18"/>
      <c r="BN1714" s="18"/>
      <c r="BO1714" s="18"/>
      <c r="BP1714" s="18"/>
      <c r="BQ1714" s="18"/>
      <c r="BR1714" s="18"/>
      <c r="BS1714" s="18"/>
      <c r="BT1714" s="18"/>
      <c r="BU1714" s="18"/>
      <c r="BV1714" s="18"/>
      <c r="BW1714" s="18"/>
      <c r="BX1714" s="18"/>
      <c r="BY1714" s="18"/>
      <c r="BZ1714" s="18"/>
      <c r="CA1714" s="18"/>
      <c r="CB1714" s="18"/>
      <c r="CC1714" s="18"/>
      <c r="CD1714" s="18"/>
      <c r="CE1714" s="18"/>
      <c r="CF1714" s="18"/>
      <c r="CG1714" s="18"/>
      <c r="CH1714" s="18"/>
      <c r="CI1714" s="18"/>
      <c r="CJ1714" s="18"/>
      <c r="CK1714" s="18"/>
      <c r="CL1714" s="18"/>
      <c r="CM1714" s="18"/>
      <c r="CN1714" s="18"/>
      <c r="CO1714" s="18"/>
      <c r="CP1714" s="18"/>
      <c r="CQ1714" s="18"/>
      <c r="CR1714" s="18"/>
      <c r="CS1714" s="18"/>
      <c r="CT1714" s="18"/>
      <c r="CU1714" s="18"/>
      <c r="CV1714" s="18"/>
      <c r="CW1714" s="18"/>
      <c r="CX1714" s="18"/>
      <c r="CY1714" s="18"/>
      <c r="CZ1714" s="18"/>
      <c r="DA1714" s="18"/>
      <c r="DB1714" s="18"/>
      <c r="DC1714" s="18"/>
      <c r="DD1714" s="18"/>
      <c r="DE1714" s="18"/>
      <c r="DF1714" s="18"/>
      <c r="DG1714" s="18"/>
      <c r="DH1714" s="18"/>
      <c r="DI1714" s="18"/>
    </row>
    <row r="1715" s="19" customFormat="1" spans="1:113">
      <c r="A1715" s="153" t="str">
        <f>+CONCATENATE(B1715,C1715,D1715,E1715,F1715)</f>
        <v>AFS512.25</v>
      </c>
      <c r="B1715" s="158" t="s">
        <v>121</v>
      </c>
      <c r="C1715" s="154" t="s">
        <v>148</v>
      </c>
      <c r="D1715" s="158" t="s">
        <v>90</v>
      </c>
      <c r="E1715" s="158">
        <v>51</v>
      </c>
      <c r="F1715" s="159">
        <v>2.25</v>
      </c>
      <c r="G1715" s="156">
        <v>577.8</v>
      </c>
      <c r="H1715" s="156">
        <v>722.03</v>
      </c>
      <c r="I1715" s="156">
        <v>861.71</v>
      </c>
      <c r="J1715" s="156">
        <v>1017.78</v>
      </c>
      <c r="K1715" s="156"/>
      <c r="L1715" s="156">
        <v>0</v>
      </c>
      <c r="M1715" s="157">
        <v>694.85</v>
      </c>
      <c r="N1715" s="18"/>
      <c r="W1715" s="18"/>
      <c r="X1715" s="18"/>
      <c r="Y1715" s="18"/>
      <c r="Z1715" s="18"/>
      <c r="AA1715" s="18"/>
      <c r="AB1715" s="18"/>
      <c r="AC1715" s="18"/>
      <c r="AD1715" s="18"/>
      <c r="AE1715" s="18"/>
      <c r="AF1715" s="18"/>
      <c r="AG1715" s="18"/>
      <c r="AH1715" s="18"/>
      <c r="AI1715" s="18"/>
      <c r="AJ1715" s="18"/>
      <c r="AK1715" s="18"/>
      <c r="AL1715" s="18"/>
      <c r="AM1715" s="18"/>
      <c r="AN1715" s="18"/>
      <c r="AO1715" s="18"/>
      <c r="AP1715" s="18"/>
      <c r="AQ1715" s="18"/>
      <c r="AR1715" s="18"/>
      <c r="AS1715" s="18"/>
      <c r="AT1715" s="18"/>
      <c r="AU1715" s="18"/>
      <c r="AV1715" s="18"/>
      <c r="AW1715" s="18"/>
      <c r="AX1715" s="18"/>
      <c r="AY1715" s="18"/>
      <c r="AZ1715" s="18"/>
      <c r="BA1715" s="18"/>
      <c r="BB1715" s="18"/>
      <c r="BD1715" s="18"/>
      <c r="BE1715" s="18"/>
      <c r="BF1715" s="18"/>
      <c r="BG1715" s="18"/>
      <c r="BH1715" s="18"/>
      <c r="BI1715" s="18"/>
      <c r="BJ1715" s="18"/>
      <c r="BK1715" s="18"/>
      <c r="BL1715" s="18"/>
      <c r="BM1715" s="18"/>
      <c r="BN1715" s="18"/>
      <c r="BO1715" s="18"/>
      <c r="BP1715" s="18"/>
      <c r="BQ1715" s="18"/>
      <c r="BR1715" s="18"/>
      <c r="BS1715" s="18"/>
      <c r="BT1715" s="18"/>
      <c r="BU1715" s="18"/>
      <c r="BV1715" s="18"/>
      <c r="BW1715" s="18"/>
      <c r="BX1715" s="18"/>
      <c r="BY1715" s="18"/>
      <c r="BZ1715" s="18"/>
      <c r="CA1715" s="18"/>
      <c r="CB1715" s="18"/>
      <c r="CC1715" s="18"/>
      <c r="CD1715" s="18"/>
      <c r="CE1715" s="18"/>
      <c r="CF1715" s="18"/>
      <c r="CG1715" s="18"/>
      <c r="CH1715" s="18"/>
      <c r="CI1715" s="18"/>
      <c r="CJ1715" s="18"/>
      <c r="CK1715" s="18"/>
      <c r="CL1715" s="18"/>
      <c r="CM1715" s="18"/>
      <c r="CN1715" s="18"/>
      <c r="CO1715" s="18"/>
      <c r="CP1715" s="18"/>
      <c r="CQ1715" s="18"/>
      <c r="CR1715" s="18"/>
      <c r="CS1715" s="18"/>
      <c r="CT1715" s="18"/>
      <c r="CU1715" s="18"/>
      <c r="CV1715" s="18"/>
      <c r="CW1715" s="18"/>
      <c r="CX1715" s="18"/>
      <c r="CY1715" s="18"/>
      <c r="CZ1715" s="18"/>
      <c r="DA1715" s="18"/>
      <c r="DB1715" s="18"/>
      <c r="DC1715" s="18"/>
      <c r="DD1715" s="18"/>
      <c r="DE1715" s="18"/>
      <c r="DF1715" s="18"/>
      <c r="DG1715" s="18"/>
      <c r="DH1715" s="18"/>
      <c r="DI1715" s="18"/>
    </row>
    <row r="1716" s="19" customFormat="1" spans="1:113">
      <c r="A1716" s="153" t="str">
        <f>+CONCATENATE(B1716,C1716,D1716,E1716,F1716)</f>
        <v>AFS522.25</v>
      </c>
      <c r="B1716" s="158" t="s">
        <v>121</v>
      </c>
      <c r="C1716" s="154" t="s">
        <v>148</v>
      </c>
      <c r="D1716" s="158" t="s">
        <v>90</v>
      </c>
      <c r="E1716" s="158">
        <v>52</v>
      </c>
      <c r="F1716" s="159">
        <v>2.25</v>
      </c>
      <c r="G1716" s="156">
        <v>640.77</v>
      </c>
      <c r="H1716" s="156">
        <v>790.59</v>
      </c>
      <c r="I1716" s="156">
        <v>936.91</v>
      </c>
      <c r="J1716" s="156">
        <v>1102.92</v>
      </c>
      <c r="K1716" s="156"/>
      <c r="L1716" s="156">
        <v>0</v>
      </c>
      <c r="M1716" s="157">
        <v>731.19</v>
      </c>
      <c r="N1716" s="18"/>
      <c r="W1716" s="18"/>
      <c r="X1716" s="18"/>
      <c r="Y1716" s="18"/>
      <c r="Z1716" s="18"/>
      <c r="AA1716" s="18"/>
      <c r="AB1716" s="18"/>
      <c r="AC1716" s="18"/>
      <c r="AD1716" s="18"/>
      <c r="AE1716" s="18"/>
      <c r="AF1716" s="18"/>
      <c r="AG1716" s="18"/>
      <c r="AH1716" s="18"/>
      <c r="AI1716" s="18"/>
      <c r="AJ1716" s="18"/>
      <c r="AK1716" s="18"/>
      <c r="AL1716" s="18"/>
      <c r="AM1716" s="18"/>
      <c r="AN1716" s="18"/>
      <c r="AO1716" s="18"/>
      <c r="AP1716" s="18"/>
      <c r="AQ1716" s="18"/>
      <c r="AR1716" s="18"/>
      <c r="AS1716" s="18"/>
      <c r="AT1716" s="18"/>
      <c r="AU1716" s="18"/>
      <c r="AV1716" s="18"/>
      <c r="AW1716" s="18"/>
      <c r="AX1716" s="18"/>
      <c r="AY1716" s="18"/>
      <c r="AZ1716" s="18"/>
      <c r="BA1716" s="18"/>
      <c r="BB1716" s="18"/>
      <c r="BD1716" s="18"/>
      <c r="BE1716" s="18"/>
      <c r="BF1716" s="18"/>
      <c r="BG1716" s="18"/>
      <c r="BH1716" s="18"/>
      <c r="BI1716" s="18"/>
      <c r="BJ1716" s="18"/>
      <c r="BK1716" s="18"/>
      <c r="BL1716" s="18"/>
      <c r="BM1716" s="18"/>
      <c r="BN1716" s="18"/>
      <c r="BO1716" s="18"/>
      <c r="BP1716" s="18"/>
      <c r="BQ1716" s="18"/>
      <c r="BR1716" s="18"/>
      <c r="BS1716" s="18"/>
      <c r="BT1716" s="18"/>
      <c r="BU1716" s="18"/>
      <c r="BV1716" s="18"/>
      <c r="BW1716" s="18"/>
      <c r="BX1716" s="18"/>
      <c r="BY1716" s="18"/>
      <c r="BZ1716" s="18"/>
      <c r="CA1716" s="18"/>
      <c r="CB1716" s="18"/>
      <c r="CC1716" s="18"/>
      <c r="CD1716" s="18"/>
      <c r="CE1716" s="18"/>
      <c r="CF1716" s="18"/>
      <c r="CG1716" s="18"/>
      <c r="CH1716" s="18"/>
      <c r="CI1716" s="18"/>
      <c r="CJ1716" s="18"/>
      <c r="CK1716" s="18"/>
      <c r="CL1716" s="18"/>
      <c r="CM1716" s="18"/>
      <c r="CN1716" s="18"/>
      <c r="CO1716" s="18"/>
      <c r="CP1716" s="18"/>
      <c r="CQ1716" s="18"/>
      <c r="CR1716" s="18"/>
      <c r="CS1716" s="18"/>
      <c r="CT1716" s="18"/>
      <c r="CU1716" s="18"/>
      <c r="CV1716" s="18"/>
      <c r="CW1716" s="18"/>
      <c r="CX1716" s="18"/>
      <c r="CY1716" s="18"/>
      <c r="CZ1716" s="18"/>
      <c r="DA1716" s="18"/>
      <c r="DB1716" s="18"/>
      <c r="DC1716" s="18"/>
      <c r="DD1716" s="18"/>
      <c r="DE1716" s="18"/>
      <c r="DF1716" s="18"/>
      <c r="DG1716" s="18"/>
      <c r="DH1716" s="18"/>
      <c r="DI1716" s="18"/>
    </row>
    <row r="1717" s="19" customFormat="1" spans="1:113">
      <c r="A1717" s="153" t="str">
        <f>+CONCATENATE(B1717,C1717,D1717,E1717,F1717)</f>
        <v>AFS532.25</v>
      </c>
      <c r="B1717" s="158" t="s">
        <v>121</v>
      </c>
      <c r="C1717" s="154" t="s">
        <v>148</v>
      </c>
      <c r="D1717" s="158" t="s">
        <v>90</v>
      </c>
      <c r="E1717" s="158">
        <v>53</v>
      </c>
      <c r="F1717" s="159">
        <v>2.25</v>
      </c>
      <c r="G1717" s="156">
        <v>707.49</v>
      </c>
      <c r="H1717" s="156">
        <v>862.77</v>
      </c>
      <c r="I1717" s="156">
        <v>1016.88</v>
      </c>
      <c r="J1717" s="156">
        <v>1193.75</v>
      </c>
      <c r="K1717" s="156"/>
      <c r="L1717" s="156">
        <v>0</v>
      </c>
      <c r="M1717" s="157">
        <v>768.86</v>
      </c>
      <c r="N1717" s="18"/>
      <c r="W1717" s="18"/>
      <c r="X1717" s="18"/>
      <c r="Y1717" s="18"/>
      <c r="Z1717" s="18"/>
      <c r="AA1717" s="18"/>
      <c r="AB1717" s="18"/>
      <c r="AC1717" s="18"/>
      <c r="AD1717" s="18"/>
      <c r="AE1717" s="18"/>
      <c r="AF1717" s="18"/>
      <c r="AG1717" s="18"/>
      <c r="AH1717" s="18"/>
      <c r="AI1717" s="18"/>
      <c r="AJ1717" s="18"/>
      <c r="AK1717" s="18"/>
      <c r="AL1717" s="18"/>
      <c r="AM1717" s="18"/>
      <c r="AN1717" s="18"/>
      <c r="AO1717" s="18"/>
      <c r="AP1717" s="18"/>
      <c r="AQ1717" s="18"/>
      <c r="AR1717" s="18"/>
      <c r="AS1717" s="18"/>
      <c r="AT1717" s="18"/>
      <c r="AU1717" s="18"/>
      <c r="AV1717" s="18"/>
      <c r="AW1717" s="18"/>
      <c r="AX1717" s="18"/>
      <c r="AY1717" s="18"/>
      <c r="AZ1717" s="18"/>
      <c r="BA1717" s="18"/>
      <c r="BB1717" s="18"/>
      <c r="BD1717" s="18"/>
      <c r="BE1717" s="18"/>
      <c r="BF1717" s="18"/>
      <c r="BG1717" s="18"/>
      <c r="BH1717" s="18"/>
      <c r="BI1717" s="18"/>
      <c r="BJ1717" s="18"/>
      <c r="BK1717" s="18"/>
      <c r="BL1717" s="18"/>
      <c r="BM1717" s="18"/>
      <c r="BN1717" s="18"/>
      <c r="BO1717" s="18"/>
      <c r="BP1717" s="18"/>
      <c r="BQ1717" s="18"/>
      <c r="BR1717" s="18"/>
      <c r="BS1717" s="18"/>
      <c r="BT1717" s="18"/>
      <c r="BU1717" s="18"/>
      <c r="BV1717" s="18"/>
      <c r="BW1717" s="18"/>
      <c r="BX1717" s="18"/>
      <c r="BY1717" s="18"/>
      <c r="BZ1717" s="18"/>
      <c r="CA1717" s="18"/>
      <c r="CB1717" s="18"/>
      <c r="CC1717" s="18"/>
      <c r="CD1717" s="18"/>
      <c r="CE1717" s="18"/>
      <c r="CF1717" s="18"/>
      <c r="CG1717" s="18"/>
      <c r="CH1717" s="18"/>
      <c r="CI1717" s="18"/>
      <c r="CJ1717" s="18"/>
      <c r="CK1717" s="18"/>
      <c r="CL1717" s="18"/>
      <c r="CM1717" s="18"/>
      <c r="CN1717" s="18"/>
      <c r="CO1717" s="18"/>
      <c r="CP1717" s="18"/>
      <c r="CQ1717" s="18"/>
      <c r="CR1717" s="18"/>
      <c r="CS1717" s="18"/>
      <c r="CT1717" s="18"/>
      <c r="CU1717" s="18"/>
      <c r="CV1717" s="18"/>
      <c r="CW1717" s="18"/>
      <c r="CX1717" s="18"/>
      <c r="CY1717" s="18"/>
      <c r="CZ1717" s="18"/>
      <c r="DA1717" s="18"/>
      <c r="DB1717" s="18"/>
      <c r="DC1717" s="18"/>
      <c r="DD1717" s="18"/>
      <c r="DE1717" s="18"/>
      <c r="DF1717" s="18"/>
      <c r="DG1717" s="18"/>
      <c r="DH1717" s="18"/>
      <c r="DI1717" s="18"/>
    </row>
    <row r="1718" s="19" customFormat="1" spans="1:113">
      <c r="A1718" s="153" t="str">
        <f>+CONCATENATE(B1718,C1718,D1718,E1718,F1718)</f>
        <v>AFS542.25</v>
      </c>
      <c r="B1718" s="158" t="s">
        <v>121</v>
      </c>
      <c r="C1718" s="154" t="s">
        <v>148</v>
      </c>
      <c r="D1718" s="158" t="s">
        <v>90</v>
      </c>
      <c r="E1718" s="158">
        <v>54</v>
      </c>
      <c r="F1718" s="159">
        <v>2.25</v>
      </c>
      <c r="G1718" s="156">
        <v>777.35</v>
      </c>
      <c r="H1718" s="156">
        <v>938.63</v>
      </c>
      <c r="I1718" s="156">
        <v>1101.94</v>
      </c>
      <c r="J1718" s="156">
        <v>1290.56</v>
      </c>
      <c r="K1718" s="156">
        <v>0</v>
      </c>
      <c r="L1718" s="156">
        <v>0</v>
      </c>
      <c r="M1718" s="157">
        <v>808.4</v>
      </c>
      <c r="N1718" s="18"/>
      <c r="W1718" s="18"/>
      <c r="X1718" s="18"/>
      <c r="Y1718" s="18"/>
      <c r="Z1718" s="18"/>
      <c r="AA1718" s="18"/>
      <c r="AB1718" s="18"/>
      <c r="AC1718" s="18"/>
      <c r="AD1718" s="18"/>
      <c r="AE1718" s="18"/>
      <c r="AF1718" s="18"/>
      <c r="AG1718" s="18"/>
      <c r="AH1718" s="18"/>
      <c r="AI1718" s="18"/>
      <c r="AJ1718" s="18"/>
      <c r="AK1718" s="18"/>
      <c r="AL1718" s="18"/>
      <c r="AM1718" s="18"/>
      <c r="AN1718" s="18"/>
      <c r="AO1718" s="18"/>
      <c r="AP1718" s="18"/>
      <c r="AQ1718" s="18"/>
      <c r="AR1718" s="18"/>
      <c r="AS1718" s="18"/>
      <c r="AT1718" s="18"/>
      <c r="AU1718" s="18"/>
      <c r="AV1718" s="18"/>
      <c r="AW1718" s="18"/>
      <c r="AX1718" s="18"/>
      <c r="AY1718" s="18"/>
      <c r="AZ1718" s="18"/>
      <c r="BA1718" s="18"/>
      <c r="BB1718" s="18"/>
      <c r="BD1718" s="18"/>
      <c r="BE1718" s="18"/>
      <c r="BF1718" s="18"/>
      <c r="BG1718" s="18"/>
      <c r="BH1718" s="18"/>
      <c r="BI1718" s="18"/>
      <c r="BJ1718" s="18"/>
      <c r="BK1718" s="18"/>
      <c r="BL1718" s="18"/>
      <c r="BM1718" s="18"/>
      <c r="BN1718" s="18"/>
      <c r="BO1718" s="18"/>
      <c r="BP1718" s="18"/>
      <c r="BQ1718" s="18"/>
      <c r="BR1718" s="18"/>
      <c r="BS1718" s="18"/>
      <c r="BT1718" s="18"/>
      <c r="BU1718" s="18"/>
      <c r="BV1718" s="18"/>
      <c r="BW1718" s="18"/>
      <c r="BX1718" s="18"/>
      <c r="BY1718" s="18"/>
      <c r="BZ1718" s="18"/>
      <c r="CA1718" s="18"/>
      <c r="CB1718" s="18"/>
      <c r="CC1718" s="18"/>
      <c r="CD1718" s="18"/>
      <c r="CE1718" s="18"/>
      <c r="CF1718" s="18"/>
      <c r="CG1718" s="18"/>
      <c r="CH1718" s="18"/>
      <c r="CI1718" s="18"/>
      <c r="CJ1718" s="18"/>
      <c r="CK1718" s="18"/>
      <c r="CL1718" s="18"/>
      <c r="CM1718" s="18"/>
      <c r="CN1718" s="18"/>
      <c r="CO1718" s="18"/>
      <c r="CP1718" s="18"/>
      <c r="CQ1718" s="18"/>
      <c r="CR1718" s="18"/>
      <c r="CS1718" s="18"/>
      <c r="CT1718" s="18"/>
      <c r="CU1718" s="18"/>
      <c r="CV1718" s="18"/>
      <c r="CW1718" s="18"/>
      <c r="CX1718" s="18"/>
      <c r="CY1718" s="18"/>
      <c r="CZ1718" s="18"/>
      <c r="DA1718" s="18"/>
      <c r="DB1718" s="18"/>
      <c r="DC1718" s="18"/>
      <c r="DD1718" s="18"/>
      <c r="DE1718" s="18"/>
      <c r="DF1718" s="18"/>
      <c r="DG1718" s="18"/>
      <c r="DH1718" s="18"/>
      <c r="DI1718" s="18"/>
    </row>
    <row r="1719" s="19" customFormat="1" spans="1:113">
      <c r="A1719" s="153" t="str">
        <f>+CONCATENATE(B1719,C1719,D1719,E1719,F1719)</f>
        <v>AFS552.25</v>
      </c>
      <c r="B1719" s="158" t="s">
        <v>121</v>
      </c>
      <c r="C1719" s="154" t="s">
        <v>148</v>
      </c>
      <c r="D1719" s="158" t="s">
        <v>90</v>
      </c>
      <c r="E1719" s="158">
        <v>55</v>
      </c>
      <c r="F1719" s="159">
        <v>2.25</v>
      </c>
      <c r="G1719" s="156">
        <v>849.53</v>
      </c>
      <c r="H1719" s="156">
        <v>1018.42</v>
      </c>
      <c r="I1719" s="156">
        <v>1192.52</v>
      </c>
      <c r="J1719" s="156">
        <v>1393.66</v>
      </c>
      <c r="K1719" s="156">
        <v>0</v>
      </c>
      <c r="L1719" s="156">
        <v>0</v>
      </c>
      <c r="M1719" s="157">
        <v>849.53</v>
      </c>
      <c r="N1719" s="18"/>
      <c r="W1719" s="18"/>
      <c r="X1719" s="18"/>
      <c r="Y1719" s="18"/>
      <c r="Z1719" s="18"/>
      <c r="AA1719" s="18"/>
      <c r="AB1719" s="18"/>
      <c r="AC1719" s="18"/>
      <c r="AD1719" s="18"/>
      <c r="AE1719" s="18"/>
      <c r="AF1719" s="18"/>
      <c r="AG1719" s="18"/>
      <c r="AH1719" s="18"/>
      <c r="AI1719" s="18"/>
      <c r="AJ1719" s="18"/>
      <c r="AK1719" s="18"/>
      <c r="AL1719" s="18"/>
      <c r="AM1719" s="18"/>
      <c r="AN1719" s="18"/>
      <c r="AO1719" s="18"/>
      <c r="AP1719" s="18"/>
      <c r="AQ1719" s="18"/>
      <c r="AR1719" s="18"/>
      <c r="AS1719" s="18"/>
      <c r="AT1719" s="18"/>
      <c r="AU1719" s="18"/>
      <c r="AV1719" s="18"/>
      <c r="AW1719" s="18"/>
      <c r="AX1719" s="18"/>
      <c r="AY1719" s="18"/>
      <c r="AZ1719" s="18"/>
      <c r="BA1719" s="18"/>
      <c r="BB1719" s="18"/>
      <c r="BD1719" s="18"/>
      <c r="BE1719" s="18"/>
      <c r="BF1719" s="18"/>
      <c r="BG1719" s="18"/>
      <c r="BH1719" s="18"/>
      <c r="BI1719" s="18"/>
      <c r="BJ1719" s="18"/>
      <c r="BK1719" s="18"/>
      <c r="BL1719" s="18"/>
      <c r="BM1719" s="18"/>
      <c r="BN1719" s="18"/>
      <c r="BO1719" s="18"/>
      <c r="BP1719" s="18"/>
      <c r="BQ1719" s="18"/>
      <c r="BR1719" s="18"/>
      <c r="BS1719" s="18"/>
      <c r="BT1719" s="18"/>
      <c r="BU1719" s="18"/>
      <c r="BV1719" s="18"/>
      <c r="BW1719" s="18"/>
      <c r="BX1719" s="18"/>
      <c r="BY1719" s="18"/>
      <c r="BZ1719" s="18"/>
      <c r="CA1719" s="18"/>
      <c r="CB1719" s="18"/>
      <c r="CC1719" s="18"/>
      <c r="CD1719" s="18"/>
      <c r="CE1719" s="18"/>
      <c r="CF1719" s="18"/>
      <c r="CG1719" s="18"/>
      <c r="CH1719" s="18"/>
      <c r="CI1719" s="18"/>
      <c r="CJ1719" s="18"/>
      <c r="CK1719" s="18"/>
      <c r="CL1719" s="18"/>
      <c r="CM1719" s="18"/>
      <c r="CN1719" s="18"/>
      <c r="CO1719" s="18"/>
      <c r="CP1719" s="18"/>
      <c r="CQ1719" s="18"/>
      <c r="CR1719" s="18"/>
      <c r="CS1719" s="18"/>
      <c r="CT1719" s="18"/>
      <c r="CU1719" s="18"/>
      <c r="CV1719" s="18"/>
      <c r="CW1719" s="18"/>
      <c r="CX1719" s="18"/>
      <c r="CY1719" s="18"/>
      <c r="CZ1719" s="18"/>
      <c r="DA1719" s="18"/>
      <c r="DB1719" s="18"/>
      <c r="DC1719" s="18"/>
      <c r="DD1719" s="18"/>
      <c r="DE1719" s="18"/>
      <c r="DF1719" s="18"/>
      <c r="DG1719" s="18"/>
      <c r="DH1719" s="18"/>
      <c r="DI1719" s="18"/>
    </row>
    <row r="1720" s="19" customFormat="1" spans="1:113">
      <c r="A1720" s="153" t="str">
        <f>+CONCATENATE(B1720,C1720,D1720,E1720,F1720)</f>
        <v>AFS562.25</v>
      </c>
      <c r="B1720" s="158" t="s">
        <v>121</v>
      </c>
      <c r="C1720" s="154" t="s">
        <v>148</v>
      </c>
      <c r="D1720" s="158" t="s">
        <v>90</v>
      </c>
      <c r="E1720" s="158">
        <v>56</v>
      </c>
      <c r="F1720" s="159">
        <v>2.25</v>
      </c>
      <c r="G1720" s="156">
        <v>925.01</v>
      </c>
      <c r="H1720" s="156">
        <v>1102.57</v>
      </c>
      <c r="I1720" s="156">
        <v>1289.13</v>
      </c>
      <c r="J1720" s="156"/>
      <c r="K1720" s="156">
        <v>0</v>
      </c>
      <c r="L1720" s="156">
        <v>0</v>
      </c>
      <c r="M1720" s="157"/>
      <c r="N1720" s="18"/>
      <c r="W1720" s="18"/>
      <c r="X1720" s="18"/>
      <c r="Y1720" s="18"/>
      <c r="Z1720" s="18"/>
      <c r="AA1720" s="18"/>
      <c r="AB1720" s="18"/>
      <c r="AC1720" s="18"/>
      <c r="AD1720" s="18"/>
      <c r="AE1720" s="18"/>
      <c r="AF1720" s="18"/>
      <c r="AG1720" s="18"/>
      <c r="AH1720" s="18"/>
      <c r="AI1720" s="18"/>
      <c r="AJ1720" s="18"/>
      <c r="AK1720" s="18"/>
      <c r="AL1720" s="18"/>
      <c r="AM1720" s="18"/>
      <c r="AN1720" s="18"/>
      <c r="AO1720" s="18"/>
      <c r="AP1720" s="18"/>
      <c r="AQ1720" s="18"/>
      <c r="AR1720" s="18"/>
      <c r="AS1720" s="18"/>
      <c r="AT1720" s="18"/>
      <c r="AU1720" s="18"/>
      <c r="AV1720" s="18"/>
      <c r="AW1720" s="18"/>
      <c r="AX1720" s="18"/>
      <c r="AY1720" s="18"/>
      <c r="AZ1720" s="18"/>
      <c r="BA1720" s="18"/>
      <c r="BB1720" s="18"/>
      <c r="BD1720" s="18"/>
      <c r="BE1720" s="18"/>
      <c r="BF1720" s="18"/>
      <c r="BG1720" s="18"/>
      <c r="BH1720" s="18"/>
      <c r="BI1720" s="18"/>
      <c r="BJ1720" s="18"/>
      <c r="BK1720" s="18"/>
      <c r="BL1720" s="18"/>
      <c r="BM1720" s="18"/>
      <c r="BN1720" s="18"/>
      <c r="BO1720" s="18"/>
      <c r="BP1720" s="18"/>
      <c r="BQ1720" s="18"/>
      <c r="BR1720" s="18"/>
      <c r="BS1720" s="18"/>
      <c r="BT1720" s="18"/>
      <c r="BU1720" s="18"/>
      <c r="BV1720" s="18"/>
      <c r="BW1720" s="18"/>
      <c r="BX1720" s="18"/>
      <c r="BY1720" s="18"/>
      <c r="BZ1720" s="18"/>
      <c r="CA1720" s="18"/>
      <c r="CB1720" s="18"/>
      <c r="CC1720" s="18"/>
      <c r="CD1720" s="18"/>
      <c r="CE1720" s="18"/>
      <c r="CF1720" s="18"/>
      <c r="CG1720" s="18"/>
      <c r="CH1720" s="18"/>
      <c r="CI1720" s="18"/>
      <c r="CJ1720" s="18"/>
      <c r="CK1720" s="18"/>
      <c r="CL1720" s="18"/>
      <c r="CM1720" s="18"/>
      <c r="CN1720" s="18"/>
      <c r="CO1720" s="18"/>
      <c r="CP1720" s="18"/>
      <c r="CQ1720" s="18"/>
      <c r="CR1720" s="18"/>
      <c r="CS1720" s="18"/>
      <c r="CT1720" s="18"/>
      <c r="CU1720" s="18"/>
      <c r="CV1720" s="18"/>
      <c r="CW1720" s="18"/>
      <c r="CX1720" s="18"/>
      <c r="CY1720" s="18"/>
      <c r="CZ1720" s="18"/>
      <c r="DA1720" s="18"/>
      <c r="DB1720" s="18"/>
      <c r="DC1720" s="18"/>
      <c r="DD1720" s="18"/>
      <c r="DE1720" s="18"/>
      <c r="DF1720" s="18"/>
      <c r="DG1720" s="18"/>
      <c r="DH1720" s="18"/>
      <c r="DI1720" s="18"/>
    </row>
    <row r="1721" s="19" customFormat="1" spans="1:113">
      <c r="A1721" s="153" t="str">
        <f>+CONCATENATE(B1721,C1721,D1721,E1721,F1721)</f>
        <v>AFS572.25</v>
      </c>
      <c r="B1721" s="158" t="s">
        <v>121</v>
      </c>
      <c r="C1721" s="154" t="s">
        <v>148</v>
      </c>
      <c r="D1721" s="158" t="s">
        <v>90</v>
      </c>
      <c r="E1721" s="158">
        <v>57</v>
      </c>
      <c r="F1721" s="159">
        <v>2.25</v>
      </c>
      <c r="G1721" s="156">
        <v>1003.47</v>
      </c>
      <c r="H1721" s="156">
        <v>1191.79</v>
      </c>
      <c r="I1721" s="156">
        <v>1392.46</v>
      </c>
      <c r="J1721" s="156"/>
      <c r="K1721" s="156">
        <v>0</v>
      </c>
      <c r="L1721" s="156">
        <v>0</v>
      </c>
      <c r="M1721" s="157"/>
      <c r="N1721" s="18"/>
      <c r="W1721" s="18"/>
      <c r="X1721" s="18"/>
      <c r="Y1721" s="18"/>
      <c r="Z1721" s="18"/>
      <c r="AA1721" s="18"/>
      <c r="AB1721" s="18"/>
      <c r="AC1721" s="18"/>
      <c r="AD1721" s="18"/>
      <c r="AE1721" s="18"/>
      <c r="AF1721" s="18"/>
      <c r="AG1721" s="18"/>
      <c r="AH1721" s="18"/>
      <c r="AI1721" s="18"/>
      <c r="AJ1721" s="18"/>
      <c r="AK1721" s="18"/>
      <c r="AL1721" s="18"/>
      <c r="AM1721" s="18"/>
      <c r="AN1721" s="18"/>
      <c r="AO1721" s="18"/>
      <c r="AP1721" s="18"/>
      <c r="AQ1721" s="18"/>
      <c r="AR1721" s="18"/>
      <c r="AS1721" s="18"/>
      <c r="AT1721" s="18"/>
      <c r="AU1721" s="18"/>
      <c r="AV1721" s="18"/>
      <c r="AW1721" s="18"/>
      <c r="AX1721" s="18"/>
      <c r="AY1721" s="18"/>
      <c r="AZ1721" s="18"/>
      <c r="BA1721" s="18"/>
      <c r="BB1721" s="18"/>
      <c r="BD1721" s="18"/>
      <c r="BE1721" s="18"/>
      <c r="BF1721" s="18"/>
      <c r="BG1721" s="18"/>
      <c r="BH1721" s="18"/>
      <c r="BI1721" s="18"/>
      <c r="BJ1721" s="18"/>
      <c r="BK1721" s="18"/>
      <c r="BL1721" s="18"/>
      <c r="BM1721" s="18"/>
      <c r="BN1721" s="18"/>
      <c r="BO1721" s="18"/>
      <c r="BP1721" s="18"/>
      <c r="BQ1721" s="18"/>
      <c r="BR1721" s="18"/>
      <c r="BS1721" s="18"/>
      <c r="BT1721" s="18"/>
      <c r="BU1721" s="18"/>
      <c r="BV1721" s="18"/>
      <c r="BW1721" s="18"/>
      <c r="BX1721" s="18"/>
      <c r="BY1721" s="18"/>
      <c r="BZ1721" s="18"/>
      <c r="CA1721" s="18"/>
      <c r="CB1721" s="18"/>
      <c r="CC1721" s="18"/>
      <c r="CD1721" s="18"/>
      <c r="CE1721" s="18"/>
      <c r="CF1721" s="18"/>
      <c r="CG1721" s="18"/>
      <c r="CH1721" s="18"/>
      <c r="CI1721" s="18"/>
      <c r="CJ1721" s="18"/>
      <c r="CK1721" s="18"/>
      <c r="CL1721" s="18"/>
      <c r="CM1721" s="18"/>
      <c r="CN1721" s="18"/>
      <c r="CO1721" s="18"/>
      <c r="CP1721" s="18"/>
      <c r="CQ1721" s="18"/>
      <c r="CR1721" s="18"/>
      <c r="CS1721" s="18"/>
      <c r="CT1721" s="18"/>
      <c r="CU1721" s="18"/>
      <c r="CV1721" s="18"/>
      <c r="CW1721" s="18"/>
      <c r="CX1721" s="18"/>
      <c r="CY1721" s="18"/>
      <c r="CZ1721" s="18"/>
      <c r="DA1721" s="18"/>
      <c r="DB1721" s="18"/>
      <c r="DC1721" s="18"/>
      <c r="DD1721" s="18"/>
      <c r="DE1721" s="18"/>
      <c r="DF1721" s="18"/>
      <c r="DG1721" s="18"/>
      <c r="DH1721" s="18"/>
      <c r="DI1721" s="18"/>
    </row>
    <row r="1722" s="19" customFormat="1" spans="1:113">
      <c r="A1722" s="153" t="str">
        <f>+CONCATENATE(B1722,C1722,D1722,E1722,F1722)</f>
        <v>AFS582.25</v>
      </c>
      <c r="B1722" s="158" t="s">
        <v>121</v>
      </c>
      <c r="C1722" s="154" t="s">
        <v>148</v>
      </c>
      <c r="D1722" s="158" t="s">
        <v>90</v>
      </c>
      <c r="E1722" s="158">
        <v>58</v>
      </c>
      <c r="F1722" s="159">
        <v>2.25</v>
      </c>
      <c r="G1722" s="156">
        <v>1085.43</v>
      </c>
      <c r="H1722" s="156">
        <v>1286.42</v>
      </c>
      <c r="I1722" s="156">
        <v>1503.3</v>
      </c>
      <c r="J1722" s="156"/>
      <c r="K1722" s="156">
        <v>0</v>
      </c>
      <c r="L1722" s="156">
        <v>0</v>
      </c>
      <c r="M1722" s="157"/>
      <c r="N1722" s="18"/>
      <c r="W1722" s="18"/>
      <c r="X1722" s="18"/>
      <c r="Y1722" s="18"/>
      <c r="Z1722" s="18"/>
      <c r="AA1722" s="18"/>
      <c r="AB1722" s="18"/>
      <c r="AC1722" s="18"/>
      <c r="AD1722" s="18"/>
      <c r="AE1722" s="18"/>
      <c r="AF1722" s="18"/>
      <c r="AG1722" s="18"/>
      <c r="AH1722" s="18"/>
      <c r="AI1722" s="18"/>
      <c r="AJ1722" s="18"/>
      <c r="AK1722" s="18"/>
      <c r="AL1722" s="18"/>
      <c r="AM1722" s="18"/>
      <c r="AN1722" s="18"/>
      <c r="AO1722" s="18"/>
      <c r="AP1722" s="18"/>
      <c r="AQ1722" s="18"/>
      <c r="AR1722" s="18"/>
      <c r="AS1722" s="18"/>
      <c r="AT1722" s="18"/>
      <c r="AU1722" s="18"/>
      <c r="AV1722" s="18"/>
      <c r="AW1722" s="18"/>
      <c r="AX1722" s="18"/>
      <c r="AY1722" s="18"/>
      <c r="AZ1722" s="18"/>
      <c r="BA1722" s="18"/>
      <c r="BB1722" s="18"/>
      <c r="BD1722" s="18"/>
      <c r="BE1722" s="18"/>
      <c r="BF1722" s="18"/>
      <c r="BG1722" s="18"/>
      <c r="BH1722" s="18"/>
      <c r="BI1722" s="18"/>
      <c r="BJ1722" s="18"/>
      <c r="BK1722" s="18"/>
      <c r="BL1722" s="18"/>
      <c r="BM1722" s="18"/>
      <c r="BN1722" s="18"/>
      <c r="BO1722" s="18"/>
      <c r="BP1722" s="18"/>
      <c r="BQ1722" s="18"/>
      <c r="BR1722" s="18"/>
      <c r="BS1722" s="18"/>
      <c r="BT1722" s="18"/>
      <c r="BU1722" s="18"/>
      <c r="BV1722" s="18"/>
      <c r="BW1722" s="18"/>
      <c r="BX1722" s="18"/>
      <c r="BY1722" s="18"/>
      <c r="BZ1722" s="18"/>
      <c r="CA1722" s="18"/>
      <c r="CB1722" s="18"/>
      <c r="CC1722" s="18"/>
      <c r="CD1722" s="18"/>
      <c r="CE1722" s="18"/>
      <c r="CF1722" s="18"/>
      <c r="CG1722" s="18"/>
      <c r="CH1722" s="18"/>
      <c r="CI1722" s="18"/>
      <c r="CJ1722" s="18"/>
      <c r="CK1722" s="18"/>
      <c r="CL1722" s="18"/>
      <c r="CM1722" s="18"/>
      <c r="CN1722" s="18"/>
      <c r="CO1722" s="18"/>
      <c r="CP1722" s="18"/>
      <c r="CQ1722" s="18"/>
      <c r="CR1722" s="18"/>
      <c r="CS1722" s="18"/>
      <c r="CT1722" s="18"/>
      <c r="CU1722" s="18"/>
      <c r="CV1722" s="18"/>
      <c r="CW1722" s="18"/>
      <c r="CX1722" s="18"/>
      <c r="CY1722" s="18"/>
      <c r="CZ1722" s="18"/>
      <c r="DA1722" s="18"/>
      <c r="DB1722" s="18"/>
      <c r="DC1722" s="18"/>
      <c r="DD1722" s="18"/>
      <c r="DE1722" s="18"/>
      <c r="DF1722" s="18"/>
      <c r="DG1722" s="18"/>
      <c r="DH1722" s="18"/>
      <c r="DI1722" s="18"/>
    </row>
    <row r="1723" s="19" customFormat="1" spans="1:113">
      <c r="A1723" s="153" t="str">
        <f>+CONCATENATE(B1723,C1723,D1723,E1723,F1723)</f>
        <v>AFS592.25</v>
      </c>
      <c r="B1723" s="158" t="s">
        <v>121</v>
      </c>
      <c r="C1723" s="154" t="s">
        <v>148</v>
      </c>
      <c r="D1723" s="158" t="s">
        <v>90</v>
      </c>
      <c r="E1723" s="158">
        <v>59</v>
      </c>
      <c r="F1723" s="159">
        <v>2.25</v>
      </c>
      <c r="G1723" s="156">
        <v>1171.79</v>
      </c>
      <c r="H1723" s="156">
        <v>1388.71</v>
      </c>
      <c r="I1723" s="156">
        <v>1622.6</v>
      </c>
      <c r="J1723" s="156">
        <v>0</v>
      </c>
      <c r="K1723" s="156">
        <v>0</v>
      </c>
      <c r="L1723" s="156">
        <v>0</v>
      </c>
      <c r="M1723" s="157"/>
      <c r="N1723" s="18"/>
      <c r="W1723" s="18"/>
      <c r="X1723" s="18"/>
      <c r="Y1723" s="18"/>
      <c r="Z1723" s="18"/>
      <c r="AA1723" s="18"/>
      <c r="AB1723" s="18"/>
      <c r="AC1723" s="18"/>
      <c r="AD1723" s="18"/>
      <c r="AE1723" s="18"/>
      <c r="AF1723" s="18"/>
      <c r="AG1723" s="18"/>
      <c r="AH1723" s="18"/>
      <c r="AI1723" s="18"/>
      <c r="AJ1723" s="18"/>
      <c r="AK1723" s="18"/>
      <c r="AL1723" s="18"/>
      <c r="AM1723" s="18"/>
      <c r="AN1723" s="18"/>
      <c r="AO1723" s="18"/>
      <c r="AP1723" s="18"/>
      <c r="AQ1723" s="18"/>
      <c r="AR1723" s="18"/>
      <c r="AS1723" s="18"/>
      <c r="AT1723" s="18"/>
      <c r="AU1723" s="18"/>
      <c r="AV1723" s="18"/>
      <c r="AW1723" s="18"/>
      <c r="AX1723" s="18"/>
      <c r="AY1723" s="18"/>
      <c r="AZ1723" s="18"/>
      <c r="BA1723" s="18"/>
      <c r="BB1723" s="18"/>
      <c r="BD1723" s="18"/>
      <c r="BE1723" s="18"/>
      <c r="BF1723" s="18"/>
      <c r="BG1723" s="18"/>
      <c r="BH1723" s="18"/>
      <c r="BI1723" s="18"/>
      <c r="BJ1723" s="18"/>
      <c r="BK1723" s="18"/>
      <c r="BL1723" s="18"/>
      <c r="BM1723" s="18"/>
      <c r="BN1723" s="18"/>
      <c r="BO1723" s="18"/>
      <c r="BP1723" s="18"/>
      <c r="BQ1723" s="18"/>
      <c r="BR1723" s="18"/>
      <c r="BS1723" s="18"/>
      <c r="BT1723" s="18"/>
      <c r="BU1723" s="18"/>
      <c r="BV1723" s="18"/>
      <c r="BW1723" s="18"/>
      <c r="BX1723" s="18"/>
      <c r="BY1723" s="18"/>
      <c r="BZ1723" s="18"/>
      <c r="CA1723" s="18"/>
      <c r="CB1723" s="18"/>
      <c r="CC1723" s="18"/>
      <c r="CD1723" s="18"/>
      <c r="CE1723" s="18"/>
      <c r="CF1723" s="18"/>
      <c r="CG1723" s="18"/>
      <c r="CH1723" s="18"/>
      <c r="CI1723" s="18"/>
      <c r="CJ1723" s="18"/>
      <c r="CK1723" s="18"/>
      <c r="CL1723" s="18"/>
      <c r="CM1723" s="18"/>
      <c r="CN1723" s="18"/>
      <c r="CO1723" s="18"/>
      <c r="CP1723" s="18"/>
      <c r="CQ1723" s="18"/>
      <c r="CR1723" s="18"/>
      <c r="CS1723" s="18"/>
      <c r="CT1723" s="18"/>
      <c r="CU1723" s="18"/>
      <c r="CV1723" s="18"/>
      <c r="CW1723" s="18"/>
      <c r="CX1723" s="18"/>
      <c r="CY1723" s="18"/>
      <c r="CZ1723" s="18"/>
      <c r="DA1723" s="18"/>
      <c r="DB1723" s="18"/>
      <c r="DC1723" s="18"/>
      <c r="DD1723" s="18"/>
      <c r="DE1723" s="18"/>
      <c r="DF1723" s="18"/>
      <c r="DG1723" s="18"/>
      <c r="DH1723" s="18"/>
      <c r="DI1723" s="18"/>
    </row>
    <row r="1724" s="19" customFormat="1" spans="1:113">
      <c r="A1724" s="153" t="str">
        <f>+CONCATENATE(B1724,C1724,D1724,E1724,F1724)</f>
        <v>AFS602.25</v>
      </c>
      <c r="B1724" s="158" t="s">
        <v>121</v>
      </c>
      <c r="C1724" s="154" t="s">
        <v>148</v>
      </c>
      <c r="D1724" s="158" t="s">
        <v>90</v>
      </c>
      <c r="E1724" s="158">
        <v>60</v>
      </c>
      <c r="F1724" s="159">
        <v>2.25</v>
      </c>
      <c r="G1724" s="156">
        <v>1263.7</v>
      </c>
      <c r="H1724" s="156">
        <v>1498.82</v>
      </c>
      <c r="I1724" s="156">
        <v>1751.33</v>
      </c>
      <c r="J1724" s="156">
        <v>0</v>
      </c>
      <c r="K1724" s="156">
        <v>0</v>
      </c>
      <c r="L1724" s="156">
        <v>0</v>
      </c>
      <c r="M1724" s="157"/>
      <c r="N1724" s="18"/>
      <c r="W1724" s="18"/>
      <c r="X1724" s="18"/>
      <c r="Y1724" s="18"/>
      <c r="Z1724" s="18"/>
      <c r="AA1724" s="18"/>
      <c r="AB1724" s="18"/>
      <c r="AC1724" s="18"/>
      <c r="AD1724" s="18"/>
      <c r="AE1724" s="18"/>
      <c r="AF1724" s="18"/>
      <c r="AG1724" s="18"/>
      <c r="AH1724" s="18"/>
      <c r="AI1724" s="18"/>
      <c r="AJ1724" s="18"/>
      <c r="AK1724" s="18"/>
      <c r="AL1724" s="18"/>
      <c r="AM1724" s="18"/>
      <c r="AN1724" s="18"/>
      <c r="AO1724" s="18"/>
      <c r="AP1724" s="18"/>
      <c r="AQ1724" s="18"/>
      <c r="AR1724" s="18"/>
      <c r="AS1724" s="18"/>
      <c r="AT1724" s="18"/>
      <c r="AU1724" s="18"/>
      <c r="AV1724" s="18"/>
      <c r="AW1724" s="18"/>
      <c r="AX1724" s="18"/>
      <c r="AY1724" s="18"/>
      <c r="AZ1724" s="18"/>
      <c r="BA1724" s="18"/>
      <c r="BB1724" s="18"/>
      <c r="BD1724" s="18"/>
      <c r="BE1724" s="18"/>
      <c r="BF1724" s="18"/>
      <c r="BG1724" s="18"/>
      <c r="BH1724" s="18"/>
      <c r="BI1724" s="18"/>
      <c r="BJ1724" s="18"/>
      <c r="BK1724" s="18"/>
      <c r="BL1724" s="18"/>
      <c r="BM1724" s="18"/>
      <c r="BN1724" s="18"/>
      <c r="BO1724" s="18"/>
      <c r="BP1724" s="18"/>
      <c r="BQ1724" s="18"/>
      <c r="BR1724" s="18"/>
      <c r="BS1724" s="18"/>
      <c r="BT1724" s="18"/>
      <c r="BU1724" s="18"/>
      <c r="BV1724" s="18"/>
      <c r="BW1724" s="18"/>
      <c r="BX1724" s="18"/>
      <c r="BY1724" s="18"/>
      <c r="BZ1724" s="18"/>
      <c r="CA1724" s="18"/>
      <c r="CB1724" s="18"/>
      <c r="CC1724" s="18"/>
      <c r="CD1724" s="18"/>
      <c r="CE1724" s="18"/>
      <c r="CF1724" s="18"/>
      <c r="CG1724" s="18"/>
      <c r="CH1724" s="18"/>
      <c r="CI1724" s="18"/>
      <c r="CJ1724" s="18"/>
      <c r="CK1724" s="18"/>
      <c r="CL1724" s="18"/>
      <c r="CM1724" s="18"/>
      <c r="CN1724" s="18"/>
      <c r="CO1724" s="18"/>
      <c r="CP1724" s="18"/>
      <c r="CQ1724" s="18"/>
      <c r="CR1724" s="18"/>
      <c r="CS1724" s="18"/>
      <c r="CT1724" s="18"/>
      <c r="CU1724" s="18"/>
      <c r="CV1724" s="18"/>
      <c r="CW1724" s="18"/>
      <c r="CX1724" s="18"/>
      <c r="CY1724" s="18"/>
      <c r="CZ1724" s="18"/>
      <c r="DA1724" s="18"/>
      <c r="DB1724" s="18"/>
      <c r="DC1724" s="18"/>
      <c r="DD1724" s="18"/>
      <c r="DE1724" s="18"/>
      <c r="DF1724" s="18"/>
      <c r="DG1724" s="18"/>
      <c r="DH1724" s="18"/>
      <c r="DI1724" s="18"/>
    </row>
    <row r="1725" s="19" customFormat="1" spans="1:113">
      <c r="A1725" s="153" t="str">
        <f>+CONCATENATE(B1725,C1725,D1725,E1725,F1725)</f>
        <v>AFS612.25</v>
      </c>
      <c r="B1725" s="158" t="s">
        <v>121</v>
      </c>
      <c r="C1725" s="154" t="s">
        <v>148</v>
      </c>
      <c r="D1725" s="158" t="s">
        <v>90</v>
      </c>
      <c r="E1725" s="158">
        <v>61</v>
      </c>
      <c r="F1725" s="159">
        <v>2.25</v>
      </c>
      <c r="G1725" s="156">
        <v>1362.52</v>
      </c>
      <c r="H1725" s="156">
        <v>1619.09</v>
      </c>
      <c r="I1725" s="156"/>
      <c r="J1725" s="156">
        <v>0</v>
      </c>
      <c r="K1725" s="156">
        <v>0</v>
      </c>
      <c r="L1725" s="156">
        <v>0</v>
      </c>
      <c r="M1725" s="157"/>
      <c r="N1725" s="18"/>
      <c r="W1725" s="18"/>
      <c r="X1725" s="18"/>
      <c r="Y1725" s="18"/>
      <c r="Z1725" s="18"/>
      <c r="AA1725" s="18"/>
      <c r="AB1725" s="18"/>
      <c r="AC1725" s="18"/>
      <c r="AD1725" s="18"/>
      <c r="AE1725" s="18"/>
      <c r="AF1725" s="18"/>
      <c r="AG1725" s="18"/>
      <c r="AH1725" s="18"/>
      <c r="AI1725" s="18"/>
      <c r="AJ1725" s="18"/>
      <c r="AK1725" s="18"/>
      <c r="AL1725" s="18"/>
      <c r="AM1725" s="18"/>
      <c r="AN1725" s="18"/>
      <c r="AO1725" s="18"/>
      <c r="AP1725" s="18"/>
      <c r="AQ1725" s="18"/>
      <c r="AR1725" s="18"/>
      <c r="AS1725" s="18"/>
      <c r="AT1725" s="18"/>
      <c r="AU1725" s="18"/>
      <c r="AV1725" s="18"/>
      <c r="AW1725" s="18"/>
      <c r="AX1725" s="18"/>
      <c r="AY1725" s="18"/>
      <c r="AZ1725" s="18"/>
      <c r="BA1725" s="18"/>
      <c r="BB1725" s="18"/>
      <c r="BD1725" s="18"/>
      <c r="BE1725" s="18"/>
      <c r="BF1725" s="18"/>
      <c r="BG1725" s="18"/>
      <c r="BH1725" s="18"/>
      <c r="BI1725" s="18"/>
      <c r="BJ1725" s="18"/>
      <c r="BK1725" s="18"/>
      <c r="BL1725" s="18"/>
      <c r="BM1725" s="18"/>
      <c r="BN1725" s="18"/>
      <c r="BO1725" s="18"/>
      <c r="BP1725" s="18"/>
      <c r="BQ1725" s="18"/>
      <c r="BR1725" s="18"/>
      <c r="BS1725" s="18"/>
      <c r="BT1725" s="18"/>
      <c r="BU1725" s="18"/>
      <c r="BV1725" s="18"/>
      <c r="BW1725" s="18"/>
      <c r="BX1725" s="18"/>
      <c r="BY1725" s="18"/>
      <c r="BZ1725" s="18"/>
      <c r="CA1725" s="18"/>
      <c r="CB1725" s="18"/>
      <c r="CC1725" s="18"/>
      <c r="CD1725" s="18"/>
      <c r="CE1725" s="18"/>
      <c r="CF1725" s="18"/>
      <c r="CG1725" s="18"/>
      <c r="CH1725" s="18"/>
      <c r="CI1725" s="18"/>
      <c r="CJ1725" s="18"/>
      <c r="CK1725" s="18"/>
      <c r="CL1725" s="18"/>
      <c r="CM1725" s="18"/>
      <c r="CN1725" s="18"/>
      <c r="CO1725" s="18"/>
      <c r="CP1725" s="18"/>
      <c r="CQ1725" s="18"/>
      <c r="CR1725" s="18"/>
      <c r="CS1725" s="18"/>
      <c r="CT1725" s="18"/>
      <c r="CU1725" s="18"/>
      <c r="CV1725" s="18"/>
      <c r="CW1725" s="18"/>
      <c r="CX1725" s="18"/>
      <c r="CY1725" s="18"/>
      <c r="CZ1725" s="18"/>
      <c r="DA1725" s="18"/>
      <c r="DB1725" s="18"/>
      <c r="DC1725" s="18"/>
      <c r="DD1725" s="18"/>
      <c r="DE1725" s="18"/>
      <c r="DF1725" s="18"/>
      <c r="DG1725" s="18"/>
      <c r="DH1725" s="18"/>
      <c r="DI1725" s="18"/>
    </row>
    <row r="1726" s="19" customFormat="1" spans="1:113">
      <c r="A1726" s="153" t="str">
        <f>+CONCATENATE(B1726,C1726,D1726,E1726,F1726)</f>
        <v>AFS622.25</v>
      </c>
      <c r="B1726" s="158" t="s">
        <v>121</v>
      </c>
      <c r="C1726" s="154" t="s">
        <v>148</v>
      </c>
      <c r="D1726" s="158" t="s">
        <v>90</v>
      </c>
      <c r="E1726" s="158">
        <v>62</v>
      </c>
      <c r="F1726" s="159">
        <v>2.25</v>
      </c>
      <c r="G1726" s="156">
        <v>1469.45</v>
      </c>
      <c r="H1726" s="156">
        <v>1749.32</v>
      </c>
      <c r="I1726" s="156"/>
      <c r="J1726" s="156">
        <v>0</v>
      </c>
      <c r="K1726" s="156">
        <v>0</v>
      </c>
      <c r="L1726" s="156">
        <v>0</v>
      </c>
      <c r="M1726" s="157"/>
      <c r="N1726" s="18"/>
      <c r="W1726" s="18"/>
      <c r="X1726" s="18"/>
      <c r="Y1726" s="18"/>
      <c r="Z1726" s="18"/>
      <c r="AA1726" s="18"/>
      <c r="AB1726" s="18"/>
      <c r="AC1726" s="18"/>
      <c r="AD1726" s="18"/>
      <c r="AE1726" s="18"/>
      <c r="AF1726" s="18"/>
      <c r="AG1726" s="18"/>
      <c r="AH1726" s="18"/>
      <c r="AI1726" s="18"/>
      <c r="AJ1726" s="18"/>
      <c r="AK1726" s="18"/>
      <c r="AL1726" s="18"/>
      <c r="AM1726" s="18"/>
      <c r="AN1726" s="18"/>
      <c r="AO1726" s="18"/>
      <c r="AP1726" s="18"/>
      <c r="AQ1726" s="18"/>
      <c r="AR1726" s="18"/>
      <c r="AS1726" s="18"/>
      <c r="AT1726" s="18"/>
      <c r="AU1726" s="18"/>
      <c r="AV1726" s="18"/>
      <c r="AW1726" s="18"/>
      <c r="AX1726" s="18"/>
      <c r="AY1726" s="18"/>
      <c r="AZ1726" s="18"/>
      <c r="BA1726" s="18"/>
      <c r="BB1726" s="18"/>
      <c r="BD1726" s="18"/>
      <c r="BE1726" s="18"/>
      <c r="BF1726" s="18"/>
      <c r="BG1726" s="18"/>
      <c r="BH1726" s="18"/>
      <c r="BI1726" s="18"/>
      <c r="BJ1726" s="18"/>
      <c r="BK1726" s="18"/>
      <c r="BL1726" s="18"/>
      <c r="BM1726" s="18"/>
      <c r="BN1726" s="18"/>
      <c r="BO1726" s="18"/>
      <c r="BP1726" s="18"/>
      <c r="BQ1726" s="18"/>
      <c r="BR1726" s="18"/>
      <c r="BS1726" s="18"/>
      <c r="BT1726" s="18"/>
      <c r="BU1726" s="18"/>
      <c r="BV1726" s="18"/>
      <c r="BW1726" s="18"/>
      <c r="BX1726" s="18"/>
      <c r="BY1726" s="18"/>
      <c r="BZ1726" s="18"/>
      <c r="CA1726" s="18"/>
      <c r="CB1726" s="18"/>
      <c r="CC1726" s="18"/>
      <c r="CD1726" s="18"/>
      <c r="CE1726" s="18"/>
      <c r="CF1726" s="18"/>
      <c r="CG1726" s="18"/>
      <c r="CH1726" s="18"/>
      <c r="CI1726" s="18"/>
      <c r="CJ1726" s="18"/>
      <c r="CK1726" s="18"/>
      <c r="CL1726" s="18"/>
      <c r="CM1726" s="18"/>
      <c r="CN1726" s="18"/>
      <c r="CO1726" s="18"/>
      <c r="CP1726" s="18"/>
      <c r="CQ1726" s="18"/>
      <c r="CR1726" s="18"/>
      <c r="CS1726" s="18"/>
      <c r="CT1726" s="18"/>
      <c r="CU1726" s="18"/>
      <c r="CV1726" s="18"/>
      <c r="CW1726" s="18"/>
      <c r="CX1726" s="18"/>
      <c r="CY1726" s="18"/>
      <c r="CZ1726" s="18"/>
      <c r="DA1726" s="18"/>
      <c r="DB1726" s="18"/>
      <c r="DC1726" s="18"/>
      <c r="DD1726" s="18"/>
      <c r="DE1726" s="18"/>
      <c r="DF1726" s="18"/>
      <c r="DG1726" s="18"/>
      <c r="DH1726" s="18"/>
      <c r="DI1726" s="18"/>
    </row>
    <row r="1727" s="19" customFormat="1" spans="1:113">
      <c r="A1727" s="153" t="str">
        <f>+CONCATENATE(B1727,C1727,D1727,E1727,F1727)</f>
        <v>AFS632.25</v>
      </c>
      <c r="B1727" s="158" t="s">
        <v>121</v>
      </c>
      <c r="C1727" s="154" t="s">
        <v>148</v>
      </c>
      <c r="D1727" s="158" t="s">
        <v>90</v>
      </c>
      <c r="E1727" s="158">
        <v>63</v>
      </c>
      <c r="F1727" s="159">
        <v>2.25</v>
      </c>
      <c r="G1727" s="156">
        <v>1586.26</v>
      </c>
      <c r="H1727" s="156">
        <v>1891.95</v>
      </c>
      <c r="I1727" s="156"/>
      <c r="J1727" s="156">
        <v>0</v>
      </c>
      <c r="K1727" s="156">
        <v>0</v>
      </c>
      <c r="L1727" s="156">
        <v>0</v>
      </c>
      <c r="M1727" s="157"/>
      <c r="N1727" s="18"/>
      <c r="W1727" s="18"/>
      <c r="X1727" s="18"/>
      <c r="Y1727" s="18"/>
      <c r="Z1727" s="18"/>
      <c r="AA1727" s="18"/>
      <c r="AB1727" s="18"/>
      <c r="AC1727" s="18"/>
      <c r="AD1727" s="18"/>
      <c r="AE1727" s="18"/>
      <c r="AF1727" s="18"/>
      <c r="AG1727" s="18"/>
      <c r="AH1727" s="18"/>
      <c r="AI1727" s="18"/>
      <c r="AJ1727" s="18"/>
      <c r="AK1727" s="18"/>
      <c r="AL1727" s="18"/>
      <c r="AM1727" s="18"/>
      <c r="AN1727" s="18"/>
      <c r="AO1727" s="18"/>
      <c r="AP1727" s="18"/>
      <c r="AQ1727" s="18"/>
      <c r="AR1727" s="18"/>
      <c r="AS1727" s="18"/>
      <c r="AT1727" s="18"/>
      <c r="AU1727" s="18"/>
      <c r="AV1727" s="18"/>
      <c r="AW1727" s="18"/>
      <c r="AX1727" s="18"/>
      <c r="AY1727" s="18"/>
      <c r="AZ1727" s="18"/>
      <c r="BA1727" s="18"/>
      <c r="BB1727" s="18"/>
      <c r="BD1727" s="18"/>
      <c r="BE1727" s="18"/>
      <c r="BF1727" s="18"/>
      <c r="BG1727" s="18"/>
      <c r="BH1727" s="18"/>
      <c r="BI1727" s="18"/>
      <c r="BJ1727" s="18"/>
      <c r="BK1727" s="18"/>
      <c r="BL1727" s="18"/>
      <c r="BM1727" s="18"/>
      <c r="BN1727" s="18"/>
      <c r="BO1727" s="18"/>
      <c r="BP1727" s="18"/>
      <c r="BQ1727" s="18"/>
      <c r="BR1727" s="18"/>
      <c r="BS1727" s="18"/>
      <c r="BT1727" s="18"/>
      <c r="BU1727" s="18"/>
      <c r="BV1727" s="18"/>
      <c r="BW1727" s="18"/>
      <c r="BX1727" s="18"/>
      <c r="BY1727" s="18"/>
      <c r="BZ1727" s="18"/>
      <c r="CA1727" s="18"/>
      <c r="CB1727" s="18"/>
      <c r="CC1727" s="18"/>
      <c r="CD1727" s="18"/>
      <c r="CE1727" s="18"/>
      <c r="CF1727" s="18"/>
      <c r="CG1727" s="18"/>
      <c r="CH1727" s="18"/>
      <c r="CI1727" s="18"/>
      <c r="CJ1727" s="18"/>
      <c r="CK1727" s="18"/>
      <c r="CL1727" s="18"/>
      <c r="CM1727" s="18"/>
      <c r="CN1727" s="18"/>
      <c r="CO1727" s="18"/>
      <c r="CP1727" s="18"/>
      <c r="CQ1727" s="18"/>
      <c r="CR1727" s="18"/>
      <c r="CS1727" s="18"/>
      <c r="CT1727" s="18"/>
      <c r="CU1727" s="18"/>
      <c r="CV1727" s="18"/>
      <c r="CW1727" s="18"/>
      <c r="CX1727" s="18"/>
      <c r="CY1727" s="18"/>
      <c r="CZ1727" s="18"/>
      <c r="DA1727" s="18"/>
      <c r="DB1727" s="18"/>
      <c r="DC1727" s="18"/>
      <c r="DD1727" s="18"/>
      <c r="DE1727" s="18"/>
      <c r="DF1727" s="18"/>
      <c r="DG1727" s="18"/>
      <c r="DH1727" s="18"/>
      <c r="DI1727" s="18"/>
    </row>
    <row r="1728" s="19" customFormat="1" spans="1:113">
      <c r="A1728" s="153" t="str">
        <f>+CONCATENATE(B1728,C1728,D1728,E1728,F1728)</f>
        <v>AFS642.25</v>
      </c>
      <c r="B1728" s="158" t="s">
        <v>121</v>
      </c>
      <c r="C1728" s="154" t="s">
        <v>148</v>
      </c>
      <c r="D1728" s="158" t="s">
        <v>90</v>
      </c>
      <c r="E1728" s="158">
        <v>64</v>
      </c>
      <c r="F1728" s="159">
        <v>2.25</v>
      </c>
      <c r="G1728" s="156">
        <v>1714.49</v>
      </c>
      <c r="H1728" s="156">
        <v>2048.13</v>
      </c>
      <c r="I1728" s="156">
        <v>0</v>
      </c>
      <c r="J1728" s="156">
        <v>0</v>
      </c>
      <c r="K1728" s="156">
        <v>0</v>
      </c>
      <c r="L1728" s="156">
        <v>0</v>
      </c>
      <c r="M1728" s="157"/>
      <c r="N1728" s="18"/>
      <c r="W1728" s="18"/>
      <c r="X1728" s="18"/>
      <c r="Y1728" s="18"/>
      <c r="Z1728" s="18"/>
      <c r="AA1728" s="18"/>
      <c r="AB1728" s="18"/>
      <c r="AC1728" s="18"/>
      <c r="AD1728" s="18"/>
      <c r="AE1728" s="18"/>
      <c r="AF1728" s="18"/>
      <c r="AG1728" s="18"/>
      <c r="AH1728" s="18"/>
      <c r="AI1728" s="18"/>
      <c r="AJ1728" s="18"/>
      <c r="AK1728" s="18"/>
      <c r="AL1728" s="18"/>
      <c r="AM1728" s="18"/>
      <c r="AN1728" s="18"/>
      <c r="AO1728" s="18"/>
      <c r="AP1728" s="18"/>
      <c r="AQ1728" s="18"/>
      <c r="AR1728" s="18"/>
      <c r="AS1728" s="18"/>
      <c r="AT1728" s="18"/>
      <c r="AU1728" s="18"/>
      <c r="AV1728" s="18"/>
      <c r="AW1728" s="18"/>
      <c r="AX1728" s="18"/>
      <c r="AY1728" s="18"/>
      <c r="AZ1728" s="18"/>
      <c r="BA1728" s="18"/>
      <c r="BB1728" s="18"/>
      <c r="BD1728" s="18"/>
      <c r="BE1728" s="18"/>
      <c r="BF1728" s="18"/>
      <c r="BG1728" s="18"/>
      <c r="BH1728" s="18"/>
      <c r="BI1728" s="18"/>
      <c r="BJ1728" s="18"/>
      <c r="BK1728" s="18"/>
      <c r="BL1728" s="18"/>
      <c r="BM1728" s="18"/>
      <c r="BN1728" s="18"/>
      <c r="BO1728" s="18"/>
      <c r="BP1728" s="18"/>
      <c r="BQ1728" s="18"/>
      <c r="BR1728" s="18"/>
      <c r="BS1728" s="18"/>
      <c r="BT1728" s="18"/>
      <c r="BU1728" s="18"/>
      <c r="BV1728" s="18"/>
      <c r="BW1728" s="18"/>
      <c r="BX1728" s="18"/>
      <c r="BY1728" s="18"/>
      <c r="BZ1728" s="18"/>
      <c r="CA1728" s="18"/>
      <c r="CB1728" s="18"/>
      <c r="CC1728" s="18"/>
      <c r="CD1728" s="18"/>
      <c r="CE1728" s="18"/>
      <c r="CF1728" s="18"/>
      <c r="CG1728" s="18"/>
      <c r="CH1728" s="18"/>
      <c r="CI1728" s="18"/>
      <c r="CJ1728" s="18"/>
      <c r="CK1728" s="18"/>
      <c r="CL1728" s="18"/>
      <c r="CM1728" s="18"/>
      <c r="CN1728" s="18"/>
      <c r="CO1728" s="18"/>
      <c r="CP1728" s="18"/>
      <c r="CQ1728" s="18"/>
      <c r="CR1728" s="18"/>
      <c r="CS1728" s="18"/>
      <c r="CT1728" s="18"/>
      <c r="CU1728" s="18"/>
      <c r="CV1728" s="18"/>
      <c r="CW1728" s="18"/>
      <c r="CX1728" s="18"/>
      <c r="CY1728" s="18"/>
      <c r="CZ1728" s="18"/>
      <c r="DA1728" s="18"/>
      <c r="DB1728" s="18"/>
      <c r="DC1728" s="18"/>
      <c r="DD1728" s="18"/>
      <c r="DE1728" s="18"/>
      <c r="DF1728" s="18"/>
      <c r="DG1728" s="18"/>
      <c r="DH1728" s="18"/>
      <c r="DI1728" s="18"/>
    </row>
    <row r="1729" s="19" customFormat="1" spans="1:113">
      <c r="A1729" s="153" t="str">
        <f>+CONCATENATE(B1729,C1729,D1729,E1729,F1729)</f>
        <v>AFS652.25</v>
      </c>
      <c r="B1729" s="158" t="s">
        <v>121</v>
      </c>
      <c r="C1729" s="154" t="s">
        <v>148</v>
      </c>
      <c r="D1729" s="158" t="s">
        <v>90</v>
      </c>
      <c r="E1729" s="158">
        <v>65</v>
      </c>
      <c r="F1729" s="159">
        <v>2.25</v>
      </c>
      <c r="G1729" s="156">
        <v>1855.64</v>
      </c>
      <c r="H1729" s="156">
        <v>2219.21</v>
      </c>
      <c r="I1729" s="156">
        <v>0</v>
      </c>
      <c r="J1729" s="156">
        <v>0</v>
      </c>
      <c r="K1729" s="156">
        <v>0</v>
      </c>
      <c r="L1729" s="156">
        <v>0</v>
      </c>
      <c r="M1729" s="157"/>
      <c r="N1729" s="18"/>
      <c r="W1729" s="18"/>
      <c r="X1729" s="18"/>
      <c r="Y1729" s="18"/>
      <c r="Z1729" s="18"/>
      <c r="AA1729" s="18"/>
      <c r="AB1729" s="18"/>
      <c r="AC1729" s="18"/>
      <c r="AD1729" s="18"/>
      <c r="AE1729" s="18"/>
      <c r="AF1729" s="18"/>
      <c r="AG1729" s="18"/>
      <c r="AH1729" s="18"/>
      <c r="AI1729" s="18"/>
      <c r="AJ1729" s="18"/>
      <c r="AK1729" s="18"/>
      <c r="AL1729" s="18"/>
      <c r="AM1729" s="18"/>
      <c r="AN1729" s="18"/>
      <c r="AO1729" s="18"/>
      <c r="AP1729" s="18"/>
      <c r="AQ1729" s="18"/>
      <c r="AR1729" s="18"/>
      <c r="AS1729" s="18"/>
      <c r="AT1729" s="18"/>
      <c r="AU1729" s="18"/>
      <c r="AV1729" s="18"/>
      <c r="AW1729" s="18"/>
      <c r="AX1729" s="18"/>
      <c r="AY1729" s="18"/>
      <c r="AZ1729" s="18"/>
      <c r="BA1729" s="18"/>
      <c r="BB1729" s="18"/>
      <c r="BD1729" s="18"/>
      <c r="BE1729" s="18"/>
      <c r="BF1729" s="18"/>
      <c r="BG1729" s="18"/>
      <c r="BH1729" s="18"/>
      <c r="BI1729" s="18"/>
      <c r="BJ1729" s="18"/>
      <c r="BK1729" s="18"/>
      <c r="BL1729" s="18"/>
      <c r="BM1729" s="18"/>
      <c r="BN1729" s="18"/>
      <c r="BO1729" s="18"/>
      <c r="BP1729" s="18"/>
      <c r="BQ1729" s="18"/>
      <c r="BR1729" s="18"/>
      <c r="BS1729" s="18"/>
      <c r="BT1729" s="18"/>
      <c r="BU1729" s="18"/>
      <c r="BV1729" s="18"/>
      <c r="BW1729" s="18"/>
      <c r="BX1729" s="18"/>
      <c r="BY1729" s="18"/>
      <c r="BZ1729" s="18"/>
      <c r="CA1729" s="18"/>
      <c r="CB1729" s="18"/>
      <c r="CC1729" s="18"/>
      <c r="CD1729" s="18"/>
      <c r="CE1729" s="18"/>
      <c r="CF1729" s="18"/>
      <c r="CG1729" s="18"/>
      <c r="CH1729" s="18"/>
      <c r="CI1729" s="18"/>
      <c r="CJ1729" s="18"/>
      <c r="CK1729" s="18"/>
      <c r="CL1729" s="18"/>
      <c r="CM1729" s="18"/>
      <c r="CN1729" s="18"/>
      <c r="CO1729" s="18"/>
      <c r="CP1729" s="18"/>
      <c r="CQ1729" s="18"/>
      <c r="CR1729" s="18"/>
      <c r="CS1729" s="18"/>
      <c r="CT1729" s="18"/>
      <c r="CU1729" s="18"/>
      <c r="CV1729" s="18"/>
      <c r="CW1729" s="18"/>
      <c r="CX1729" s="18"/>
      <c r="CY1729" s="18"/>
      <c r="CZ1729" s="18"/>
      <c r="DA1729" s="18"/>
      <c r="DB1729" s="18"/>
      <c r="DC1729" s="18"/>
      <c r="DD1729" s="18"/>
      <c r="DE1729" s="18"/>
      <c r="DF1729" s="18"/>
      <c r="DG1729" s="18"/>
      <c r="DH1729" s="18"/>
      <c r="DI1729" s="18"/>
    </row>
    <row r="1730" s="19" customFormat="1" spans="1:113">
      <c r="A1730" s="153" t="str">
        <f t="shared" ref="A1730:A1793" si="48">+CONCATENATE(B1730,C1730,D1730,E1730,F1730)</f>
        <v>AFNS182.5</v>
      </c>
      <c r="B1730" s="154" t="s">
        <v>121</v>
      </c>
      <c r="C1730" s="154" t="s">
        <v>148</v>
      </c>
      <c r="D1730" s="154" t="s">
        <v>6</v>
      </c>
      <c r="E1730" s="154">
        <v>18</v>
      </c>
      <c r="F1730" s="155">
        <v>2.5</v>
      </c>
      <c r="G1730" s="156"/>
      <c r="H1730" s="156"/>
      <c r="I1730" s="156"/>
      <c r="J1730" s="156"/>
      <c r="K1730" s="156"/>
      <c r="L1730" s="156"/>
      <c r="M1730" s="157"/>
      <c r="N1730" s="18"/>
      <c r="W1730" s="18"/>
      <c r="X1730" s="18"/>
      <c r="Y1730" s="18"/>
      <c r="Z1730" s="18"/>
      <c r="AA1730" s="18"/>
      <c r="AB1730" s="18"/>
      <c r="AC1730" s="18"/>
      <c r="AD1730" s="18"/>
      <c r="AE1730" s="18"/>
      <c r="AF1730" s="18"/>
      <c r="AG1730" s="18"/>
      <c r="AH1730" s="18"/>
      <c r="AI1730" s="18"/>
      <c r="AJ1730" s="18"/>
      <c r="AK1730" s="18"/>
      <c r="AL1730" s="18"/>
      <c r="AM1730" s="18"/>
      <c r="AN1730" s="18"/>
      <c r="AO1730" s="18"/>
      <c r="AP1730" s="18"/>
      <c r="AQ1730" s="18"/>
      <c r="AR1730" s="18"/>
      <c r="AS1730" s="18"/>
      <c r="AT1730" s="18"/>
      <c r="AU1730" s="18"/>
      <c r="AV1730" s="18"/>
      <c r="AW1730" s="18"/>
      <c r="AX1730" s="18"/>
      <c r="AY1730" s="18"/>
      <c r="AZ1730" s="18"/>
      <c r="BA1730" s="18"/>
      <c r="BB1730" s="18"/>
      <c r="BD1730" s="18"/>
      <c r="BE1730" s="18"/>
      <c r="BF1730" s="18"/>
      <c r="BG1730" s="18"/>
      <c r="BH1730" s="18"/>
      <c r="BI1730" s="18"/>
      <c r="BJ1730" s="18"/>
      <c r="BK1730" s="18"/>
      <c r="BL1730" s="18"/>
      <c r="BM1730" s="18"/>
      <c r="BN1730" s="18"/>
      <c r="BO1730" s="18"/>
      <c r="BP1730" s="18"/>
      <c r="BQ1730" s="18"/>
      <c r="BR1730" s="18"/>
      <c r="BS1730" s="18"/>
      <c r="BT1730" s="18"/>
      <c r="BU1730" s="18"/>
      <c r="BV1730" s="18"/>
      <c r="BW1730" s="18"/>
      <c r="BX1730" s="18"/>
      <c r="BY1730" s="18"/>
      <c r="BZ1730" s="18"/>
      <c r="CA1730" s="18"/>
      <c r="CB1730" s="18"/>
      <c r="CC1730" s="18"/>
      <c r="CD1730" s="18"/>
      <c r="CE1730" s="18"/>
      <c r="CF1730" s="18"/>
      <c r="CG1730" s="18"/>
      <c r="CH1730" s="18"/>
      <c r="CI1730" s="18"/>
      <c r="CJ1730" s="18"/>
      <c r="CK1730" s="18"/>
      <c r="CL1730" s="18"/>
      <c r="CM1730" s="18"/>
      <c r="CN1730" s="18"/>
      <c r="CO1730" s="18"/>
      <c r="CP1730" s="18"/>
      <c r="CQ1730" s="18"/>
      <c r="CR1730" s="18"/>
      <c r="CS1730" s="18"/>
      <c r="CT1730" s="18"/>
      <c r="CU1730" s="18"/>
      <c r="CV1730" s="18"/>
      <c r="CW1730" s="18"/>
      <c r="CX1730" s="18"/>
      <c r="CY1730" s="18"/>
      <c r="CZ1730" s="18"/>
      <c r="DA1730" s="18"/>
      <c r="DB1730" s="18"/>
      <c r="DC1730" s="18"/>
      <c r="DD1730" s="18"/>
      <c r="DE1730" s="18"/>
      <c r="DF1730" s="18"/>
      <c r="DG1730" s="18"/>
      <c r="DH1730" s="18"/>
      <c r="DI1730" s="18"/>
    </row>
    <row r="1731" s="19" customFormat="1" spans="1:113">
      <c r="A1731" s="153" t="str">
        <f>+CONCATENATE(B1731,C1731,D1731,E1731,F1731)</f>
        <v>AFNS192.5</v>
      </c>
      <c r="B1731" s="154" t="s">
        <v>121</v>
      </c>
      <c r="C1731" s="154" t="s">
        <v>148</v>
      </c>
      <c r="D1731" s="154" t="s">
        <v>6</v>
      </c>
      <c r="E1731" s="154">
        <v>19</v>
      </c>
      <c r="F1731" s="155">
        <v>2.5</v>
      </c>
      <c r="G1731" s="156"/>
      <c r="H1731" s="156"/>
      <c r="I1731" s="156"/>
      <c r="J1731" s="156"/>
      <c r="K1731" s="156"/>
      <c r="L1731" s="156"/>
      <c r="M1731" s="157"/>
      <c r="N1731" s="18"/>
      <c r="W1731" s="18"/>
      <c r="X1731" s="18"/>
      <c r="Y1731" s="18"/>
      <c r="Z1731" s="18"/>
      <c r="AA1731" s="18"/>
      <c r="AB1731" s="18"/>
      <c r="AC1731" s="18"/>
      <c r="AD1731" s="18"/>
      <c r="AE1731" s="18"/>
      <c r="AF1731" s="18"/>
      <c r="AG1731" s="18"/>
      <c r="AH1731" s="18"/>
      <c r="AI1731" s="18"/>
      <c r="AJ1731" s="18"/>
      <c r="AK1731" s="18"/>
      <c r="AL1731" s="18"/>
      <c r="AM1731" s="18"/>
      <c r="AN1731" s="18"/>
      <c r="AO1731" s="18"/>
      <c r="AP1731" s="18"/>
      <c r="AQ1731" s="18"/>
      <c r="AR1731" s="18"/>
      <c r="AS1731" s="18"/>
      <c r="AT1731" s="18"/>
      <c r="AU1731" s="18"/>
      <c r="AV1731" s="18"/>
      <c r="AW1731" s="18"/>
      <c r="AX1731" s="18"/>
      <c r="AY1731" s="18"/>
      <c r="AZ1731" s="18"/>
      <c r="BA1731" s="18"/>
      <c r="BB1731" s="18"/>
      <c r="BD1731" s="18"/>
      <c r="BE1731" s="18"/>
      <c r="BF1731" s="18"/>
      <c r="BG1731" s="18"/>
      <c r="BH1731" s="18"/>
      <c r="BI1731" s="18"/>
      <c r="BJ1731" s="18"/>
      <c r="BK1731" s="18"/>
      <c r="BL1731" s="18"/>
      <c r="BM1731" s="18"/>
      <c r="BN1731" s="18"/>
      <c r="BO1731" s="18"/>
      <c r="BP1731" s="18"/>
      <c r="BQ1731" s="18"/>
      <c r="BR1731" s="18"/>
      <c r="BS1731" s="18"/>
      <c r="BT1731" s="18"/>
      <c r="BU1731" s="18"/>
      <c r="BV1731" s="18"/>
      <c r="BW1731" s="18"/>
      <c r="BX1731" s="18"/>
      <c r="BY1731" s="18"/>
      <c r="BZ1731" s="18"/>
      <c r="CA1731" s="18"/>
      <c r="CB1731" s="18"/>
      <c r="CC1731" s="18"/>
      <c r="CD1731" s="18"/>
      <c r="CE1731" s="18"/>
      <c r="CF1731" s="18"/>
      <c r="CG1731" s="18"/>
      <c r="CH1731" s="18"/>
      <c r="CI1731" s="18"/>
      <c r="CJ1731" s="18"/>
      <c r="CK1731" s="18"/>
      <c r="CL1731" s="18"/>
      <c r="CM1731" s="18"/>
      <c r="CN1731" s="18"/>
      <c r="CO1731" s="18"/>
      <c r="CP1731" s="18"/>
      <c r="CQ1731" s="18"/>
      <c r="CR1731" s="18"/>
      <c r="CS1731" s="18"/>
      <c r="CT1731" s="18"/>
      <c r="CU1731" s="18"/>
      <c r="CV1731" s="18"/>
      <c r="CW1731" s="18"/>
      <c r="CX1731" s="18"/>
      <c r="CY1731" s="18"/>
      <c r="CZ1731" s="18"/>
      <c r="DA1731" s="18"/>
      <c r="DB1731" s="18"/>
      <c r="DC1731" s="18"/>
      <c r="DD1731" s="18"/>
      <c r="DE1731" s="18"/>
      <c r="DF1731" s="18"/>
      <c r="DG1731" s="18"/>
      <c r="DH1731" s="18"/>
      <c r="DI1731" s="18"/>
    </row>
    <row r="1732" s="19" customFormat="1" spans="1:113">
      <c r="A1732" s="153" t="str">
        <f>+CONCATENATE(B1732,C1732,D1732,E1732,F1732)</f>
        <v>AFNS202.5</v>
      </c>
      <c r="B1732" s="154" t="s">
        <v>121</v>
      </c>
      <c r="C1732" s="154" t="s">
        <v>148</v>
      </c>
      <c r="D1732" s="154" t="s">
        <v>6</v>
      </c>
      <c r="E1732" s="154">
        <v>20</v>
      </c>
      <c r="F1732" s="155">
        <v>2.5</v>
      </c>
      <c r="G1732" s="156"/>
      <c r="H1732" s="156"/>
      <c r="I1732" s="156"/>
      <c r="J1732" s="156"/>
      <c r="K1732" s="156"/>
      <c r="L1732" s="156"/>
      <c r="M1732" s="157"/>
      <c r="N1732" s="18"/>
      <c r="W1732" s="18"/>
      <c r="X1732" s="18"/>
      <c r="Y1732" s="18"/>
      <c r="Z1732" s="18"/>
      <c r="AA1732" s="18"/>
      <c r="AB1732" s="18"/>
      <c r="AC1732" s="18"/>
      <c r="AD1732" s="18"/>
      <c r="AE1732" s="18"/>
      <c r="AF1732" s="18"/>
      <c r="AG1732" s="18"/>
      <c r="AH1732" s="18"/>
      <c r="AI1732" s="18"/>
      <c r="AJ1732" s="18"/>
      <c r="AK1732" s="18"/>
      <c r="AL1732" s="18"/>
      <c r="AM1732" s="18"/>
      <c r="AN1732" s="18"/>
      <c r="AO1732" s="18"/>
      <c r="AP1732" s="18"/>
      <c r="AQ1732" s="18"/>
      <c r="AR1732" s="18"/>
      <c r="AS1732" s="18"/>
      <c r="AT1732" s="18"/>
      <c r="AU1732" s="18"/>
      <c r="AV1732" s="18"/>
      <c r="AW1732" s="18"/>
      <c r="AX1732" s="18"/>
      <c r="AY1732" s="18"/>
      <c r="AZ1732" s="18"/>
      <c r="BA1732" s="18"/>
      <c r="BB1732" s="18"/>
      <c r="BD1732" s="18"/>
      <c r="BE1732" s="18"/>
      <c r="BF1732" s="18"/>
      <c r="BG1732" s="18"/>
      <c r="BH1732" s="18"/>
      <c r="BI1732" s="18"/>
      <c r="BJ1732" s="18"/>
      <c r="BK1732" s="18"/>
      <c r="BL1732" s="18"/>
      <c r="BM1732" s="18"/>
      <c r="BN1732" s="18"/>
      <c r="BO1732" s="18"/>
      <c r="BP1732" s="18"/>
      <c r="BQ1732" s="18"/>
      <c r="BR1732" s="18"/>
      <c r="BS1732" s="18"/>
      <c r="BT1732" s="18"/>
      <c r="BU1732" s="18"/>
      <c r="BV1732" s="18"/>
      <c r="BW1732" s="18"/>
      <c r="BX1732" s="18"/>
      <c r="BY1732" s="18"/>
      <c r="BZ1732" s="18"/>
      <c r="CA1732" s="18"/>
      <c r="CB1732" s="18"/>
      <c r="CC1732" s="18"/>
      <c r="CD1732" s="18"/>
      <c r="CE1732" s="18"/>
      <c r="CF1732" s="18"/>
      <c r="CG1732" s="18"/>
      <c r="CH1732" s="18"/>
      <c r="CI1732" s="18"/>
      <c r="CJ1732" s="18"/>
      <c r="CK1732" s="18"/>
      <c r="CL1732" s="18"/>
      <c r="CM1732" s="18"/>
      <c r="CN1732" s="18"/>
      <c r="CO1732" s="18"/>
      <c r="CP1732" s="18"/>
      <c r="CQ1732" s="18"/>
      <c r="CR1732" s="18"/>
      <c r="CS1732" s="18"/>
      <c r="CT1732" s="18"/>
      <c r="CU1732" s="18"/>
      <c r="CV1732" s="18"/>
      <c r="CW1732" s="18"/>
      <c r="CX1732" s="18"/>
      <c r="CY1732" s="18"/>
      <c r="CZ1732" s="18"/>
      <c r="DA1732" s="18"/>
      <c r="DB1732" s="18"/>
      <c r="DC1732" s="18"/>
      <c r="DD1732" s="18"/>
      <c r="DE1732" s="18"/>
      <c r="DF1732" s="18"/>
      <c r="DG1732" s="18"/>
      <c r="DH1732" s="18"/>
      <c r="DI1732" s="18"/>
    </row>
    <row r="1733" s="19" customFormat="1" spans="1:113">
      <c r="A1733" s="153" t="str">
        <f>+CONCATENATE(B1733,C1733,D1733,E1733,F1733)</f>
        <v>AFNS212.5</v>
      </c>
      <c r="B1733" s="154" t="s">
        <v>121</v>
      </c>
      <c r="C1733" s="154" t="s">
        <v>148</v>
      </c>
      <c r="D1733" s="154" t="s">
        <v>6</v>
      </c>
      <c r="E1733" s="154">
        <v>21</v>
      </c>
      <c r="F1733" s="155">
        <v>2.5</v>
      </c>
      <c r="G1733" s="156">
        <v>0</v>
      </c>
      <c r="H1733" s="156">
        <v>66.5</v>
      </c>
      <c r="I1733" s="156">
        <v>66.77</v>
      </c>
      <c r="J1733" s="156">
        <v>67.68</v>
      </c>
      <c r="K1733" s="156">
        <v>71.69</v>
      </c>
      <c r="L1733" s="156">
        <v>83.57</v>
      </c>
      <c r="M1733" s="157"/>
      <c r="N1733" s="18"/>
      <c r="W1733" s="18"/>
      <c r="X1733" s="18"/>
      <c r="Y1733" s="18"/>
      <c r="Z1733" s="18"/>
      <c r="AA1733" s="18"/>
      <c r="AB1733" s="18"/>
      <c r="AC1733" s="18"/>
      <c r="AD1733" s="18"/>
      <c r="AE1733" s="18"/>
      <c r="AF1733" s="18"/>
      <c r="AG1733" s="18"/>
      <c r="AH1733" s="18"/>
      <c r="AI1733" s="18"/>
      <c r="AJ1733" s="18"/>
      <c r="AK1733" s="18"/>
      <c r="AL1733" s="18"/>
      <c r="AM1733" s="18"/>
      <c r="AN1733" s="18"/>
      <c r="AO1733" s="18"/>
      <c r="AP1733" s="18"/>
      <c r="AQ1733" s="18"/>
      <c r="AR1733" s="18"/>
      <c r="AS1733" s="18"/>
      <c r="AT1733" s="18"/>
      <c r="AU1733" s="18"/>
      <c r="AV1733" s="18"/>
      <c r="AW1733" s="18"/>
      <c r="AX1733" s="18"/>
      <c r="AY1733" s="18"/>
      <c r="AZ1733" s="18"/>
      <c r="BA1733" s="18"/>
      <c r="BB1733" s="18"/>
      <c r="BD1733" s="18"/>
      <c r="BE1733" s="18"/>
      <c r="BF1733" s="18"/>
      <c r="BG1733" s="18"/>
      <c r="BH1733" s="18"/>
      <c r="BI1733" s="18"/>
      <c r="BJ1733" s="18"/>
      <c r="BK1733" s="18"/>
      <c r="BL1733" s="18"/>
      <c r="BM1733" s="18"/>
      <c r="BN1733" s="18"/>
      <c r="BO1733" s="18"/>
      <c r="BP1733" s="18"/>
      <c r="BQ1733" s="18"/>
      <c r="BR1733" s="18"/>
      <c r="BS1733" s="18"/>
      <c r="BT1733" s="18"/>
      <c r="BU1733" s="18"/>
      <c r="BV1733" s="18"/>
      <c r="BW1733" s="18"/>
      <c r="BX1733" s="18"/>
      <c r="BY1733" s="18"/>
      <c r="BZ1733" s="18"/>
      <c r="CA1733" s="18"/>
      <c r="CB1733" s="18"/>
      <c r="CC1733" s="18"/>
      <c r="CD1733" s="18"/>
      <c r="CE1733" s="18"/>
      <c r="CF1733" s="18"/>
      <c r="CG1733" s="18"/>
      <c r="CH1733" s="18"/>
      <c r="CI1733" s="18"/>
      <c r="CJ1733" s="18"/>
      <c r="CK1733" s="18"/>
      <c r="CL1733" s="18"/>
      <c r="CM1733" s="18"/>
      <c r="CN1733" s="18"/>
      <c r="CO1733" s="18"/>
      <c r="CP1733" s="18"/>
      <c r="CQ1733" s="18"/>
      <c r="CR1733" s="18"/>
      <c r="CS1733" s="18"/>
      <c r="CT1733" s="18"/>
      <c r="CU1733" s="18"/>
      <c r="CV1733" s="18"/>
      <c r="CW1733" s="18"/>
      <c r="CX1733" s="18"/>
      <c r="CY1733" s="18"/>
      <c r="CZ1733" s="18"/>
      <c r="DA1733" s="18"/>
      <c r="DB1733" s="18"/>
      <c r="DC1733" s="18"/>
      <c r="DD1733" s="18"/>
      <c r="DE1733" s="18"/>
      <c r="DF1733" s="18"/>
      <c r="DG1733" s="18"/>
      <c r="DH1733" s="18"/>
      <c r="DI1733" s="18"/>
    </row>
    <row r="1734" s="19" customFormat="1" spans="1:113">
      <c r="A1734" s="153" t="str">
        <f>+CONCATENATE(B1734,C1734,D1734,E1734,F1734)</f>
        <v>AFNS222.5</v>
      </c>
      <c r="B1734" s="154" t="s">
        <v>121</v>
      </c>
      <c r="C1734" s="154" t="s">
        <v>148</v>
      </c>
      <c r="D1734" s="154" t="s">
        <v>6</v>
      </c>
      <c r="E1734" s="154">
        <v>22</v>
      </c>
      <c r="F1734" s="155">
        <v>2.5</v>
      </c>
      <c r="G1734" s="156">
        <v>0</v>
      </c>
      <c r="H1734" s="156">
        <v>68.65</v>
      </c>
      <c r="I1734" s="156">
        <v>68.89</v>
      </c>
      <c r="J1734" s="156">
        <v>70.02</v>
      </c>
      <c r="K1734" s="156">
        <v>75.23</v>
      </c>
      <c r="L1734" s="156">
        <v>89.4</v>
      </c>
      <c r="M1734" s="157"/>
      <c r="N1734" s="18"/>
      <c r="W1734" s="18"/>
      <c r="X1734" s="18"/>
      <c r="Y1734" s="18"/>
      <c r="Z1734" s="18"/>
      <c r="AA1734" s="18"/>
      <c r="AB1734" s="18"/>
      <c r="AC1734" s="18"/>
      <c r="AD1734" s="18"/>
      <c r="AE1734" s="18"/>
      <c r="AF1734" s="18"/>
      <c r="AG1734" s="18"/>
      <c r="AH1734" s="18"/>
      <c r="AI1734" s="18"/>
      <c r="AJ1734" s="18"/>
      <c r="AK1734" s="18"/>
      <c r="AL1734" s="18"/>
      <c r="AM1734" s="18"/>
      <c r="AN1734" s="18"/>
      <c r="AO1734" s="18"/>
      <c r="AP1734" s="18"/>
      <c r="AQ1734" s="18"/>
      <c r="AR1734" s="18"/>
      <c r="AS1734" s="18"/>
      <c r="AT1734" s="18"/>
      <c r="AU1734" s="18"/>
      <c r="AV1734" s="18"/>
      <c r="AW1734" s="18"/>
      <c r="AX1734" s="18"/>
      <c r="AY1734" s="18"/>
      <c r="AZ1734" s="18"/>
      <c r="BA1734" s="18"/>
      <c r="BB1734" s="18"/>
      <c r="BD1734" s="18"/>
      <c r="BE1734" s="18"/>
      <c r="BF1734" s="18"/>
      <c r="BG1734" s="18"/>
      <c r="BH1734" s="18"/>
      <c r="BI1734" s="18"/>
      <c r="BJ1734" s="18"/>
      <c r="BK1734" s="18"/>
      <c r="BL1734" s="18"/>
      <c r="BM1734" s="18"/>
      <c r="BN1734" s="18"/>
      <c r="BO1734" s="18"/>
      <c r="BP1734" s="18"/>
      <c r="BQ1734" s="18"/>
      <c r="BR1734" s="18"/>
      <c r="BS1734" s="18"/>
      <c r="BT1734" s="18"/>
      <c r="BU1734" s="18"/>
      <c r="BV1734" s="18"/>
      <c r="BW1734" s="18"/>
      <c r="BX1734" s="18"/>
      <c r="BY1734" s="18"/>
      <c r="BZ1734" s="18"/>
      <c r="CA1734" s="18"/>
      <c r="CB1734" s="18"/>
      <c r="CC1734" s="18"/>
      <c r="CD1734" s="18"/>
      <c r="CE1734" s="18"/>
      <c r="CF1734" s="18"/>
      <c r="CG1734" s="18"/>
      <c r="CH1734" s="18"/>
      <c r="CI1734" s="18"/>
      <c r="CJ1734" s="18"/>
      <c r="CK1734" s="18"/>
      <c r="CL1734" s="18"/>
      <c r="CM1734" s="18"/>
      <c r="CN1734" s="18"/>
      <c r="CO1734" s="18"/>
      <c r="CP1734" s="18"/>
      <c r="CQ1734" s="18"/>
      <c r="CR1734" s="18"/>
      <c r="CS1734" s="18"/>
      <c r="CT1734" s="18"/>
      <c r="CU1734" s="18"/>
      <c r="CV1734" s="18"/>
      <c r="CW1734" s="18"/>
      <c r="CX1734" s="18"/>
      <c r="CY1734" s="18"/>
      <c r="CZ1734" s="18"/>
      <c r="DA1734" s="18"/>
      <c r="DB1734" s="18"/>
      <c r="DC1734" s="18"/>
      <c r="DD1734" s="18"/>
      <c r="DE1734" s="18"/>
      <c r="DF1734" s="18"/>
      <c r="DG1734" s="18"/>
      <c r="DH1734" s="18"/>
      <c r="DI1734" s="18"/>
    </row>
    <row r="1735" s="19" customFormat="1" spans="1:113">
      <c r="A1735" s="153" t="str">
        <f>+CONCATENATE(B1735,C1735,D1735,E1735,F1735)</f>
        <v>AFNS232.5</v>
      </c>
      <c r="B1735" s="154" t="s">
        <v>121</v>
      </c>
      <c r="C1735" s="154" t="s">
        <v>148</v>
      </c>
      <c r="D1735" s="154" t="s">
        <v>6</v>
      </c>
      <c r="E1735" s="154">
        <v>23</v>
      </c>
      <c r="F1735" s="155">
        <v>2.5</v>
      </c>
      <c r="G1735" s="156">
        <v>0</v>
      </c>
      <c r="H1735" s="156">
        <v>70.42</v>
      </c>
      <c r="I1735" s="156">
        <v>70.7</v>
      </c>
      <c r="J1735" s="156">
        <v>72.27</v>
      </c>
      <c r="K1735" s="156">
        <v>79.06</v>
      </c>
      <c r="L1735" s="156">
        <v>95.79</v>
      </c>
      <c r="M1735" s="157"/>
      <c r="N1735" s="18"/>
      <c r="W1735" s="18"/>
      <c r="X1735" s="18"/>
      <c r="Y1735" s="18"/>
      <c r="Z1735" s="18"/>
      <c r="AA1735" s="18"/>
      <c r="AB1735" s="18"/>
      <c r="AC1735" s="18"/>
      <c r="AD1735" s="18"/>
      <c r="AE1735" s="18"/>
      <c r="AF1735" s="18"/>
      <c r="AG1735" s="18"/>
      <c r="AH1735" s="18"/>
      <c r="AI1735" s="18"/>
      <c r="AJ1735" s="18"/>
      <c r="AK1735" s="18"/>
      <c r="AL1735" s="18"/>
      <c r="AM1735" s="18"/>
      <c r="AN1735" s="18"/>
      <c r="AO1735" s="18"/>
      <c r="AP1735" s="18"/>
      <c r="AQ1735" s="18"/>
      <c r="AR1735" s="18"/>
      <c r="AS1735" s="18"/>
      <c r="AT1735" s="18"/>
      <c r="AU1735" s="18"/>
      <c r="AV1735" s="18"/>
      <c r="AW1735" s="18"/>
      <c r="AX1735" s="18"/>
      <c r="AY1735" s="18"/>
      <c r="AZ1735" s="18"/>
      <c r="BA1735" s="18"/>
      <c r="BB1735" s="18"/>
      <c r="BD1735" s="18"/>
      <c r="BE1735" s="18"/>
      <c r="BF1735" s="18"/>
      <c r="BG1735" s="18"/>
      <c r="BH1735" s="18"/>
      <c r="BI1735" s="18"/>
      <c r="BJ1735" s="18"/>
      <c r="BK1735" s="18"/>
      <c r="BL1735" s="18"/>
      <c r="BM1735" s="18"/>
      <c r="BN1735" s="18"/>
      <c r="BO1735" s="18"/>
      <c r="BP1735" s="18"/>
      <c r="BQ1735" s="18"/>
      <c r="BR1735" s="18"/>
      <c r="BS1735" s="18"/>
      <c r="BT1735" s="18"/>
      <c r="BU1735" s="18"/>
      <c r="BV1735" s="18"/>
      <c r="BW1735" s="18"/>
      <c r="BX1735" s="18"/>
      <c r="BY1735" s="18"/>
      <c r="BZ1735" s="18"/>
      <c r="CA1735" s="18"/>
      <c r="CB1735" s="18"/>
      <c r="CC1735" s="18"/>
      <c r="CD1735" s="18"/>
      <c r="CE1735" s="18"/>
      <c r="CF1735" s="18"/>
      <c r="CG1735" s="18"/>
      <c r="CH1735" s="18"/>
      <c r="CI1735" s="18"/>
      <c r="CJ1735" s="18"/>
      <c r="CK1735" s="18"/>
      <c r="CL1735" s="18"/>
      <c r="CM1735" s="18"/>
      <c r="CN1735" s="18"/>
      <c r="CO1735" s="18"/>
      <c r="CP1735" s="18"/>
      <c r="CQ1735" s="18"/>
      <c r="CR1735" s="18"/>
      <c r="CS1735" s="18"/>
      <c r="CT1735" s="18"/>
      <c r="CU1735" s="18"/>
      <c r="CV1735" s="18"/>
      <c r="CW1735" s="18"/>
      <c r="CX1735" s="18"/>
      <c r="CY1735" s="18"/>
      <c r="CZ1735" s="18"/>
      <c r="DA1735" s="18"/>
      <c r="DB1735" s="18"/>
      <c r="DC1735" s="18"/>
      <c r="DD1735" s="18"/>
      <c r="DE1735" s="18"/>
      <c r="DF1735" s="18"/>
      <c r="DG1735" s="18"/>
      <c r="DH1735" s="18"/>
      <c r="DI1735" s="18"/>
    </row>
    <row r="1736" s="19" customFormat="1" spans="1:113">
      <c r="A1736" s="153" t="str">
        <f>+CONCATENATE(B1736,C1736,D1736,E1736,F1736)</f>
        <v>AFNS242.5</v>
      </c>
      <c r="B1736" s="154" t="s">
        <v>121</v>
      </c>
      <c r="C1736" s="154" t="s">
        <v>148</v>
      </c>
      <c r="D1736" s="154" t="s">
        <v>6</v>
      </c>
      <c r="E1736" s="154">
        <v>24</v>
      </c>
      <c r="F1736" s="155">
        <v>2.5</v>
      </c>
      <c r="G1736" s="156">
        <v>0</v>
      </c>
      <c r="H1736" s="156">
        <v>71.87</v>
      </c>
      <c r="I1736" s="156">
        <v>72.32</v>
      </c>
      <c r="J1736" s="156">
        <v>74.54</v>
      </c>
      <c r="K1736" s="156">
        <v>83.35</v>
      </c>
      <c r="L1736" s="156">
        <v>102.99</v>
      </c>
      <c r="M1736" s="157"/>
      <c r="N1736" s="18"/>
      <c r="W1736" s="18"/>
      <c r="X1736" s="18"/>
      <c r="Y1736" s="18"/>
      <c r="Z1736" s="18"/>
      <c r="AA1736" s="18"/>
      <c r="AB1736" s="18"/>
      <c r="AC1736" s="18"/>
      <c r="AD1736" s="18"/>
      <c r="AE1736" s="18"/>
      <c r="AF1736" s="18"/>
      <c r="AG1736" s="18"/>
      <c r="AH1736" s="18"/>
      <c r="AI1736" s="18"/>
      <c r="AJ1736" s="18"/>
      <c r="AK1736" s="18"/>
      <c r="AL1736" s="18"/>
      <c r="AM1736" s="18"/>
      <c r="AN1736" s="18"/>
      <c r="AO1736" s="18"/>
      <c r="AP1736" s="18"/>
      <c r="AQ1736" s="18"/>
      <c r="AR1736" s="18"/>
      <c r="AS1736" s="18"/>
      <c r="AT1736" s="18"/>
      <c r="AU1736" s="18"/>
      <c r="AV1736" s="18"/>
      <c r="AW1736" s="18"/>
      <c r="AX1736" s="18"/>
      <c r="AY1736" s="18"/>
      <c r="AZ1736" s="18"/>
      <c r="BA1736" s="18"/>
      <c r="BB1736" s="18"/>
      <c r="BD1736" s="18"/>
      <c r="BE1736" s="18"/>
      <c r="BF1736" s="18"/>
      <c r="BG1736" s="18"/>
      <c r="BH1736" s="18"/>
      <c r="BI1736" s="18"/>
      <c r="BJ1736" s="18"/>
      <c r="BK1736" s="18"/>
      <c r="BL1736" s="18"/>
      <c r="BM1736" s="18"/>
      <c r="BN1736" s="18"/>
      <c r="BO1736" s="18"/>
      <c r="BP1736" s="18"/>
      <c r="BQ1736" s="18"/>
      <c r="BR1736" s="18"/>
      <c r="BS1736" s="18"/>
      <c r="BT1736" s="18"/>
      <c r="BU1736" s="18"/>
      <c r="BV1736" s="18"/>
      <c r="BW1736" s="18"/>
      <c r="BX1736" s="18"/>
      <c r="BY1736" s="18"/>
      <c r="BZ1736" s="18"/>
      <c r="CA1736" s="18"/>
      <c r="CB1736" s="18"/>
      <c r="CC1736" s="18"/>
      <c r="CD1736" s="18"/>
      <c r="CE1736" s="18"/>
      <c r="CF1736" s="18"/>
      <c r="CG1736" s="18"/>
      <c r="CH1736" s="18"/>
      <c r="CI1736" s="18"/>
      <c r="CJ1736" s="18"/>
      <c r="CK1736" s="18"/>
      <c r="CL1736" s="18"/>
      <c r="CM1736" s="18"/>
      <c r="CN1736" s="18"/>
      <c r="CO1736" s="18"/>
      <c r="CP1736" s="18"/>
      <c r="CQ1736" s="18"/>
      <c r="CR1736" s="18"/>
      <c r="CS1736" s="18"/>
      <c r="CT1736" s="18"/>
      <c r="CU1736" s="18"/>
      <c r="CV1736" s="18"/>
      <c r="CW1736" s="18"/>
      <c r="CX1736" s="18"/>
      <c r="CY1736" s="18"/>
      <c r="CZ1736" s="18"/>
      <c r="DA1736" s="18"/>
      <c r="DB1736" s="18"/>
      <c r="DC1736" s="18"/>
      <c r="DD1736" s="18"/>
      <c r="DE1736" s="18"/>
      <c r="DF1736" s="18"/>
      <c r="DG1736" s="18"/>
      <c r="DH1736" s="18"/>
      <c r="DI1736" s="18"/>
    </row>
    <row r="1737" s="19" customFormat="1" spans="1:113">
      <c r="A1737" s="153" t="str">
        <f>+CONCATENATE(B1737,C1737,D1737,E1737,F1737)</f>
        <v>AFNS252.5</v>
      </c>
      <c r="B1737" s="154" t="s">
        <v>121</v>
      </c>
      <c r="C1737" s="154" t="s">
        <v>148</v>
      </c>
      <c r="D1737" s="154" t="s">
        <v>6</v>
      </c>
      <c r="E1737" s="154">
        <v>25</v>
      </c>
      <c r="F1737" s="155">
        <v>2.5</v>
      </c>
      <c r="G1737" s="156">
        <v>0</v>
      </c>
      <c r="H1737" s="156">
        <v>73.13</v>
      </c>
      <c r="I1737" s="156">
        <v>73.81</v>
      </c>
      <c r="J1737" s="156">
        <v>76.94</v>
      </c>
      <c r="K1737" s="156">
        <v>88.29</v>
      </c>
      <c r="L1737" s="156">
        <v>110.89</v>
      </c>
      <c r="M1737" s="157"/>
      <c r="N1737" s="18"/>
      <c r="W1737" s="18"/>
      <c r="X1737" s="18"/>
      <c r="Y1737" s="18"/>
      <c r="Z1737" s="18"/>
      <c r="AA1737" s="18"/>
      <c r="AB1737" s="18"/>
      <c r="AC1737" s="18"/>
      <c r="AD1737" s="18"/>
      <c r="AE1737" s="18"/>
      <c r="AF1737" s="18"/>
      <c r="AG1737" s="18"/>
      <c r="AH1737" s="18"/>
      <c r="AI1737" s="18"/>
      <c r="AJ1737" s="18"/>
      <c r="AK1737" s="18"/>
      <c r="AL1737" s="18"/>
      <c r="AM1737" s="18"/>
      <c r="AN1737" s="18"/>
      <c r="AO1737" s="18"/>
      <c r="AP1737" s="18"/>
      <c r="AQ1737" s="18"/>
      <c r="AR1737" s="18"/>
      <c r="AS1737" s="18"/>
      <c r="AT1737" s="18"/>
      <c r="AU1737" s="18"/>
      <c r="AV1737" s="18"/>
      <c r="AW1737" s="18"/>
      <c r="AX1737" s="18"/>
      <c r="AY1737" s="18"/>
      <c r="AZ1737" s="18"/>
      <c r="BA1737" s="18"/>
      <c r="BB1737" s="18"/>
      <c r="BD1737" s="18"/>
      <c r="BE1737" s="18"/>
      <c r="BF1737" s="18"/>
      <c r="BG1737" s="18"/>
      <c r="BH1737" s="18"/>
      <c r="BI1737" s="18"/>
      <c r="BJ1737" s="18"/>
      <c r="BK1737" s="18"/>
      <c r="BL1737" s="18"/>
      <c r="BM1737" s="18"/>
      <c r="BN1737" s="18"/>
      <c r="BO1737" s="18"/>
      <c r="BP1737" s="18"/>
      <c r="BQ1737" s="18"/>
      <c r="BR1737" s="18"/>
      <c r="BS1737" s="18"/>
      <c r="BT1737" s="18"/>
      <c r="BU1737" s="18"/>
      <c r="BV1737" s="18"/>
      <c r="BW1737" s="18"/>
      <c r="BX1737" s="18"/>
      <c r="BY1737" s="18"/>
      <c r="BZ1737" s="18"/>
      <c r="CA1737" s="18"/>
      <c r="CB1737" s="18"/>
      <c r="CC1737" s="18"/>
      <c r="CD1737" s="18"/>
      <c r="CE1737" s="18"/>
      <c r="CF1737" s="18"/>
      <c r="CG1737" s="18"/>
      <c r="CH1737" s="18"/>
      <c r="CI1737" s="18"/>
      <c r="CJ1737" s="18"/>
      <c r="CK1737" s="18"/>
      <c r="CL1737" s="18"/>
      <c r="CM1737" s="18"/>
      <c r="CN1737" s="18"/>
      <c r="CO1737" s="18"/>
      <c r="CP1737" s="18"/>
      <c r="CQ1737" s="18"/>
      <c r="CR1737" s="18"/>
      <c r="CS1737" s="18"/>
      <c r="CT1737" s="18"/>
      <c r="CU1737" s="18"/>
      <c r="CV1737" s="18"/>
      <c r="CW1737" s="18"/>
      <c r="CX1737" s="18"/>
      <c r="CY1737" s="18"/>
      <c r="CZ1737" s="18"/>
      <c r="DA1737" s="18"/>
      <c r="DB1737" s="18"/>
      <c r="DC1737" s="18"/>
      <c r="DD1737" s="18"/>
      <c r="DE1737" s="18"/>
      <c r="DF1737" s="18"/>
      <c r="DG1737" s="18"/>
      <c r="DH1737" s="18"/>
      <c r="DI1737" s="18"/>
    </row>
    <row r="1738" s="19" customFormat="1" spans="1:113">
      <c r="A1738" s="153" t="str">
        <f>+CONCATENATE(B1738,C1738,D1738,E1738,F1738)</f>
        <v>AFNS262.5</v>
      </c>
      <c r="B1738" s="154" t="s">
        <v>121</v>
      </c>
      <c r="C1738" s="154" t="s">
        <v>148</v>
      </c>
      <c r="D1738" s="154" t="s">
        <v>6</v>
      </c>
      <c r="E1738" s="154">
        <v>26</v>
      </c>
      <c r="F1738" s="155">
        <v>2.5</v>
      </c>
      <c r="G1738" s="156">
        <v>0</v>
      </c>
      <c r="H1738" s="156">
        <v>74.26</v>
      </c>
      <c r="I1738" s="156">
        <v>75.31</v>
      </c>
      <c r="J1738" s="156">
        <v>79.85</v>
      </c>
      <c r="K1738" s="156">
        <v>94.04</v>
      </c>
      <c r="L1738" s="156">
        <v>119.8</v>
      </c>
      <c r="M1738" s="157"/>
      <c r="N1738" s="18"/>
      <c r="W1738" s="18"/>
      <c r="X1738" s="18"/>
      <c r="Y1738" s="18"/>
      <c r="Z1738" s="18"/>
      <c r="AA1738" s="18"/>
      <c r="AB1738" s="18"/>
      <c r="AC1738" s="18"/>
      <c r="AD1738" s="18"/>
      <c r="AE1738" s="18"/>
      <c r="AF1738" s="18"/>
      <c r="AG1738" s="18"/>
      <c r="AH1738" s="18"/>
      <c r="AI1738" s="18"/>
      <c r="AJ1738" s="18"/>
      <c r="AK1738" s="18"/>
      <c r="AL1738" s="18"/>
      <c r="AM1738" s="18"/>
      <c r="AN1738" s="18"/>
      <c r="AO1738" s="18"/>
      <c r="AP1738" s="18"/>
      <c r="AQ1738" s="18"/>
      <c r="AR1738" s="18"/>
      <c r="AS1738" s="18"/>
      <c r="AT1738" s="18"/>
      <c r="AU1738" s="18"/>
      <c r="AV1738" s="18"/>
      <c r="AW1738" s="18"/>
      <c r="AX1738" s="18"/>
      <c r="AY1738" s="18"/>
      <c r="AZ1738" s="18"/>
      <c r="BA1738" s="18"/>
      <c r="BB1738" s="18"/>
      <c r="BD1738" s="18"/>
      <c r="BE1738" s="18"/>
      <c r="BF1738" s="18"/>
      <c r="BG1738" s="18"/>
      <c r="BH1738" s="18"/>
      <c r="BI1738" s="18"/>
      <c r="BJ1738" s="18"/>
      <c r="BK1738" s="18"/>
      <c r="BL1738" s="18"/>
      <c r="BM1738" s="18"/>
      <c r="BN1738" s="18"/>
      <c r="BO1738" s="18"/>
      <c r="BP1738" s="18"/>
      <c r="BQ1738" s="18"/>
      <c r="BR1738" s="18"/>
      <c r="BS1738" s="18"/>
      <c r="BT1738" s="18"/>
      <c r="BU1738" s="18"/>
      <c r="BV1738" s="18"/>
      <c r="BW1738" s="18"/>
      <c r="BX1738" s="18"/>
      <c r="BY1738" s="18"/>
      <c r="BZ1738" s="18"/>
      <c r="CA1738" s="18"/>
      <c r="CB1738" s="18"/>
      <c r="CC1738" s="18"/>
      <c r="CD1738" s="18"/>
      <c r="CE1738" s="18"/>
      <c r="CF1738" s="18"/>
      <c r="CG1738" s="18"/>
      <c r="CH1738" s="18"/>
      <c r="CI1738" s="18"/>
      <c r="CJ1738" s="18"/>
      <c r="CK1738" s="18"/>
      <c r="CL1738" s="18"/>
      <c r="CM1738" s="18"/>
      <c r="CN1738" s="18"/>
      <c r="CO1738" s="18"/>
      <c r="CP1738" s="18"/>
      <c r="CQ1738" s="18"/>
      <c r="CR1738" s="18"/>
      <c r="CS1738" s="18"/>
      <c r="CT1738" s="18"/>
      <c r="CU1738" s="18"/>
      <c r="CV1738" s="18"/>
      <c r="CW1738" s="18"/>
      <c r="CX1738" s="18"/>
      <c r="CY1738" s="18"/>
      <c r="CZ1738" s="18"/>
      <c r="DA1738" s="18"/>
      <c r="DB1738" s="18"/>
      <c r="DC1738" s="18"/>
      <c r="DD1738" s="18"/>
      <c r="DE1738" s="18"/>
      <c r="DF1738" s="18"/>
      <c r="DG1738" s="18"/>
      <c r="DH1738" s="18"/>
      <c r="DI1738" s="18"/>
    </row>
    <row r="1739" s="19" customFormat="1" spans="1:113">
      <c r="A1739" s="153" t="str">
        <f>+CONCATENATE(B1739,C1739,D1739,E1739,F1739)</f>
        <v>AFNS272.5</v>
      </c>
      <c r="B1739" s="154" t="s">
        <v>121</v>
      </c>
      <c r="C1739" s="154" t="s">
        <v>148</v>
      </c>
      <c r="D1739" s="154" t="s">
        <v>6</v>
      </c>
      <c r="E1739" s="154">
        <v>27</v>
      </c>
      <c r="F1739" s="155">
        <v>2.5</v>
      </c>
      <c r="G1739" s="156">
        <v>0</v>
      </c>
      <c r="H1739" s="156">
        <v>75.39</v>
      </c>
      <c r="I1739" s="156">
        <v>76.96</v>
      </c>
      <c r="J1739" s="156">
        <v>83.32</v>
      </c>
      <c r="K1739" s="156">
        <v>100.82</v>
      </c>
      <c r="L1739" s="156">
        <v>129.59</v>
      </c>
      <c r="M1739" s="157"/>
      <c r="N1739" s="18"/>
      <c r="W1739" s="18"/>
      <c r="X1739" s="18"/>
      <c r="Y1739" s="18"/>
      <c r="Z1739" s="18"/>
      <c r="AA1739" s="18"/>
      <c r="AB1739" s="18"/>
      <c r="AC1739" s="18"/>
      <c r="AD1739" s="18"/>
      <c r="AE1739" s="18"/>
      <c r="AF1739" s="18"/>
      <c r="AG1739" s="18"/>
      <c r="AH1739" s="18"/>
      <c r="AI1739" s="18"/>
      <c r="AJ1739" s="18"/>
      <c r="AK1739" s="18"/>
      <c r="AL1739" s="18"/>
      <c r="AM1739" s="18"/>
      <c r="AN1739" s="18"/>
      <c r="AO1739" s="18"/>
      <c r="AP1739" s="18"/>
      <c r="AQ1739" s="18"/>
      <c r="AR1739" s="18"/>
      <c r="AS1739" s="18"/>
      <c r="AT1739" s="18"/>
      <c r="AU1739" s="18"/>
      <c r="AV1739" s="18"/>
      <c r="AW1739" s="18"/>
      <c r="AX1739" s="18"/>
      <c r="AY1739" s="18"/>
      <c r="AZ1739" s="18"/>
      <c r="BA1739" s="18"/>
      <c r="BB1739" s="18"/>
      <c r="BD1739" s="18"/>
      <c r="BE1739" s="18"/>
      <c r="BF1739" s="18"/>
      <c r="BG1739" s="18"/>
      <c r="BH1739" s="18"/>
      <c r="BI1739" s="18"/>
      <c r="BJ1739" s="18"/>
      <c r="BK1739" s="18"/>
      <c r="BL1739" s="18"/>
      <c r="BM1739" s="18"/>
      <c r="BN1739" s="18"/>
      <c r="BO1739" s="18"/>
      <c r="BP1739" s="18"/>
      <c r="BQ1739" s="18"/>
      <c r="BR1739" s="18"/>
      <c r="BS1739" s="18"/>
      <c r="BT1739" s="18"/>
      <c r="BU1739" s="18"/>
      <c r="BV1739" s="18"/>
      <c r="BW1739" s="18"/>
      <c r="BX1739" s="18"/>
      <c r="BY1739" s="18"/>
      <c r="BZ1739" s="18"/>
      <c r="CA1739" s="18"/>
      <c r="CB1739" s="18"/>
      <c r="CC1739" s="18"/>
      <c r="CD1739" s="18"/>
      <c r="CE1739" s="18"/>
      <c r="CF1739" s="18"/>
      <c r="CG1739" s="18"/>
      <c r="CH1739" s="18"/>
      <c r="CI1739" s="18"/>
      <c r="CJ1739" s="18"/>
      <c r="CK1739" s="18"/>
      <c r="CL1739" s="18"/>
      <c r="CM1739" s="18"/>
      <c r="CN1739" s="18"/>
      <c r="CO1739" s="18"/>
      <c r="CP1739" s="18"/>
      <c r="CQ1739" s="18"/>
      <c r="CR1739" s="18"/>
      <c r="CS1739" s="18"/>
      <c r="CT1739" s="18"/>
      <c r="CU1739" s="18"/>
      <c r="CV1739" s="18"/>
      <c r="CW1739" s="18"/>
      <c r="CX1739" s="18"/>
      <c r="CY1739" s="18"/>
      <c r="CZ1739" s="18"/>
      <c r="DA1739" s="18"/>
      <c r="DB1739" s="18"/>
      <c r="DC1739" s="18"/>
      <c r="DD1739" s="18"/>
      <c r="DE1739" s="18"/>
      <c r="DF1739" s="18"/>
      <c r="DG1739" s="18"/>
      <c r="DH1739" s="18"/>
      <c r="DI1739" s="18"/>
    </row>
    <row r="1740" s="19" customFormat="1" spans="1:113">
      <c r="A1740" s="153" t="str">
        <f>+CONCATENATE(B1740,C1740,D1740,E1740,F1740)</f>
        <v>AFNS282.5</v>
      </c>
      <c r="B1740" s="154" t="s">
        <v>121</v>
      </c>
      <c r="C1740" s="154" t="s">
        <v>148</v>
      </c>
      <c r="D1740" s="154" t="s">
        <v>6</v>
      </c>
      <c r="E1740" s="154">
        <v>28</v>
      </c>
      <c r="F1740" s="155">
        <v>2.5</v>
      </c>
      <c r="G1740" s="156">
        <v>0</v>
      </c>
      <c r="H1740" s="156">
        <v>76.73</v>
      </c>
      <c r="I1740" s="156">
        <v>78.92</v>
      </c>
      <c r="J1740" s="156">
        <v>87.65</v>
      </c>
      <c r="K1740" s="156">
        <v>108.61</v>
      </c>
      <c r="L1740" s="156">
        <v>140.32</v>
      </c>
      <c r="M1740" s="157"/>
      <c r="N1740" s="18"/>
      <c r="W1740" s="18"/>
      <c r="X1740" s="18"/>
      <c r="Y1740" s="18"/>
      <c r="Z1740" s="18"/>
      <c r="AA1740" s="18"/>
      <c r="AB1740" s="18"/>
      <c r="AC1740" s="18"/>
      <c r="AD1740" s="18"/>
      <c r="AE1740" s="18"/>
      <c r="AF1740" s="18"/>
      <c r="AG1740" s="18"/>
      <c r="AH1740" s="18"/>
      <c r="AI1740" s="18"/>
      <c r="AJ1740" s="18"/>
      <c r="AK1740" s="18"/>
      <c r="AL1740" s="18"/>
      <c r="AM1740" s="18"/>
      <c r="AN1740" s="18"/>
      <c r="AO1740" s="18"/>
      <c r="AP1740" s="18"/>
      <c r="AQ1740" s="18"/>
      <c r="AR1740" s="18"/>
      <c r="AS1740" s="18"/>
      <c r="AT1740" s="18"/>
      <c r="AU1740" s="18"/>
      <c r="AV1740" s="18"/>
      <c r="AW1740" s="18"/>
      <c r="AX1740" s="18"/>
      <c r="AY1740" s="18"/>
      <c r="AZ1740" s="18"/>
      <c r="BA1740" s="18"/>
      <c r="BB1740" s="18"/>
      <c r="BD1740" s="18"/>
      <c r="BE1740" s="18"/>
      <c r="BF1740" s="18"/>
      <c r="BG1740" s="18"/>
      <c r="BH1740" s="18"/>
      <c r="BI1740" s="18"/>
      <c r="BJ1740" s="18"/>
      <c r="BK1740" s="18"/>
      <c r="BL1740" s="18"/>
      <c r="BM1740" s="18"/>
      <c r="BN1740" s="18"/>
      <c r="BO1740" s="18"/>
      <c r="BP1740" s="18"/>
      <c r="BQ1740" s="18"/>
      <c r="BR1740" s="18"/>
      <c r="BS1740" s="18"/>
      <c r="BT1740" s="18"/>
      <c r="BU1740" s="18"/>
      <c r="BV1740" s="18"/>
      <c r="BW1740" s="18"/>
      <c r="BX1740" s="18"/>
      <c r="BY1740" s="18"/>
      <c r="BZ1740" s="18"/>
      <c r="CA1740" s="18"/>
      <c r="CB1740" s="18"/>
      <c r="CC1740" s="18"/>
      <c r="CD1740" s="18"/>
      <c r="CE1740" s="18"/>
      <c r="CF1740" s="18"/>
      <c r="CG1740" s="18"/>
      <c r="CH1740" s="18"/>
      <c r="CI1740" s="18"/>
      <c r="CJ1740" s="18"/>
      <c r="CK1740" s="18"/>
      <c r="CL1740" s="18"/>
      <c r="CM1740" s="18"/>
      <c r="CN1740" s="18"/>
      <c r="CO1740" s="18"/>
      <c r="CP1740" s="18"/>
      <c r="CQ1740" s="18"/>
      <c r="CR1740" s="18"/>
      <c r="CS1740" s="18"/>
      <c r="CT1740" s="18"/>
      <c r="CU1740" s="18"/>
      <c r="CV1740" s="18"/>
      <c r="CW1740" s="18"/>
      <c r="CX1740" s="18"/>
      <c r="CY1740" s="18"/>
      <c r="CZ1740" s="18"/>
      <c r="DA1740" s="18"/>
      <c r="DB1740" s="18"/>
      <c r="DC1740" s="18"/>
      <c r="DD1740" s="18"/>
      <c r="DE1740" s="18"/>
      <c r="DF1740" s="18"/>
      <c r="DG1740" s="18"/>
      <c r="DH1740" s="18"/>
      <c r="DI1740" s="18"/>
    </row>
    <row r="1741" s="19" customFormat="1" spans="1:113">
      <c r="A1741" s="153" t="str">
        <f>+CONCATENATE(B1741,C1741,D1741,E1741,F1741)</f>
        <v>AFNS292.5</v>
      </c>
      <c r="B1741" s="154" t="s">
        <v>121</v>
      </c>
      <c r="C1741" s="154" t="s">
        <v>148</v>
      </c>
      <c r="D1741" s="154" t="s">
        <v>6</v>
      </c>
      <c r="E1741" s="154">
        <v>29</v>
      </c>
      <c r="F1741" s="155">
        <v>2.5</v>
      </c>
      <c r="G1741" s="156">
        <v>0</v>
      </c>
      <c r="H1741" s="156">
        <v>78.29</v>
      </c>
      <c r="I1741" s="156">
        <v>81.39</v>
      </c>
      <c r="J1741" s="156">
        <v>92.94</v>
      </c>
      <c r="K1741" s="156">
        <v>117.49</v>
      </c>
      <c r="L1741" s="156">
        <v>152.23</v>
      </c>
      <c r="M1741" s="157"/>
      <c r="N1741" s="18"/>
      <c r="W1741" s="18"/>
      <c r="X1741" s="18"/>
      <c r="Y1741" s="18"/>
      <c r="Z1741" s="18"/>
      <c r="AA1741" s="18"/>
      <c r="AB1741" s="18"/>
      <c r="AC1741" s="18"/>
      <c r="AD1741" s="18"/>
      <c r="AE1741" s="18"/>
      <c r="AF1741" s="18"/>
      <c r="AG1741" s="18"/>
      <c r="AH1741" s="18"/>
      <c r="AI1741" s="18"/>
      <c r="AJ1741" s="18"/>
      <c r="AK1741" s="18"/>
      <c r="AL1741" s="18"/>
      <c r="AM1741" s="18"/>
      <c r="AN1741" s="18"/>
      <c r="AO1741" s="18"/>
      <c r="AP1741" s="18"/>
      <c r="AQ1741" s="18"/>
      <c r="AR1741" s="18"/>
      <c r="AS1741" s="18"/>
      <c r="AT1741" s="18"/>
      <c r="AU1741" s="18"/>
      <c r="AV1741" s="18"/>
      <c r="AW1741" s="18"/>
      <c r="AX1741" s="18"/>
      <c r="AY1741" s="18"/>
      <c r="AZ1741" s="18"/>
      <c r="BA1741" s="18"/>
      <c r="BB1741" s="18"/>
      <c r="BD1741" s="18"/>
      <c r="BE1741" s="18"/>
      <c r="BF1741" s="18"/>
      <c r="BG1741" s="18"/>
      <c r="BH1741" s="18"/>
      <c r="BI1741" s="18"/>
      <c r="BJ1741" s="18"/>
      <c r="BK1741" s="18"/>
      <c r="BL1741" s="18"/>
      <c r="BM1741" s="18"/>
      <c r="BN1741" s="18"/>
      <c r="BO1741" s="18"/>
      <c r="BP1741" s="18"/>
      <c r="BQ1741" s="18"/>
      <c r="BR1741" s="18"/>
      <c r="BS1741" s="18"/>
      <c r="BT1741" s="18"/>
      <c r="BU1741" s="18"/>
      <c r="BV1741" s="18"/>
      <c r="BW1741" s="18"/>
      <c r="BX1741" s="18"/>
      <c r="BY1741" s="18"/>
      <c r="BZ1741" s="18"/>
      <c r="CA1741" s="18"/>
      <c r="CB1741" s="18"/>
      <c r="CC1741" s="18"/>
      <c r="CD1741" s="18"/>
      <c r="CE1741" s="18"/>
      <c r="CF1741" s="18"/>
      <c r="CG1741" s="18"/>
      <c r="CH1741" s="18"/>
      <c r="CI1741" s="18"/>
      <c r="CJ1741" s="18"/>
      <c r="CK1741" s="18"/>
      <c r="CL1741" s="18"/>
      <c r="CM1741" s="18"/>
      <c r="CN1741" s="18"/>
      <c r="CO1741" s="18"/>
      <c r="CP1741" s="18"/>
      <c r="CQ1741" s="18"/>
      <c r="CR1741" s="18"/>
      <c r="CS1741" s="18"/>
      <c r="CT1741" s="18"/>
      <c r="CU1741" s="18"/>
      <c r="CV1741" s="18"/>
      <c r="CW1741" s="18"/>
      <c r="CX1741" s="18"/>
      <c r="CY1741" s="18"/>
      <c r="CZ1741" s="18"/>
      <c r="DA1741" s="18"/>
      <c r="DB1741" s="18"/>
      <c r="DC1741" s="18"/>
      <c r="DD1741" s="18"/>
      <c r="DE1741" s="18"/>
      <c r="DF1741" s="18"/>
      <c r="DG1741" s="18"/>
      <c r="DH1741" s="18"/>
      <c r="DI1741" s="18"/>
    </row>
    <row r="1742" s="19" customFormat="1" spans="1:113">
      <c r="A1742" s="153" t="str">
        <f>+CONCATENATE(B1742,C1742,D1742,E1742,F1742)</f>
        <v>AFNS302.5</v>
      </c>
      <c r="B1742" s="154" t="s">
        <v>121</v>
      </c>
      <c r="C1742" s="154" t="s">
        <v>148</v>
      </c>
      <c r="D1742" s="154" t="s">
        <v>6</v>
      </c>
      <c r="E1742" s="154">
        <v>30</v>
      </c>
      <c r="F1742" s="155">
        <v>2.5</v>
      </c>
      <c r="G1742" s="156">
        <v>0</v>
      </c>
      <c r="H1742" s="156">
        <v>80.19</v>
      </c>
      <c r="I1742" s="156">
        <v>84.59</v>
      </c>
      <c r="J1742" s="156">
        <v>99.32</v>
      </c>
      <c r="K1742" s="156">
        <v>127.67</v>
      </c>
      <c r="L1742" s="156">
        <v>165.16</v>
      </c>
      <c r="M1742" s="157">
        <v>165.16</v>
      </c>
      <c r="N1742" s="18"/>
      <c r="W1742" s="18"/>
      <c r="X1742" s="18"/>
      <c r="Y1742" s="18"/>
      <c r="Z1742" s="18"/>
      <c r="AA1742" s="18"/>
      <c r="AB1742" s="18"/>
      <c r="AC1742" s="18"/>
      <c r="AD1742" s="18"/>
      <c r="AE1742" s="18"/>
      <c r="AF1742" s="18"/>
      <c r="AG1742" s="18"/>
      <c r="AH1742" s="18"/>
      <c r="AI1742" s="18"/>
      <c r="AJ1742" s="18"/>
      <c r="AK1742" s="18"/>
      <c r="AL1742" s="18"/>
      <c r="AM1742" s="18"/>
      <c r="AN1742" s="18"/>
      <c r="AO1742" s="18"/>
      <c r="AP1742" s="18"/>
      <c r="AQ1742" s="18"/>
      <c r="AR1742" s="18"/>
      <c r="AS1742" s="18"/>
      <c r="AT1742" s="18"/>
      <c r="AU1742" s="18"/>
      <c r="AV1742" s="18"/>
      <c r="AW1742" s="18"/>
      <c r="AX1742" s="18"/>
      <c r="AY1742" s="18"/>
      <c r="AZ1742" s="18"/>
      <c r="BA1742" s="18"/>
      <c r="BB1742" s="18"/>
      <c r="BD1742" s="18"/>
      <c r="BE1742" s="18"/>
      <c r="BF1742" s="18"/>
      <c r="BG1742" s="18"/>
      <c r="BH1742" s="18"/>
      <c r="BI1742" s="18"/>
      <c r="BJ1742" s="18"/>
      <c r="BK1742" s="18"/>
      <c r="BL1742" s="18"/>
      <c r="BM1742" s="18"/>
      <c r="BN1742" s="18"/>
      <c r="BO1742" s="18"/>
      <c r="BP1742" s="18"/>
      <c r="BQ1742" s="18"/>
      <c r="BR1742" s="18"/>
      <c r="BS1742" s="18"/>
      <c r="BT1742" s="18"/>
      <c r="BU1742" s="18"/>
      <c r="BV1742" s="18"/>
      <c r="BW1742" s="18"/>
      <c r="BX1742" s="18"/>
      <c r="BY1742" s="18"/>
      <c r="BZ1742" s="18"/>
      <c r="CA1742" s="18"/>
      <c r="CB1742" s="18"/>
      <c r="CC1742" s="18"/>
      <c r="CD1742" s="18"/>
      <c r="CE1742" s="18"/>
      <c r="CF1742" s="18"/>
      <c r="CG1742" s="18"/>
      <c r="CH1742" s="18"/>
      <c r="CI1742" s="18"/>
      <c r="CJ1742" s="18"/>
      <c r="CK1742" s="18"/>
      <c r="CL1742" s="18"/>
      <c r="CM1742" s="18"/>
      <c r="CN1742" s="18"/>
      <c r="CO1742" s="18"/>
      <c r="CP1742" s="18"/>
      <c r="CQ1742" s="18"/>
      <c r="CR1742" s="18"/>
      <c r="CS1742" s="18"/>
      <c r="CT1742" s="18"/>
      <c r="CU1742" s="18"/>
      <c r="CV1742" s="18"/>
      <c r="CW1742" s="18"/>
      <c r="CX1742" s="18"/>
      <c r="CY1742" s="18"/>
      <c r="CZ1742" s="18"/>
      <c r="DA1742" s="18"/>
      <c r="DB1742" s="18"/>
      <c r="DC1742" s="18"/>
      <c r="DD1742" s="18"/>
      <c r="DE1742" s="18"/>
      <c r="DF1742" s="18"/>
      <c r="DG1742" s="18"/>
      <c r="DH1742" s="18"/>
      <c r="DI1742" s="18"/>
    </row>
    <row r="1743" s="19" customFormat="1" spans="1:113">
      <c r="A1743" s="153" t="str">
        <f>+CONCATENATE(B1743,C1743,D1743,E1743,F1743)</f>
        <v>AFNS312.5</v>
      </c>
      <c r="B1743" s="154" t="s">
        <v>121</v>
      </c>
      <c r="C1743" s="154" t="s">
        <v>148</v>
      </c>
      <c r="D1743" s="154" t="s">
        <v>6</v>
      </c>
      <c r="E1743" s="154">
        <v>31</v>
      </c>
      <c r="F1743" s="155">
        <v>2.5</v>
      </c>
      <c r="G1743" s="156">
        <v>0</v>
      </c>
      <c r="H1743" s="156">
        <v>82.53</v>
      </c>
      <c r="I1743" s="156">
        <v>88.6</v>
      </c>
      <c r="J1743" s="156">
        <v>106.99</v>
      </c>
      <c r="K1743" s="156">
        <v>139</v>
      </c>
      <c r="L1743" s="156">
        <v>179.25</v>
      </c>
      <c r="M1743" s="157">
        <v>170.83</v>
      </c>
      <c r="N1743" s="18"/>
      <c r="W1743" s="18"/>
      <c r="X1743" s="18"/>
      <c r="Y1743" s="18"/>
      <c r="Z1743" s="18"/>
      <c r="AA1743" s="18"/>
      <c r="AB1743" s="18"/>
      <c r="AC1743" s="18"/>
      <c r="AD1743" s="18"/>
      <c r="AE1743" s="18"/>
      <c r="AF1743" s="18"/>
      <c r="AG1743" s="18"/>
      <c r="AH1743" s="18"/>
      <c r="AI1743" s="18"/>
      <c r="AJ1743" s="18"/>
      <c r="AK1743" s="18"/>
      <c r="AL1743" s="18"/>
      <c r="AM1743" s="18"/>
      <c r="AN1743" s="18"/>
      <c r="AO1743" s="18"/>
      <c r="AP1743" s="18"/>
      <c r="AQ1743" s="18"/>
      <c r="AR1743" s="18"/>
      <c r="AS1743" s="18"/>
      <c r="AT1743" s="18"/>
      <c r="AU1743" s="18"/>
      <c r="AV1743" s="18"/>
      <c r="AW1743" s="18"/>
      <c r="AX1743" s="18"/>
      <c r="AY1743" s="18"/>
      <c r="AZ1743" s="18"/>
      <c r="BA1743" s="18"/>
      <c r="BB1743" s="18"/>
      <c r="BD1743" s="18"/>
      <c r="BE1743" s="18"/>
      <c r="BF1743" s="18"/>
      <c r="BG1743" s="18"/>
      <c r="BH1743" s="18"/>
      <c r="BI1743" s="18"/>
      <c r="BJ1743" s="18"/>
      <c r="BK1743" s="18"/>
      <c r="BL1743" s="18"/>
      <c r="BM1743" s="18"/>
      <c r="BN1743" s="18"/>
      <c r="BO1743" s="18"/>
      <c r="BP1743" s="18"/>
      <c r="BQ1743" s="18"/>
      <c r="BR1743" s="18"/>
      <c r="BS1743" s="18"/>
      <c r="BT1743" s="18"/>
      <c r="BU1743" s="18"/>
      <c r="BV1743" s="18"/>
      <c r="BW1743" s="18"/>
      <c r="BX1743" s="18"/>
      <c r="BY1743" s="18"/>
      <c r="BZ1743" s="18"/>
      <c r="CA1743" s="18"/>
      <c r="CB1743" s="18"/>
      <c r="CC1743" s="18"/>
      <c r="CD1743" s="18"/>
      <c r="CE1743" s="18"/>
      <c r="CF1743" s="18"/>
      <c r="CG1743" s="18"/>
      <c r="CH1743" s="18"/>
      <c r="CI1743" s="18"/>
      <c r="CJ1743" s="18"/>
      <c r="CK1743" s="18"/>
      <c r="CL1743" s="18"/>
      <c r="CM1743" s="18"/>
      <c r="CN1743" s="18"/>
      <c r="CO1743" s="18"/>
      <c r="CP1743" s="18"/>
      <c r="CQ1743" s="18"/>
      <c r="CR1743" s="18"/>
      <c r="CS1743" s="18"/>
      <c r="CT1743" s="18"/>
      <c r="CU1743" s="18"/>
      <c r="CV1743" s="18"/>
      <c r="CW1743" s="18"/>
      <c r="CX1743" s="18"/>
      <c r="CY1743" s="18"/>
      <c r="CZ1743" s="18"/>
      <c r="DA1743" s="18"/>
      <c r="DB1743" s="18"/>
      <c r="DC1743" s="18"/>
      <c r="DD1743" s="18"/>
      <c r="DE1743" s="18"/>
      <c r="DF1743" s="18"/>
      <c r="DG1743" s="18"/>
      <c r="DH1743" s="18"/>
      <c r="DI1743" s="18"/>
    </row>
    <row r="1744" s="19" customFormat="1" spans="1:113">
      <c r="A1744" s="153" t="str">
        <f>+CONCATENATE(B1744,C1744,D1744,E1744,F1744)</f>
        <v>AFNS322.5</v>
      </c>
      <c r="B1744" s="154" t="s">
        <v>121</v>
      </c>
      <c r="C1744" s="154" t="s">
        <v>148</v>
      </c>
      <c r="D1744" s="154" t="s">
        <v>6</v>
      </c>
      <c r="E1744" s="154">
        <v>32</v>
      </c>
      <c r="F1744" s="155">
        <v>2.5</v>
      </c>
      <c r="G1744" s="156">
        <v>0</v>
      </c>
      <c r="H1744" s="156">
        <v>85.41</v>
      </c>
      <c r="I1744" s="156">
        <v>93.63</v>
      </c>
      <c r="J1744" s="156">
        <v>115.99</v>
      </c>
      <c r="K1744" s="156">
        <v>151.64</v>
      </c>
      <c r="L1744" s="156">
        <v>194.51</v>
      </c>
      <c r="M1744" s="157">
        <v>176.93</v>
      </c>
      <c r="N1744" s="18"/>
      <c r="W1744" s="18"/>
      <c r="X1744" s="18"/>
      <c r="Y1744" s="18"/>
      <c r="Z1744" s="18"/>
      <c r="AA1744" s="18"/>
      <c r="AB1744" s="18"/>
      <c r="AC1744" s="18"/>
      <c r="AD1744" s="18"/>
      <c r="AE1744" s="18"/>
      <c r="AF1744" s="18"/>
      <c r="AG1744" s="18"/>
      <c r="AH1744" s="18"/>
      <c r="AI1744" s="18"/>
      <c r="AJ1744" s="18"/>
      <c r="AK1744" s="18"/>
      <c r="AL1744" s="18"/>
      <c r="AM1744" s="18"/>
      <c r="AN1744" s="18"/>
      <c r="AO1744" s="18"/>
      <c r="AP1744" s="18"/>
      <c r="AQ1744" s="18"/>
      <c r="AR1744" s="18"/>
      <c r="AS1744" s="18"/>
      <c r="AT1744" s="18"/>
      <c r="AU1744" s="18"/>
      <c r="AV1744" s="18"/>
      <c r="AW1744" s="18"/>
      <c r="AX1744" s="18"/>
      <c r="AY1744" s="18"/>
      <c r="AZ1744" s="18"/>
      <c r="BA1744" s="18"/>
      <c r="BB1744" s="18"/>
      <c r="BD1744" s="18"/>
      <c r="BE1744" s="18"/>
      <c r="BF1744" s="18"/>
      <c r="BG1744" s="18"/>
      <c r="BH1744" s="18"/>
      <c r="BI1744" s="18"/>
      <c r="BJ1744" s="18"/>
      <c r="BK1744" s="18"/>
      <c r="BL1744" s="18"/>
      <c r="BM1744" s="18"/>
      <c r="BN1744" s="18"/>
      <c r="BO1744" s="18"/>
      <c r="BP1744" s="18"/>
      <c r="BQ1744" s="18"/>
      <c r="BR1744" s="18"/>
      <c r="BS1744" s="18"/>
      <c r="BT1744" s="18"/>
      <c r="BU1744" s="18"/>
      <c r="BV1744" s="18"/>
      <c r="BW1744" s="18"/>
      <c r="BX1744" s="18"/>
      <c r="BY1744" s="18"/>
      <c r="BZ1744" s="18"/>
      <c r="CA1744" s="18"/>
      <c r="CB1744" s="18"/>
      <c r="CC1744" s="18"/>
      <c r="CD1744" s="18"/>
      <c r="CE1744" s="18"/>
      <c r="CF1744" s="18"/>
      <c r="CG1744" s="18"/>
      <c r="CH1744" s="18"/>
      <c r="CI1744" s="18"/>
      <c r="CJ1744" s="18"/>
      <c r="CK1744" s="18"/>
      <c r="CL1744" s="18"/>
      <c r="CM1744" s="18"/>
      <c r="CN1744" s="18"/>
      <c r="CO1744" s="18"/>
      <c r="CP1744" s="18"/>
      <c r="CQ1744" s="18"/>
      <c r="CR1744" s="18"/>
      <c r="CS1744" s="18"/>
      <c r="CT1744" s="18"/>
      <c r="CU1744" s="18"/>
      <c r="CV1744" s="18"/>
      <c r="CW1744" s="18"/>
      <c r="CX1744" s="18"/>
      <c r="CY1744" s="18"/>
      <c r="CZ1744" s="18"/>
      <c r="DA1744" s="18"/>
      <c r="DB1744" s="18"/>
      <c r="DC1744" s="18"/>
      <c r="DD1744" s="18"/>
      <c r="DE1744" s="18"/>
      <c r="DF1744" s="18"/>
      <c r="DG1744" s="18"/>
      <c r="DH1744" s="18"/>
      <c r="DI1744" s="18"/>
    </row>
    <row r="1745" s="19" customFormat="1" spans="1:113">
      <c r="A1745" s="153" t="str">
        <f>+CONCATENATE(B1745,C1745,D1745,E1745,F1745)</f>
        <v>AFNS332.5</v>
      </c>
      <c r="B1745" s="154" t="s">
        <v>121</v>
      </c>
      <c r="C1745" s="154" t="s">
        <v>148</v>
      </c>
      <c r="D1745" s="154" t="s">
        <v>6</v>
      </c>
      <c r="E1745" s="154">
        <v>33</v>
      </c>
      <c r="F1745" s="155">
        <v>2.5</v>
      </c>
      <c r="G1745" s="156">
        <v>0</v>
      </c>
      <c r="H1745" s="156">
        <v>88.99</v>
      </c>
      <c r="I1745" s="156">
        <v>99.83</v>
      </c>
      <c r="J1745" s="156">
        <v>126.33</v>
      </c>
      <c r="K1745" s="156">
        <v>165.73</v>
      </c>
      <c r="L1745" s="156">
        <v>211.11</v>
      </c>
      <c r="M1745" s="157">
        <v>183.44</v>
      </c>
      <c r="N1745" s="18"/>
      <c r="W1745" s="18"/>
      <c r="X1745" s="18"/>
      <c r="Y1745" s="18"/>
      <c r="Z1745" s="18"/>
      <c r="AA1745" s="18"/>
      <c r="AB1745" s="18"/>
      <c r="AC1745" s="18"/>
      <c r="AD1745" s="18"/>
      <c r="AE1745" s="18"/>
      <c r="AF1745" s="18"/>
      <c r="AG1745" s="18"/>
      <c r="AH1745" s="18"/>
      <c r="AI1745" s="18"/>
      <c r="AJ1745" s="18"/>
      <c r="AK1745" s="18"/>
      <c r="AL1745" s="18"/>
      <c r="AM1745" s="18"/>
      <c r="AN1745" s="18"/>
      <c r="AO1745" s="18"/>
      <c r="AP1745" s="18"/>
      <c r="AQ1745" s="18"/>
      <c r="AR1745" s="18"/>
      <c r="AS1745" s="18"/>
      <c r="AT1745" s="18"/>
      <c r="AU1745" s="18"/>
      <c r="AV1745" s="18"/>
      <c r="AW1745" s="18"/>
      <c r="AX1745" s="18"/>
      <c r="AY1745" s="18"/>
      <c r="AZ1745" s="18"/>
      <c r="BA1745" s="18"/>
      <c r="BB1745" s="18"/>
      <c r="BD1745" s="18"/>
      <c r="BE1745" s="18"/>
      <c r="BF1745" s="18"/>
      <c r="BG1745" s="18"/>
      <c r="BH1745" s="18"/>
      <c r="BI1745" s="18"/>
      <c r="BJ1745" s="18"/>
      <c r="BK1745" s="18"/>
      <c r="BL1745" s="18"/>
      <c r="BM1745" s="18"/>
      <c r="BN1745" s="18"/>
      <c r="BO1745" s="18"/>
      <c r="BP1745" s="18"/>
      <c r="BQ1745" s="18"/>
      <c r="BR1745" s="18"/>
      <c r="BS1745" s="18"/>
      <c r="BT1745" s="18"/>
      <c r="BU1745" s="18"/>
      <c r="BV1745" s="18"/>
      <c r="BW1745" s="18"/>
      <c r="BX1745" s="18"/>
      <c r="BY1745" s="18"/>
      <c r="BZ1745" s="18"/>
      <c r="CA1745" s="18"/>
      <c r="CB1745" s="18"/>
      <c r="CC1745" s="18"/>
      <c r="CD1745" s="18"/>
      <c r="CE1745" s="18"/>
      <c r="CF1745" s="18"/>
      <c r="CG1745" s="18"/>
      <c r="CH1745" s="18"/>
      <c r="CI1745" s="18"/>
      <c r="CJ1745" s="18"/>
      <c r="CK1745" s="18"/>
      <c r="CL1745" s="18"/>
      <c r="CM1745" s="18"/>
      <c r="CN1745" s="18"/>
      <c r="CO1745" s="18"/>
      <c r="CP1745" s="18"/>
      <c r="CQ1745" s="18"/>
      <c r="CR1745" s="18"/>
      <c r="CS1745" s="18"/>
      <c r="CT1745" s="18"/>
      <c r="CU1745" s="18"/>
      <c r="CV1745" s="18"/>
      <c r="CW1745" s="18"/>
      <c r="CX1745" s="18"/>
      <c r="CY1745" s="18"/>
      <c r="CZ1745" s="18"/>
      <c r="DA1745" s="18"/>
      <c r="DB1745" s="18"/>
      <c r="DC1745" s="18"/>
      <c r="DD1745" s="18"/>
      <c r="DE1745" s="18"/>
      <c r="DF1745" s="18"/>
      <c r="DG1745" s="18"/>
      <c r="DH1745" s="18"/>
      <c r="DI1745" s="18"/>
    </row>
    <row r="1746" s="19" customFormat="1" spans="1:113">
      <c r="A1746" s="153" t="str">
        <f>+CONCATENATE(B1746,C1746,D1746,E1746,F1746)</f>
        <v>AFNS342.5</v>
      </c>
      <c r="B1746" s="154" t="s">
        <v>121</v>
      </c>
      <c r="C1746" s="154" t="s">
        <v>148</v>
      </c>
      <c r="D1746" s="154" t="s">
        <v>6</v>
      </c>
      <c r="E1746" s="154">
        <v>34</v>
      </c>
      <c r="F1746" s="155">
        <v>2.5</v>
      </c>
      <c r="G1746" s="156">
        <v>0</v>
      </c>
      <c r="H1746" s="156">
        <v>93.29</v>
      </c>
      <c r="I1746" s="156">
        <v>107.31</v>
      </c>
      <c r="J1746" s="156">
        <v>138.29</v>
      </c>
      <c r="K1746" s="156">
        <v>181.08</v>
      </c>
      <c r="L1746" s="156">
        <v>229.08</v>
      </c>
      <c r="M1746" s="157">
        <v>190.39</v>
      </c>
      <c r="N1746" s="18"/>
      <c r="W1746" s="18"/>
      <c r="X1746" s="18"/>
      <c r="Y1746" s="18"/>
      <c r="Z1746" s="18"/>
      <c r="AA1746" s="18"/>
      <c r="AB1746" s="18"/>
      <c r="AC1746" s="18"/>
      <c r="AD1746" s="18"/>
      <c r="AE1746" s="18"/>
      <c r="AF1746" s="18"/>
      <c r="AG1746" s="18"/>
      <c r="AH1746" s="18"/>
      <c r="AI1746" s="18"/>
      <c r="AJ1746" s="18"/>
      <c r="AK1746" s="18"/>
      <c r="AL1746" s="18"/>
      <c r="AM1746" s="18"/>
      <c r="AN1746" s="18"/>
      <c r="AO1746" s="18"/>
      <c r="AP1746" s="18"/>
      <c r="AQ1746" s="18"/>
      <c r="AR1746" s="18"/>
      <c r="AS1746" s="18"/>
      <c r="AT1746" s="18"/>
      <c r="AU1746" s="18"/>
      <c r="AV1746" s="18"/>
      <c r="AW1746" s="18"/>
      <c r="AX1746" s="18"/>
      <c r="AY1746" s="18"/>
      <c r="AZ1746" s="18"/>
      <c r="BA1746" s="18"/>
      <c r="BB1746" s="18"/>
      <c r="BD1746" s="18"/>
      <c r="BE1746" s="18"/>
      <c r="BF1746" s="18"/>
      <c r="BG1746" s="18"/>
      <c r="BH1746" s="18"/>
      <c r="BI1746" s="18"/>
      <c r="BJ1746" s="18"/>
      <c r="BK1746" s="18"/>
      <c r="BL1746" s="18"/>
      <c r="BM1746" s="18"/>
      <c r="BN1746" s="18"/>
      <c r="BO1746" s="18"/>
      <c r="BP1746" s="18"/>
      <c r="BQ1746" s="18"/>
      <c r="BR1746" s="18"/>
      <c r="BS1746" s="18"/>
      <c r="BT1746" s="18"/>
      <c r="BU1746" s="18"/>
      <c r="BV1746" s="18"/>
      <c r="BW1746" s="18"/>
      <c r="BX1746" s="18"/>
      <c r="BY1746" s="18"/>
      <c r="BZ1746" s="18"/>
      <c r="CA1746" s="18"/>
      <c r="CB1746" s="18"/>
      <c r="CC1746" s="18"/>
      <c r="CD1746" s="18"/>
      <c r="CE1746" s="18"/>
      <c r="CF1746" s="18"/>
      <c r="CG1746" s="18"/>
      <c r="CH1746" s="18"/>
      <c r="CI1746" s="18"/>
      <c r="CJ1746" s="18"/>
      <c r="CK1746" s="18"/>
      <c r="CL1746" s="18"/>
      <c r="CM1746" s="18"/>
      <c r="CN1746" s="18"/>
      <c r="CO1746" s="18"/>
      <c r="CP1746" s="18"/>
      <c r="CQ1746" s="18"/>
      <c r="CR1746" s="18"/>
      <c r="CS1746" s="18"/>
      <c r="CT1746" s="18"/>
      <c r="CU1746" s="18"/>
      <c r="CV1746" s="18"/>
      <c r="CW1746" s="18"/>
      <c r="CX1746" s="18"/>
      <c r="CY1746" s="18"/>
      <c r="CZ1746" s="18"/>
      <c r="DA1746" s="18"/>
      <c r="DB1746" s="18"/>
      <c r="DC1746" s="18"/>
      <c r="DD1746" s="18"/>
      <c r="DE1746" s="18"/>
      <c r="DF1746" s="18"/>
      <c r="DG1746" s="18"/>
      <c r="DH1746" s="18"/>
      <c r="DI1746" s="18"/>
    </row>
    <row r="1747" s="19" customFormat="1" spans="1:113">
      <c r="A1747" s="153" t="str">
        <f>+CONCATENATE(B1747,C1747,D1747,E1747,F1747)</f>
        <v>AFNS352.5</v>
      </c>
      <c r="B1747" s="154" t="s">
        <v>121</v>
      </c>
      <c r="C1747" s="154" t="s">
        <v>148</v>
      </c>
      <c r="D1747" s="154" t="s">
        <v>6</v>
      </c>
      <c r="E1747" s="154">
        <v>35</v>
      </c>
      <c r="F1747" s="155">
        <v>2.5</v>
      </c>
      <c r="G1747" s="156">
        <v>0</v>
      </c>
      <c r="H1747" s="156">
        <v>98.48</v>
      </c>
      <c r="I1747" s="156">
        <v>116.25</v>
      </c>
      <c r="J1747" s="156">
        <v>151.66</v>
      </c>
      <c r="K1747" s="156">
        <v>197.86</v>
      </c>
      <c r="L1747" s="156">
        <v>248.66</v>
      </c>
      <c r="M1747" s="157">
        <v>197.86</v>
      </c>
      <c r="N1747" s="18"/>
      <c r="W1747" s="18"/>
      <c r="X1747" s="18"/>
      <c r="Y1747" s="18"/>
      <c r="Z1747" s="18"/>
      <c r="AA1747" s="18"/>
      <c r="AB1747" s="18"/>
      <c r="AC1747" s="18"/>
      <c r="AD1747" s="18"/>
      <c r="AE1747" s="18"/>
      <c r="AF1747" s="18"/>
      <c r="AG1747" s="18"/>
      <c r="AH1747" s="18"/>
      <c r="AI1747" s="18"/>
      <c r="AJ1747" s="18"/>
      <c r="AK1747" s="18"/>
      <c r="AL1747" s="18"/>
      <c r="AM1747" s="18"/>
      <c r="AN1747" s="18"/>
      <c r="AO1747" s="18"/>
      <c r="AP1747" s="18"/>
      <c r="AQ1747" s="18"/>
      <c r="AR1747" s="18"/>
      <c r="AS1747" s="18"/>
      <c r="AT1747" s="18"/>
      <c r="AU1747" s="18"/>
      <c r="AV1747" s="18"/>
      <c r="AW1747" s="18"/>
      <c r="AX1747" s="18"/>
      <c r="AY1747" s="18"/>
      <c r="AZ1747" s="18"/>
      <c r="BA1747" s="18"/>
      <c r="BB1747" s="18"/>
      <c r="BD1747" s="18"/>
      <c r="BE1747" s="18"/>
      <c r="BF1747" s="18"/>
      <c r="BG1747" s="18"/>
      <c r="BH1747" s="18"/>
      <c r="BI1747" s="18"/>
      <c r="BJ1747" s="18"/>
      <c r="BK1747" s="18"/>
      <c r="BL1747" s="18"/>
      <c r="BM1747" s="18"/>
      <c r="BN1747" s="18"/>
      <c r="BO1747" s="18"/>
      <c r="BP1747" s="18"/>
      <c r="BQ1747" s="18"/>
      <c r="BR1747" s="18"/>
      <c r="BS1747" s="18"/>
      <c r="BT1747" s="18"/>
      <c r="BU1747" s="18"/>
      <c r="BV1747" s="18"/>
      <c r="BW1747" s="18"/>
      <c r="BX1747" s="18"/>
      <c r="BY1747" s="18"/>
      <c r="BZ1747" s="18"/>
      <c r="CA1747" s="18"/>
      <c r="CB1747" s="18"/>
      <c r="CC1747" s="18"/>
      <c r="CD1747" s="18"/>
      <c r="CE1747" s="18"/>
      <c r="CF1747" s="18"/>
      <c r="CG1747" s="18"/>
      <c r="CH1747" s="18"/>
      <c r="CI1747" s="18"/>
      <c r="CJ1747" s="18"/>
      <c r="CK1747" s="18"/>
      <c r="CL1747" s="18"/>
      <c r="CM1747" s="18"/>
      <c r="CN1747" s="18"/>
      <c r="CO1747" s="18"/>
      <c r="CP1747" s="18"/>
      <c r="CQ1747" s="18"/>
      <c r="CR1747" s="18"/>
      <c r="CS1747" s="18"/>
      <c r="CT1747" s="18"/>
      <c r="CU1747" s="18"/>
      <c r="CV1747" s="18"/>
      <c r="CW1747" s="18"/>
      <c r="CX1747" s="18"/>
      <c r="CY1747" s="18"/>
      <c r="CZ1747" s="18"/>
      <c r="DA1747" s="18"/>
      <c r="DB1747" s="18"/>
      <c r="DC1747" s="18"/>
      <c r="DD1747" s="18"/>
      <c r="DE1747" s="18"/>
      <c r="DF1747" s="18"/>
      <c r="DG1747" s="18"/>
      <c r="DH1747" s="18"/>
      <c r="DI1747" s="18"/>
    </row>
    <row r="1748" s="19" customFormat="1" spans="1:113">
      <c r="A1748" s="153" t="str">
        <f>+CONCATENATE(B1748,C1748,D1748,E1748,F1748)</f>
        <v>AFNS362.5</v>
      </c>
      <c r="B1748" s="154" t="s">
        <v>121</v>
      </c>
      <c r="C1748" s="154" t="s">
        <v>148</v>
      </c>
      <c r="D1748" s="154" t="s">
        <v>6</v>
      </c>
      <c r="E1748" s="154">
        <v>36</v>
      </c>
      <c r="F1748" s="155">
        <v>2.5</v>
      </c>
      <c r="G1748" s="156">
        <v>0</v>
      </c>
      <c r="H1748" s="156">
        <v>104.74</v>
      </c>
      <c r="I1748" s="156">
        <v>126.82</v>
      </c>
      <c r="J1748" s="156">
        <v>166.68</v>
      </c>
      <c r="K1748" s="156">
        <v>216.16</v>
      </c>
      <c r="L1748" s="156">
        <v>269.77</v>
      </c>
      <c r="M1748" s="157">
        <v>205.86</v>
      </c>
      <c r="N1748" s="18"/>
      <c r="W1748" s="18"/>
      <c r="X1748" s="18"/>
      <c r="Y1748" s="18"/>
      <c r="Z1748" s="18"/>
      <c r="AA1748" s="18"/>
      <c r="AB1748" s="18"/>
      <c r="AC1748" s="18"/>
      <c r="AD1748" s="18"/>
      <c r="AE1748" s="18"/>
      <c r="AF1748" s="18"/>
      <c r="AG1748" s="18"/>
      <c r="AH1748" s="18"/>
      <c r="AI1748" s="18"/>
      <c r="AJ1748" s="18"/>
      <c r="AK1748" s="18"/>
      <c r="AL1748" s="18"/>
      <c r="AM1748" s="18"/>
      <c r="AN1748" s="18"/>
      <c r="AO1748" s="18"/>
      <c r="AP1748" s="18"/>
      <c r="AQ1748" s="18"/>
      <c r="AR1748" s="18"/>
      <c r="AS1748" s="18"/>
      <c r="AT1748" s="18"/>
      <c r="AU1748" s="18"/>
      <c r="AV1748" s="18"/>
      <c r="AW1748" s="18"/>
      <c r="AX1748" s="18"/>
      <c r="AY1748" s="18"/>
      <c r="AZ1748" s="18"/>
      <c r="BA1748" s="18"/>
      <c r="BB1748" s="18"/>
      <c r="BD1748" s="18"/>
      <c r="BE1748" s="18"/>
      <c r="BF1748" s="18"/>
      <c r="BG1748" s="18"/>
      <c r="BH1748" s="18"/>
      <c r="BI1748" s="18"/>
      <c r="BJ1748" s="18"/>
      <c r="BK1748" s="18"/>
      <c r="BL1748" s="18"/>
      <c r="BM1748" s="18"/>
      <c r="BN1748" s="18"/>
      <c r="BO1748" s="18"/>
      <c r="BP1748" s="18"/>
      <c r="BQ1748" s="18"/>
      <c r="BR1748" s="18"/>
      <c r="BS1748" s="18"/>
      <c r="BT1748" s="18"/>
      <c r="BU1748" s="18"/>
      <c r="BV1748" s="18"/>
      <c r="BW1748" s="18"/>
      <c r="BX1748" s="18"/>
      <c r="BY1748" s="18"/>
      <c r="BZ1748" s="18"/>
      <c r="CA1748" s="18"/>
      <c r="CB1748" s="18"/>
      <c r="CC1748" s="18"/>
      <c r="CD1748" s="18"/>
      <c r="CE1748" s="18"/>
      <c r="CF1748" s="18"/>
      <c r="CG1748" s="18"/>
      <c r="CH1748" s="18"/>
      <c r="CI1748" s="18"/>
      <c r="CJ1748" s="18"/>
      <c r="CK1748" s="18"/>
      <c r="CL1748" s="18"/>
      <c r="CM1748" s="18"/>
      <c r="CN1748" s="18"/>
      <c r="CO1748" s="18"/>
      <c r="CP1748" s="18"/>
      <c r="CQ1748" s="18"/>
      <c r="CR1748" s="18"/>
      <c r="CS1748" s="18"/>
      <c r="CT1748" s="18"/>
      <c r="CU1748" s="18"/>
      <c r="CV1748" s="18"/>
      <c r="CW1748" s="18"/>
      <c r="CX1748" s="18"/>
      <c r="CY1748" s="18"/>
      <c r="CZ1748" s="18"/>
      <c r="DA1748" s="18"/>
      <c r="DB1748" s="18"/>
      <c r="DC1748" s="18"/>
      <c r="DD1748" s="18"/>
      <c r="DE1748" s="18"/>
      <c r="DF1748" s="18"/>
      <c r="DG1748" s="18"/>
      <c r="DH1748" s="18"/>
      <c r="DI1748" s="18"/>
    </row>
    <row r="1749" s="19" customFormat="1" spans="1:113">
      <c r="A1749" s="153" t="str">
        <f>+CONCATENATE(B1749,C1749,D1749,E1749,F1749)</f>
        <v>AFNS372.5</v>
      </c>
      <c r="B1749" s="154" t="s">
        <v>121</v>
      </c>
      <c r="C1749" s="154" t="s">
        <v>148</v>
      </c>
      <c r="D1749" s="154" t="s">
        <v>6</v>
      </c>
      <c r="E1749" s="154">
        <v>37</v>
      </c>
      <c r="F1749" s="155">
        <v>2.5</v>
      </c>
      <c r="G1749" s="156">
        <v>0</v>
      </c>
      <c r="H1749" s="156">
        <v>112.13</v>
      </c>
      <c r="I1749" s="156">
        <v>138.96</v>
      </c>
      <c r="J1749" s="156">
        <v>183.47</v>
      </c>
      <c r="K1749" s="156">
        <v>235.95</v>
      </c>
      <c r="L1749" s="156">
        <v>292.71</v>
      </c>
      <c r="M1749" s="157">
        <v>214.46</v>
      </c>
      <c r="N1749" s="18"/>
      <c r="W1749" s="18"/>
      <c r="X1749" s="18"/>
      <c r="Y1749" s="18"/>
      <c r="Z1749" s="18"/>
      <c r="AA1749" s="18"/>
      <c r="AB1749" s="18"/>
      <c r="AC1749" s="18"/>
      <c r="AD1749" s="18"/>
      <c r="AE1749" s="18"/>
      <c r="AF1749" s="18"/>
      <c r="AG1749" s="18"/>
      <c r="AH1749" s="18"/>
      <c r="AI1749" s="18"/>
      <c r="AJ1749" s="18"/>
      <c r="AK1749" s="18"/>
      <c r="AL1749" s="18"/>
      <c r="AM1749" s="18"/>
      <c r="AN1749" s="18"/>
      <c r="AO1749" s="18"/>
      <c r="AP1749" s="18"/>
      <c r="AQ1749" s="18"/>
      <c r="AR1749" s="18"/>
      <c r="AS1749" s="18"/>
      <c r="AT1749" s="18"/>
      <c r="AU1749" s="18"/>
      <c r="AV1749" s="18"/>
      <c r="AW1749" s="18"/>
      <c r="AX1749" s="18"/>
      <c r="AY1749" s="18"/>
      <c r="AZ1749" s="18"/>
      <c r="BA1749" s="18"/>
      <c r="BB1749" s="18"/>
      <c r="BD1749" s="18"/>
      <c r="BE1749" s="18"/>
      <c r="BF1749" s="18"/>
      <c r="BG1749" s="18"/>
      <c r="BH1749" s="18"/>
      <c r="BI1749" s="18"/>
      <c r="BJ1749" s="18"/>
      <c r="BK1749" s="18"/>
      <c r="BL1749" s="18"/>
      <c r="BM1749" s="18"/>
      <c r="BN1749" s="18"/>
      <c r="BO1749" s="18"/>
      <c r="BP1749" s="18"/>
      <c r="BQ1749" s="18"/>
      <c r="BR1749" s="18"/>
      <c r="BS1749" s="18"/>
      <c r="BT1749" s="18"/>
      <c r="BU1749" s="18"/>
      <c r="BV1749" s="18"/>
      <c r="BW1749" s="18"/>
      <c r="BX1749" s="18"/>
      <c r="BY1749" s="18"/>
      <c r="BZ1749" s="18"/>
      <c r="CA1749" s="18"/>
      <c r="CB1749" s="18"/>
      <c r="CC1749" s="18"/>
      <c r="CD1749" s="18"/>
      <c r="CE1749" s="18"/>
      <c r="CF1749" s="18"/>
      <c r="CG1749" s="18"/>
      <c r="CH1749" s="18"/>
      <c r="CI1749" s="18"/>
      <c r="CJ1749" s="18"/>
      <c r="CK1749" s="18"/>
      <c r="CL1749" s="18"/>
      <c r="CM1749" s="18"/>
      <c r="CN1749" s="18"/>
      <c r="CO1749" s="18"/>
      <c r="CP1749" s="18"/>
      <c r="CQ1749" s="18"/>
      <c r="CR1749" s="18"/>
      <c r="CS1749" s="18"/>
      <c r="CT1749" s="18"/>
      <c r="CU1749" s="18"/>
      <c r="CV1749" s="18"/>
      <c r="CW1749" s="18"/>
      <c r="CX1749" s="18"/>
      <c r="CY1749" s="18"/>
      <c r="CZ1749" s="18"/>
      <c r="DA1749" s="18"/>
      <c r="DB1749" s="18"/>
      <c r="DC1749" s="18"/>
      <c r="DD1749" s="18"/>
      <c r="DE1749" s="18"/>
      <c r="DF1749" s="18"/>
      <c r="DG1749" s="18"/>
      <c r="DH1749" s="18"/>
      <c r="DI1749" s="18"/>
    </row>
    <row r="1750" s="19" customFormat="1" spans="1:113">
      <c r="A1750" s="153" t="str">
        <f>+CONCATENATE(B1750,C1750,D1750,E1750,F1750)</f>
        <v>AFNS382.5</v>
      </c>
      <c r="B1750" s="154" t="s">
        <v>121</v>
      </c>
      <c r="C1750" s="154" t="s">
        <v>148</v>
      </c>
      <c r="D1750" s="154" t="s">
        <v>6</v>
      </c>
      <c r="E1750" s="154">
        <v>38</v>
      </c>
      <c r="F1750" s="155">
        <v>2.5</v>
      </c>
      <c r="G1750" s="156">
        <v>0</v>
      </c>
      <c r="H1750" s="156">
        <v>120.99</v>
      </c>
      <c r="I1750" s="156">
        <v>153.09</v>
      </c>
      <c r="J1750" s="156">
        <v>201.95</v>
      </c>
      <c r="K1750" s="156">
        <v>257.45</v>
      </c>
      <c r="L1750" s="156">
        <v>317.64</v>
      </c>
      <c r="M1750" s="157">
        <v>223.67</v>
      </c>
      <c r="N1750" s="18"/>
      <c r="W1750" s="18"/>
      <c r="X1750" s="18"/>
      <c r="Y1750" s="18"/>
      <c r="Z1750" s="18"/>
      <c r="AA1750" s="18"/>
      <c r="AB1750" s="18"/>
      <c r="AC1750" s="18"/>
      <c r="AD1750" s="18"/>
      <c r="AE1750" s="18"/>
      <c r="AF1750" s="18"/>
      <c r="AG1750" s="18"/>
      <c r="AH1750" s="18"/>
      <c r="AI1750" s="18"/>
      <c r="AJ1750" s="18"/>
      <c r="AK1750" s="18"/>
      <c r="AL1750" s="18"/>
      <c r="AM1750" s="18"/>
      <c r="AN1750" s="18"/>
      <c r="AO1750" s="18"/>
      <c r="AP1750" s="18"/>
      <c r="AQ1750" s="18"/>
      <c r="AR1750" s="18"/>
      <c r="AS1750" s="18"/>
      <c r="AT1750" s="18"/>
      <c r="AU1750" s="18"/>
      <c r="AV1750" s="18"/>
      <c r="AW1750" s="18"/>
      <c r="AX1750" s="18"/>
      <c r="AY1750" s="18"/>
      <c r="AZ1750" s="18"/>
      <c r="BA1750" s="18"/>
      <c r="BB1750" s="18"/>
      <c r="BD1750" s="18"/>
      <c r="BE1750" s="18"/>
      <c r="BF1750" s="18"/>
      <c r="BG1750" s="18"/>
      <c r="BH1750" s="18"/>
      <c r="BI1750" s="18"/>
      <c r="BJ1750" s="18"/>
      <c r="BK1750" s="18"/>
      <c r="BL1750" s="18"/>
      <c r="BM1750" s="18"/>
      <c r="BN1750" s="18"/>
      <c r="BO1750" s="18"/>
      <c r="BP1750" s="18"/>
      <c r="BQ1750" s="18"/>
      <c r="BR1750" s="18"/>
      <c r="BS1750" s="18"/>
      <c r="BT1750" s="18"/>
      <c r="BU1750" s="18"/>
      <c r="BV1750" s="18"/>
      <c r="BW1750" s="18"/>
      <c r="BX1750" s="18"/>
      <c r="BY1750" s="18"/>
      <c r="BZ1750" s="18"/>
      <c r="CA1750" s="18"/>
      <c r="CB1750" s="18"/>
      <c r="CC1750" s="18"/>
      <c r="CD1750" s="18"/>
      <c r="CE1750" s="18"/>
      <c r="CF1750" s="18"/>
      <c r="CG1750" s="18"/>
      <c r="CH1750" s="18"/>
      <c r="CI1750" s="18"/>
      <c r="CJ1750" s="18"/>
      <c r="CK1750" s="18"/>
      <c r="CL1750" s="18"/>
      <c r="CM1750" s="18"/>
      <c r="CN1750" s="18"/>
      <c r="CO1750" s="18"/>
      <c r="CP1750" s="18"/>
      <c r="CQ1750" s="18"/>
      <c r="CR1750" s="18"/>
      <c r="CS1750" s="18"/>
      <c r="CT1750" s="18"/>
      <c r="CU1750" s="18"/>
      <c r="CV1750" s="18"/>
      <c r="CW1750" s="18"/>
      <c r="CX1750" s="18"/>
      <c r="CY1750" s="18"/>
      <c r="CZ1750" s="18"/>
      <c r="DA1750" s="18"/>
      <c r="DB1750" s="18"/>
      <c r="DC1750" s="18"/>
      <c r="DD1750" s="18"/>
      <c r="DE1750" s="18"/>
      <c r="DF1750" s="18"/>
      <c r="DG1750" s="18"/>
      <c r="DH1750" s="18"/>
      <c r="DI1750" s="18"/>
    </row>
    <row r="1751" s="19" customFormat="1" spans="1:113">
      <c r="A1751" s="153" t="str">
        <f>+CONCATENATE(B1751,C1751,D1751,E1751,F1751)</f>
        <v>AFNS392.5</v>
      </c>
      <c r="B1751" s="154" t="s">
        <v>121</v>
      </c>
      <c r="C1751" s="154" t="s">
        <v>148</v>
      </c>
      <c r="D1751" s="154" t="s">
        <v>6</v>
      </c>
      <c r="E1751" s="154">
        <v>39</v>
      </c>
      <c r="F1751" s="155">
        <v>2.5</v>
      </c>
      <c r="G1751" s="156">
        <v>0</v>
      </c>
      <c r="H1751" s="156">
        <v>131.51</v>
      </c>
      <c r="I1751" s="156">
        <v>169.08</v>
      </c>
      <c r="J1751" s="156">
        <v>222.1</v>
      </c>
      <c r="K1751" s="156">
        <v>280.77</v>
      </c>
      <c r="L1751" s="156">
        <v>344.72</v>
      </c>
      <c r="M1751" s="157">
        <v>233.54</v>
      </c>
      <c r="N1751" s="18"/>
      <c r="W1751" s="18"/>
      <c r="X1751" s="18"/>
      <c r="Y1751" s="18"/>
      <c r="Z1751" s="18"/>
      <c r="AA1751" s="18"/>
      <c r="AB1751" s="18"/>
      <c r="AC1751" s="18"/>
      <c r="AD1751" s="18"/>
      <c r="AE1751" s="18"/>
      <c r="AF1751" s="18"/>
      <c r="AG1751" s="18"/>
      <c r="AH1751" s="18"/>
      <c r="AI1751" s="18"/>
      <c r="AJ1751" s="18"/>
      <c r="AK1751" s="18"/>
      <c r="AL1751" s="18"/>
      <c r="AM1751" s="18"/>
      <c r="AN1751" s="18"/>
      <c r="AO1751" s="18"/>
      <c r="AP1751" s="18"/>
      <c r="AQ1751" s="18"/>
      <c r="AR1751" s="18"/>
      <c r="AS1751" s="18"/>
      <c r="AT1751" s="18"/>
      <c r="AU1751" s="18"/>
      <c r="AV1751" s="18"/>
      <c r="AW1751" s="18"/>
      <c r="AX1751" s="18"/>
      <c r="AY1751" s="18"/>
      <c r="AZ1751" s="18"/>
      <c r="BA1751" s="18"/>
      <c r="BB1751" s="18"/>
      <c r="BD1751" s="18"/>
      <c r="BE1751" s="18"/>
      <c r="BF1751" s="18"/>
      <c r="BG1751" s="18"/>
      <c r="BH1751" s="18"/>
      <c r="BI1751" s="18"/>
      <c r="BJ1751" s="18"/>
      <c r="BK1751" s="18"/>
      <c r="BL1751" s="18"/>
      <c r="BM1751" s="18"/>
      <c r="BN1751" s="18"/>
      <c r="BO1751" s="18"/>
      <c r="BP1751" s="18"/>
      <c r="BQ1751" s="18"/>
      <c r="BR1751" s="18"/>
      <c r="BS1751" s="18"/>
      <c r="BT1751" s="18"/>
      <c r="BU1751" s="18"/>
      <c r="BV1751" s="18"/>
      <c r="BW1751" s="18"/>
      <c r="BX1751" s="18"/>
      <c r="BY1751" s="18"/>
      <c r="BZ1751" s="18"/>
      <c r="CA1751" s="18"/>
      <c r="CB1751" s="18"/>
      <c r="CC1751" s="18"/>
      <c r="CD1751" s="18"/>
      <c r="CE1751" s="18"/>
      <c r="CF1751" s="18"/>
      <c r="CG1751" s="18"/>
      <c r="CH1751" s="18"/>
      <c r="CI1751" s="18"/>
      <c r="CJ1751" s="18"/>
      <c r="CK1751" s="18"/>
      <c r="CL1751" s="18"/>
      <c r="CM1751" s="18"/>
      <c r="CN1751" s="18"/>
      <c r="CO1751" s="18"/>
      <c r="CP1751" s="18"/>
      <c r="CQ1751" s="18"/>
      <c r="CR1751" s="18"/>
      <c r="CS1751" s="18"/>
      <c r="CT1751" s="18"/>
      <c r="CU1751" s="18"/>
      <c r="CV1751" s="18"/>
      <c r="CW1751" s="18"/>
      <c r="CX1751" s="18"/>
      <c r="CY1751" s="18"/>
      <c r="CZ1751" s="18"/>
      <c r="DA1751" s="18"/>
      <c r="DB1751" s="18"/>
      <c r="DC1751" s="18"/>
      <c r="DD1751" s="18"/>
      <c r="DE1751" s="18"/>
      <c r="DF1751" s="18"/>
      <c r="DG1751" s="18"/>
      <c r="DH1751" s="18"/>
      <c r="DI1751" s="18"/>
    </row>
    <row r="1752" s="19" customFormat="1" spans="1:113">
      <c r="A1752" s="153" t="str">
        <f>+CONCATENATE(B1752,C1752,D1752,E1752,F1752)</f>
        <v>AFNS402.5</v>
      </c>
      <c r="B1752" s="154" t="s">
        <v>121</v>
      </c>
      <c r="C1752" s="154" t="s">
        <v>148</v>
      </c>
      <c r="D1752" s="154" t="s">
        <v>6</v>
      </c>
      <c r="E1752" s="154">
        <v>40</v>
      </c>
      <c r="F1752" s="155">
        <v>2.5</v>
      </c>
      <c r="G1752" s="156">
        <v>153.96</v>
      </c>
      <c r="H1752" s="156">
        <v>143.79</v>
      </c>
      <c r="I1752" s="156">
        <v>186.96</v>
      </c>
      <c r="J1752" s="156">
        <v>244.13</v>
      </c>
      <c r="K1752" s="156">
        <v>305.93</v>
      </c>
      <c r="L1752" s="156">
        <v>373.93</v>
      </c>
      <c r="M1752" s="157">
        <v>244.13</v>
      </c>
      <c r="N1752" s="18"/>
      <c r="W1752" s="18"/>
      <c r="X1752" s="18"/>
      <c r="Y1752" s="18"/>
      <c r="Z1752" s="18"/>
      <c r="AA1752" s="18"/>
      <c r="AB1752" s="18"/>
      <c r="AC1752" s="18"/>
      <c r="AD1752" s="18"/>
      <c r="AE1752" s="18"/>
      <c r="AF1752" s="18"/>
      <c r="AG1752" s="18"/>
      <c r="AH1752" s="18"/>
      <c r="AI1752" s="18"/>
      <c r="AJ1752" s="18"/>
      <c r="AK1752" s="18"/>
      <c r="AL1752" s="18"/>
      <c r="AM1752" s="18"/>
      <c r="AN1752" s="18"/>
      <c r="AO1752" s="18"/>
      <c r="AP1752" s="18"/>
      <c r="AQ1752" s="18"/>
      <c r="AR1752" s="18"/>
      <c r="AS1752" s="18"/>
      <c r="AT1752" s="18"/>
      <c r="AU1752" s="18"/>
      <c r="AV1752" s="18"/>
      <c r="AW1752" s="18"/>
      <c r="AX1752" s="18"/>
      <c r="AY1752" s="18"/>
      <c r="AZ1752" s="18"/>
      <c r="BA1752" s="18"/>
      <c r="BB1752" s="18"/>
      <c r="BD1752" s="18"/>
      <c r="BE1752" s="18"/>
      <c r="BF1752" s="18"/>
      <c r="BG1752" s="18"/>
      <c r="BH1752" s="18"/>
      <c r="BI1752" s="18"/>
      <c r="BJ1752" s="18"/>
      <c r="BK1752" s="18"/>
      <c r="BL1752" s="18"/>
      <c r="BM1752" s="18"/>
      <c r="BN1752" s="18"/>
      <c r="BO1752" s="18"/>
      <c r="BP1752" s="18"/>
      <c r="BQ1752" s="18"/>
      <c r="BR1752" s="18"/>
      <c r="BS1752" s="18"/>
      <c r="BT1752" s="18"/>
      <c r="BU1752" s="18"/>
      <c r="BV1752" s="18"/>
      <c r="BW1752" s="18"/>
      <c r="BX1752" s="18"/>
      <c r="BY1752" s="18"/>
      <c r="BZ1752" s="18"/>
      <c r="CA1752" s="18"/>
      <c r="CB1752" s="18"/>
      <c r="CC1752" s="18"/>
      <c r="CD1752" s="18"/>
      <c r="CE1752" s="18"/>
      <c r="CF1752" s="18"/>
      <c r="CG1752" s="18"/>
      <c r="CH1752" s="18"/>
      <c r="CI1752" s="18"/>
      <c r="CJ1752" s="18"/>
      <c r="CK1752" s="18"/>
      <c r="CL1752" s="18"/>
      <c r="CM1752" s="18"/>
      <c r="CN1752" s="18"/>
      <c r="CO1752" s="18"/>
      <c r="CP1752" s="18"/>
      <c r="CQ1752" s="18"/>
      <c r="CR1752" s="18"/>
      <c r="CS1752" s="18"/>
      <c r="CT1752" s="18"/>
      <c r="CU1752" s="18"/>
      <c r="CV1752" s="18"/>
      <c r="CW1752" s="18"/>
      <c r="CX1752" s="18"/>
      <c r="CY1752" s="18"/>
      <c r="CZ1752" s="18"/>
      <c r="DA1752" s="18"/>
      <c r="DB1752" s="18"/>
      <c r="DC1752" s="18"/>
      <c r="DD1752" s="18"/>
      <c r="DE1752" s="18"/>
      <c r="DF1752" s="18"/>
      <c r="DG1752" s="18"/>
      <c r="DH1752" s="18"/>
      <c r="DI1752" s="18"/>
    </row>
    <row r="1753" s="19" customFormat="1" spans="1:113">
      <c r="A1753" s="153" t="str">
        <f>+CONCATENATE(B1753,C1753,D1753,E1753,F1753)</f>
        <v>AFNS412.5</v>
      </c>
      <c r="B1753" s="154" t="s">
        <v>121</v>
      </c>
      <c r="C1753" s="154" t="s">
        <v>148</v>
      </c>
      <c r="D1753" s="154" t="s">
        <v>6</v>
      </c>
      <c r="E1753" s="154">
        <v>41</v>
      </c>
      <c r="F1753" s="155">
        <v>2.5</v>
      </c>
      <c r="G1753" s="156">
        <v>153.96</v>
      </c>
      <c r="H1753" s="156">
        <v>158.14</v>
      </c>
      <c r="I1753" s="156">
        <v>207.04</v>
      </c>
      <c r="J1753" s="156">
        <v>267.95</v>
      </c>
      <c r="K1753" s="156">
        <v>333.22</v>
      </c>
      <c r="L1753" s="156">
        <v>405.62</v>
      </c>
      <c r="M1753" s="157">
        <v>255.46</v>
      </c>
      <c r="N1753" s="18"/>
      <c r="W1753" s="18"/>
      <c r="X1753" s="18"/>
      <c r="Y1753" s="18"/>
      <c r="Z1753" s="18"/>
      <c r="AA1753" s="18"/>
      <c r="AB1753" s="18"/>
      <c r="AC1753" s="18"/>
      <c r="AD1753" s="18"/>
      <c r="AE1753" s="18"/>
      <c r="AF1753" s="18"/>
      <c r="AG1753" s="18"/>
      <c r="AH1753" s="18"/>
      <c r="AI1753" s="18"/>
      <c r="AJ1753" s="18"/>
      <c r="AK1753" s="18"/>
      <c r="AL1753" s="18"/>
      <c r="AM1753" s="18"/>
      <c r="AN1753" s="18"/>
      <c r="AO1753" s="18"/>
      <c r="AP1753" s="18"/>
      <c r="AQ1753" s="18"/>
      <c r="AR1753" s="18"/>
      <c r="AS1753" s="18"/>
      <c r="AT1753" s="18"/>
      <c r="AU1753" s="18"/>
      <c r="AV1753" s="18"/>
      <c r="AW1753" s="18"/>
      <c r="AX1753" s="18"/>
      <c r="AY1753" s="18"/>
      <c r="AZ1753" s="18"/>
      <c r="BA1753" s="18"/>
      <c r="BB1753" s="18"/>
      <c r="BD1753" s="18"/>
      <c r="BE1753" s="18"/>
      <c r="BF1753" s="18"/>
      <c r="BG1753" s="18"/>
      <c r="BH1753" s="18"/>
      <c r="BI1753" s="18"/>
      <c r="BJ1753" s="18"/>
      <c r="BK1753" s="18"/>
      <c r="BL1753" s="18"/>
      <c r="BM1753" s="18"/>
      <c r="BN1753" s="18"/>
      <c r="BO1753" s="18"/>
      <c r="BP1753" s="18"/>
      <c r="BQ1753" s="18"/>
      <c r="BR1753" s="18"/>
      <c r="BS1753" s="18"/>
      <c r="BT1753" s="18"/>
      <c r="BU1753" s="18"/>
      <c r="BV1753" s="18"/>
      <c r="BW1753" s="18"/>
      <c r="BX1753" s="18"/>
      <c r="BY1753" s="18"/>
      <c r="BZ1753" s="18"/>
      <c r="CA1753" s="18"/>
      <c r="CB1753" s="18"/>
      <c r="CC1753" s="18"/>
      <c r="CD1753" s="18"/>
      <c r="CE1753" s="18"/>
      <c r="CF1753" s="18"/>
      <c r="CG1753" s="18"/>
      <c r="CH1753" s="18"/>
      <c r="CI1753" s="18"/>
      <c r="CJ1753" s="18"/>
      <c r="CK1753" s="18"/>
      <c r="CL1753" s="18"/>
      <c r="CM1753" s="18"/>
      <c r="CN1753" s="18"/>
      <c r="CO1753" s="18"/>
      <c r="CP1753" s="18"/>
      <c r="CQ1753" s="18"/>
      <c r="CR1753" s="18"/>
      <c r="CS1753" s="18"/>
      <c r="CT1753" s="18"/>
      <c r="CU1753" s="18"/>
      <c r="CV1753" s="18"/>
      <c r="CW1753" s="18"/>
      <c r="CX1753" s="18"/>
      <c r="CY1753" s="18"/>
      <c r="CZ1753" s="18"/>
      <c r="DA1753" s="18"/>
      <c r="DB1753" s="18"/>
      <c r="DC1753" s="18"/>
      <c r="DD1753" s="18"/>
      <c r="DE1753" s="18"/>
      <c r="DF1753" s="18"/>
      <c r="DG1753" s="18"/>
      <c r="DH1753" s="18"/>
      <c r="DI1753" s="18"/>
    </row>
    <row r="1754" s="19" customFormat="1" spans="1:113">
      <c r="A1754" s="153" t="str">
        <f>+CONCATENATE(B1754,C1754,D1754,E1754,F1754)</f>
        <v>AFNS422.5</v>
      </c>
      <c r="B1754" s="154" t="s">
        <v>121</v>
      </c>
      <c r="C1754" s="154" t="s">
        <v>148</v>
      </c>
      <c r="D1754" s="154" t="s">
        <v>6</v>
      </c>
      <c r="E1754" s="154">
        <v>42</v>
      </c>
      <c r="F1754" s="155">
        <v>2.5</v>
      </c>
      <c r="G1754" s="156">
        <v>153.96</v>
      </c>
      <c r="H1754" s="156">
        <v>174.79</v>
      </c>
      <c r="I1754" s="156">
        <v>229.38</v>
      </c>
      <c r="J1754" s="156">
        <v>293.81</v>
      </c>
      <c r="K1754" s="156">
        <v>362.82</v>
      </c>
      <c r="L1754" s="156">
        <v>439.96</v>
      </c>
      <c r="M1754" s="157">
        <v>267.59</v>
      </c>
      <c r="N1754" s="18"/>
      <c r="W1754" s="18"/>
      <c r="X1754" s="18"/>
      <c r="Y1754" s="18"/>
      <c r="Z1754" s="18"/>
      <c r="AA1754" s="18"/>
      <c r="AB1754" s="18"/>
      <c r="AC1754" s="18"/>
      <c r="AD1754" s="18"/>
      <c r="AE1754" s="18"/>
      <c r="AF1754" s="18"/>
      <c r="AG1754" s="18"/>
      <c r="AH1754" s="18"/>
      <c r="AI1754" s="18"/>
      <c r="AJ1754" s="18"/>
      <c r="AK1754" s="18"/>
      <c r="AL1754" s="18"/>
      <c r="AM1754" s="18"/>
      <c r="AN1754" s="18"/>
      <c r="AO1754" s="18"/>
      <c r="AP1754" s="18"/>
      <c r="AQ1754" s="18"/>
      <c r="AR1754" s="18"/>
      <c r="AS1754" s="18"/>
      <c r="AT1754" s="18"/>
      <c r="AU1754" s="18"/>
      <c r="AV1754" s="18"/>
      <c r="AW1754" s="18"/>
      <c r="AX1754" s="18"/>
      <c r="AY1754" s="18"/>
      <c r="AZ1754" s="18"/>
      <c r="BA1754" s="18"/>
      <c r="BB1754" s="18"/>
      <c r="BD1754" s="18"/>
      <c r="BE1754" s="18"/>
      <c r="BF1754" s="18"/>
      <c r="BG1754" s="18"/>
      <c r="BH1754" s="18"/>
      <c r="BI1754" s="18"/>
      <c r="BJ1754" s="18"/>
      <c r="BK1754" s="18"/>
      <c r="BL1754" s="18"/>
      <c r="BM1754" s="18"/>
      <c r="BN1754" s="18"/>
      <c r="BO1754" s="18"/>
      <c r="BP1754" s="18"/>
      <c r="BQ1754" s="18"/>
      <c r="BR1754" s="18"/>
      <c r="BS1754" s="18"/>
      <c r="BT1754" s="18"/>
      <c r="BU1754" s="18"/>
      <c r="BV1754" s="18"/>
      <c r="BW1754" s="18"/>
      <c r="BX1754" s="18"/>
      <c r="BY1754" s="18"/>
      <c r="BZ1754" s="18"/>
      <c r="CA1754" s="18"/>
      <c r="CB1754" s="18"/>
      <c r="CC1754" s="18"/>
      <c r="CD1754" s="18"/>
      <c r="CE1754" s="18"/>
      <c r="CF1754" s="18"/>
      <c r="CG1754" s="18"/>
      <c r="CH1754" s="18"/>
      <c r="CI1754" s="18"/>
      <c r="CJ1754" s="18"/>
      <c r="CK1754" s="18"/>
      <c r="CL1754" s="18"/>
      <c r="CM1754" s="18"/>
      <c r="CN1754" s="18"/>
      <c r="CO1754" s="18"/>
      <c r="CP1754" s="18"/>
      <c r="CQ1754" s="18"/>
      <c r="CR1754" s="18"/>
      <c r="CS1754" s="18"/>
      <c r="CT1754" s="18"/>
      <c r="CU1754" s="18"/>
      <c r="CV1754" s="18"/>
      <c r="CW1754" s="18"/>
      <c r="CX1754" s="18"/>
      <c r="CY1754" s="18"/>
      <c r="CZ1754" s="18"/>
      <c r="DA1754" s="18"/>
      <c r="DB1754" s="18"/>
      <c r="DC1754" s="18"/>
      <c r="DD1754" s="18"/>
      <c r="DE1754" s="18"/>
      <c r="DF1754" s="18"/>
      <c r="DG1754" s="18"/>
      <c r="DH1754" s="18"/>
      <c r="DI1754" s="18"/>
    </row>
    <row r="1755" s="19" customFormat="1" spans="1:113">
      <c r="A1755" s="153" t="str">
        <f>+CONCATENATE(B1755,C1755,D1755,E1755,F1755)</f>
        <v>AFNS432.5</v>
      </c>
      <c r="B1755" s="154" t="s">
        <v>121</v>
      </c>
      <c r="C1755" s="154" t="s">
        <v>148</v>
      </c>
      <c r="D1755" s="154" t="s">
        <v>6</v>
      </c>
      <c r="E1755" s="154">
        <v>43</v>
      </c>
      <c r="F1755" s="155">
        <v>2.5</v>
      </c>
      <c r="G1755" s="156">
        <v>153.96</v>
      </c>
      <c r="H1755" s="156">
        <v>193.82</v>
      </c>
      <c r="I1755" s="156">
        <v>253.9</v>
      </c>
      <c r="J1755" s="156">
        <v>321.84</v>
      </c>
      <c r="K1755" s="156">
        <v>394.92</v>
      </c>
      <c r="L1755" s="156">
        <v>477.16</v>
      </c>
      <c r="M1755" s="157">
        <v>280.63</v>
      </c>
      <c r="N1755" s="18"/>
      <c r="W1755" s="18"/>
      <c r="X1755" s="18"/>
      <c r="Y1755" s="18"/>
      <c r="Z1755" s="18"/>
      <c r="AA1755" s="18"/>
      <c r="AB1755" s="18"/>
      <c r="AC1755" s="18"/>
      <c r="AD1755" s="18"/>
      <c r="AE1755" s="18"/>
      <c r="AF1755" s="18"/>
      <c r="AG1755" s="18"/>
      <c r="AH1755" s="18"/>
      <c r="AI1755" s="18"/>
      <c r="AJ1755" s="18"/>
      <c r="AK1755" s="18"/>
      <c r="AL1755" s="18"/>
      <c r="AM1755" s="18"/>
      <c r="AN1755" s="18"/>
      <c r="AO1755" s="18"/>
      <c r="AP1755" s="18"/>
      <c r="AQ1755" s="18"/>
      <c r="AR1755" s="18"/>
      <c r="AS1755" s="18"/>
      <c r="AT1755" s="18"/>
      <c r="AU1755" s="18"/>
      <c r="AV1755" s="18"/>
      <c r="AW1755" s="18"/>
      <c r="AX1755" s="18"/>
      <c r="AY1755" s="18"/>
      <c r="AZ1755" s="18"/>
      <c r="BA1755" s="18"/>
      <c r="BB1755" s="18"/>
      <c r="BD1755" s="18"/>
      <c r="BE1755" s="18"/>
      <c r="BF1755" s="18"/>
      <c r="BG1755" s="18"/>
      <c r="BH1755" s="18"/>
      <c r="BI1755" s="18"/>
      <c r="BJ1755" s="18"/>
      <c r="BK1755" s="18"/>
      <c r="BL1755" s="18"/>
      <c r="BM1755" s="18"/>
      <c r="BN1755" s="18"/>
      <c r="BO1755" s="18"/>
      <c r="BP1755" s="18"/>
      <c r="BQ1755" s="18"/>
      <c r="BR1755" s="18"/>
      <c r="BS1755" s="18"/>
      <c r="BT1755" s="18"/>
      <c r="BU1755" s="18"/>
      <c r="BV1755" s="18"/>
      <c r="BW1755" s="18"/>
      <c r="BX1755" s="18"/>
      <c r="BY1755" s="18"/>
      <c r="BZ1755" s="18"/>
      <c r="CA1755" s="18"/>
      <c r="CB1755" s="18"/>
      <c r="CC1755" s="18"/>
      <c r="CD1755" s="18"/>
      <c r="CE1755" s="18"/>
      <c r="CF1755" s="18"/>
      <c r="CG1755" s="18"/>
      <c r="CH1755" s="18"/>
      <c r="CI1755" s="18"/>
      <c r="CJ1755" s="18"/>
      <c r="CK1755" s="18"/>
      <c r="CL1755" s="18"/>
      <c r="CM1755" s="18"/>
      <c r="CN1755" s="18"/>
      <c r="CO1755" s="18"/>
      <c r="CP1755" s="18"/>
      <c r="CQ1755" s="18"/>
      <c r="CR1755" s="18"/>
      <c r="CS1755" s="18"/>
      <c r="CT1755" s="18"/>
      <c r="CU1755" s="18"/>
      <c r="CV1755" s="18"/>
      <c r="CW1755" s="18"/>
      <c r="CX1755" s="18"/>
      <c r="CY1755" s="18"/>
      <c r="CZ1755" s="18"/>
      <c r="DA1755" s="18"/>
      <c r="DB1755" s="18"/>
      <c r="DC1755" s="18"/>
      <c r="DD1755" s="18"/>
      <c r="DE1755" s="18"/>
      <c r="DF1755" s="18"/>
      <c r="DG1755" s="18"/>
      <c r="DH1755" s="18"/>
      <c r="DI1755" s="18"/>
    </row>
    <row r="1756" s="19" customFormat="1" spans="1:113">
      <c r="A1756" s="153" t="str">
        <f>+CONCATENATE(B1756,C1756,D1756,E1756,F1756)</f>
        <v>AFNS442.5</v>
      </c>
      <c r="B1756" s="154" t="s">
        <v>121</v>
      </c>
      <c r="C1756" s="154" t="s">
        <v>148</v>
      </c>
      <c r="D1756" s="154" t="s">
        <v>6</v>
      </c>
      <c r="E1756" s="154">
        <v>44</v>
      </c>
      <c r="F1756" s="155">
        <v>2.5</v>
      </c>
      <c r="G1756" s="156">
        <v>168.7</v>
      </c>
      <c r="H1756" s="156">
        <v>215.69</v>
      </c>
      <c r="I1756" s="156">
        <v>280.65</v>
      </c>
      <c r="J1756" s="156">
        <v>352</v>
      </c>
      <c r="K1756" s="156">
        <v>429.53</v>
      </c>
      <c r="L1756" s="156">
        <v>517.37</v>
      </c>
      <c r="M1756" s="157">
        <v>294.64</v>
      </c>
      <c r="N1756" s="18"/>
      <c r="W1756" s="18"/>
      <c r="X1756" s="18"/>
      <c r="Y1756" s="18"/>
      <c r="Z1756" s="18"/>
      <c r="AA1756" s="18"/>
      <c r="AB1756" s="18"/>
      <c r="AC1756" s="18"/>
      <c r="AD1756" s="18"/>
      <c r="AE1756" s="18"/>
      <c r="AF1756" s="18"/>
      <c r="AG1756" s="18"/>
      <c r="AH1756" s="18"/>
      <c r="AI1756" s="18"/>
      <c r="AJ1756" s="18"/>
      <c r="AK1756" s="18"/>
      <c r="AL1756" s="18"/>
      <c r="AM1756" s="18"/>
      <c r="AN1756" s="18"/>
      <c r="AO1756" s="18"/>
      <c r="AP1756" s="18"/>
      <c r="AQ1756" s="18"/>
      <c r="AR1756" s="18"/>
      <c r="AS1756" s="18"/>
      <c r="AT1756" s="18"/>
      <c r="AU1756" s="18"/>
      <c r="AV1756" s="18"/>
      <c r="AW1756" s="18"/>
      <c r="AX1756" s="18"/>
      <c r="AY1756" s="18"/>
      <c r="AZ1756" s="18"/>
      <c r="BA1756" s="18"/>
      <c r="BB1756" s="18"/>
      <c r="BD1756" s="18"/>
      <c r="BE1756" s="18"/>
      <c r="BF1756" s="18"/>
      <c r="BG1756" s="18"/>
      <c r="BH1756" s="18"/>
      <c r="BI1756" s="18"/>
      <c r="BJ1756" s="18"/>
      <c r="BK1756" s="18"/>
      <c r="BL1756" s="18"/>
      <c r="BM1756" s="18"/>
      <c r="BN1756" s="18"/>
      <c r="BO1756" s="18"/>
      <c r="BP1756" s="18"/>
      <c r="BQ1756" s="18"/>
      <c r="BR1756" s="18"/>
      <c r="BS1756" s="18"/>
      <c r="BT1756" s="18"/>
      <c r="BU1756" s="18"/>
      <c r="BV1756" s="18"/>
      <c r="BW1756" s="18"/>
      <c r="BX1756" s="18"/>
      <c r="BY1756" s="18"/>
      <c r="BZ1756" s="18"/>
      <c r="CA1756" s="18"/>
      <c r="CB1756" s="18"/>
      <c r="CC1756" s="18"/>
      <c r="CD1756" s="18"/>
      <c r="CE1756" s="18"/>
      <c r="CF1756" s="18"/>
      <c r="CG1756" s="18"/>
      <c r="CH1756" s="18"/>
      <c r="CI1756" s="18"/>
      <c r="CJ1756" s="18"/>
      <c r="CK1756" s="18"/>
      <c r="CL1756" s="18"/>
      <c r="CM1756" s="18"/>
      <c r="CN1756" s="18"/>
      <c r="CO1756" s="18"/>
      <c r="CP1756" s="18"/>
      <c r="CQ1756" s="18"/>
      <c r="CR1756" s="18"/>
      <c r="CS1756" s="18"/>
      <c r="CT1756" s="18"/>
      <c r="CU1756" s="18"/>
      <c r="CV1756" s="18"/>
      <c r="CW1756" s="18"/>
      <c r="CX1756" s="18"/>
      <c r="CY1756" s="18"/>
      <c r="CZ1756" s="18"/>
      <c r="DA1756" s="18"/>
      <c r="DB1756" s="18"/>
      <c r="DC1756" s="18"/>
      <c r="DD1756" s="18"/>
      <c r="DE1756" s="18"/>
      <c r="DF1756" s="18"/>
      <c r="DG1756" s="18"/>
      <c r="DH1756" s="18"/>
      <c r="DI1756" s="18"/>
    </row>
    <row r="1757" s="19" customFormat="1" spans="1:113">
      <c r="A1757" s="153" t="str">
        <f>+CONCATENATE(B1757,C1757,D1757,E1757,F1757)</f>
        <v>AFNS452.5</v>
      </c>
      <c r="B1757" s="154" t="s">
        <v>121</v>
      </c>
      <c r="C1757" s="154" t="s">
        <v>148</v>
      </c>
      <c r="D1757" s="154" t="s">
        <v>6</v>
      </c>
      <c r="E1757" s="154">
        <v>45</v>
      </c>
      <c r="F1757" s="155">
        <v>2.5</v>
      </c>
      <c r="G1757" s="156">
        <v>186.06</v>
      </c>
      <c r="H1757" s="156">
        <v>240.18</v>
      </c>
      <c r="I1757" s="156">
        <v>309.74</v>
      </c>
      <c r="J1757" s="156">
        <v>384.61</v>
      </c>
      <c r="K1757" s="156">
        <v>467.03</v>
      </c>
      <c r="L1757" s="156">
        <v>560.83</v>
      </c>
      <c r="M1757" s="157">
        <v>309.74</v>
      </c>
      <c r="N1757" s="18"/>
      <c r="W1757" s="18"/>
      <c r="X1757" s="18"/>
      <c r="Y1757" s="18"/>
      <c r="Z1757" s="18"/>
      <c r="AA1757" s="18"/>
      <c r="AB1757" s="18"/>
      <c r="AC1757" s="18"/>
      <c r="AD1757" s="18"/>
      <c r="AE1757" s="18"/>
      <c r="AF1757" s="18"/>
      <c r="AG1757" s="18"/>
      <c r="AH1757" s="18"/>
      <c r="AI1757" s="18"/>
      <c r="AJ1757" s="18"/>
      <c r="AK1757" s="18"/>
      <c r="AL1757" s="18"/>
      <c r="AM1757" s="18"/>
      <c r="AN1757" s="18"/>
      <c r="AO1757" s="18"/>
      <c r="AP1757" s="18"/>
      <c r="AQ1757" s="18"/>
      <c r="AR1757" s="18"/>
      <c r="AS1757" s="18"/>
      <c r="AT1757" s="18"/>
      <c r="AU1757" s="18"/>
      <c r="AV1757" s="18"/>
      <c r="AW1757" s="18"/>
      <c r="AX1757" s="18"/>
      <c r="AY1757" s="18"/>
      <c r="AZ1757" s="18"/>
      <c r="BA1757" s="18"/>
      <c r="BB1757" s="18"/>
      <c r="BD1757" s="18"/>
      <c r="BE1757" s="18"/>
      <c r="BF1757" s="18"/>
      <c r="BG1757" s="18"/>
      <c r="BH1757" s="18"/>
      <c r="BI1757" s="18"/>
      <c r="BJ1757" s="18"/>
      <c r="BK1757" s="18"/>
      <c r="BL1757" s="18"/>
      <c r="BM1757" s="18"/>
      <c r="BN1757" s="18"/>
      <c r="BO1757" s="18"/>
      <c r="BP1757" s="18"/>
      <c r="BQ1757" s="18"/>
      <c r="BR1757" s="18"/>
      <c r="BS1757" s="18"/>
      <c r="BT1757" s="18"/>
      <c r="BU1757" s="18"/>
      <c r="BV1757" s="18"/>
      <c r="BW1757" s="18"/>
      <c r="BX1757" s="18"/>
      <c r="BY1757" s="18"/>
      <c r="BZ1757" s="18"/>
      <c r="CA1757" s="18"/>
      <c r="CB1757" s="18"/>
      <c r="CC1757" s="18"/>
      <c r="CD1757" s="18"/>
      <c r="CE1757" s="18"/>
      <c r="CF1757" s="18"/>
      <c r="CG1757" s="18"/>
      <c r="CH1757" s="18"/>
      <c r="CI1757" s="18"/>
      <c r="CJ1757" s="18"/>
      <c r="CK1757" s="18"/>
      <c r="CL1757" s="18"/>
      <c r="CM1757" s="18"/>
      <c r="CN1757" s="18"/>
      <c r="CO1757" s="18"/>
      <c r="CP1757" s="18"/>
      <c r="CQ1757" s="18"/>
      <c r="CR1757" s="18"/>
      <c r="CS1757" s="18"/>
      <c r="CT1757" s="18"/>
      <c r="CU1757" s="18"/>
      <c r="CV1757" s="18"/>
      <c r="CW1757" s="18"/>
      <c r="CX1757" s="18"/>
      <c r="CY1757" s="18"/>
      <c r="CZ1757" s="18"/>
      <c r="DA1757" s="18"/>
      <c r="DB1757" s="18"/>
      <c r="DC1757" s="18"/>
      <c r="DD1757" s="18"/>
      <c r="DE1757" s="18"/>
      <c r="DF1757" s="18"/>
      <c r="DG1757" s="18"/>
      <c r="DH1757" s="18"/>
      <c r="DI1757" s="18"/>
    </row>
    <row r="1758" s="19" customFormat="1" spans="1:113">
      <c r="A1758" s="153" t="str">
        <f>+CONCATENATE(B1758,C1758,D1758,E1758,F1758)</f>
        <v>AFNS462.5</v>
      </c>
      <c r="B1758" s="154" t="s">
        <v>121</v>
      </c>
      <c r="C1758" s="154" t="s">
        <v>148</v>
      </c>
      <c r="D1758" s="154" t="s">
        <v>6</v>
      </c>
      <c r="E1758" s="154">
        <v>46</v>
      </c>
      <c r="F1758" s="155">
        <v>2.5</v>
      </c>
      <c r="G1758" s="156">
        <v>205.98</v>
      </c>
      <c r="H1758" s="156">
        <v>267.41</v>
      </c>
      <c r="I1758" s="156">
        <v>341.09</v>
      </c>
      <c r="J1758" s="156">
        <v>419.87</v>
      </c>
      <c r="K1758" s="156">
        <v>507.64</v>
      </c>
      <c r="L1758" s="156"/>
      <c r="M1758" s="157">
        <v>325.94</v>
      </c>
      <c r="N1758" s="18"/>
      <c r="W1758" s="18"/>
      <c r="X1758" s="18"/>
      <c r="Y1758" s="18"/>
      <c r="Z1758" s="18"/>
      <c r="AA1758" s="18"/>
      <c r="AB1758" s="18"/>
      <c r="AC1758" s="18"/>
      <c r="AD1758" s="18"/>
      <c r="AE1758" s="18"/>
      <c r="AF1758" s="18"/>
      <c r="AG1758" s="18"/>
      <c r="AH1758" s="18"/>
      <c r="AI1758" s="18"/>
      <c r="AJ1758" s="18"/>
      <c r="AK1758" s="18"/>
      <c r="AL1758" s="18"/>
      <c r="AM1758" s="18"/>
      <c r="AN1758" s="18"/>
      <c r="AO1758" s="18"/>
      <c r="AP1758" s="18"/>
      <c r="AQ1758" s="18"/>
      <c r="AR1758" s="18"/>
      <c r="AS1758" s="18"/>
      <c r="AT1758" s="18"/>
      <c r="AU1758" s="18"/>
      <c r="AV1758" s="18"/>
      <c r="AW1758" s="18"/>
      <c r="AX1758" s="18"/>
      <c r="AY1758" s="18"/>
      <c r="AZ1758" s="18"/>
      <c r="BA1758" s="18"/>
      <c r="BB1758" s="18"/>
      <c r="BD1758" s="18"/>
      <c r="BE1758" s="18"/>
      <c r="BF1758" s="18"/>
      <c r="BG1758" s="18"/>
      <c r="BH1758" s="18"/>
      <c r="BI1758" s="18"/>
      <c r="BJ1758" s="18"/>
      <c r="BK1758" s="18"/>
      <c r="BL1758" s="18"/>
      <c r="BM1758" s="18"/>
      <c r="BN1758" s="18"/>
      <c r="BO1758" s="18"/>
      <c r="BP1758" s="18"/>
      <c r="BQ1758" s="18"/>
      <c r="BR1758" s="18"/>
      <c r="BS1758" s="18"/>
      <c r="BT1758" s="18"/>
      <c r="BU1758" s="18"/>
      <c r="BV1758" s="18"/>
      <c r="BW1758" s="18"/>
      <c r="BX1758" s="18"/>
      <c r="BY1758" s="18"/>
      <c r="BZ1758" s="18"/>
      <c r="CA1758" s="18"/>
      <c r="CB1758" s="18"/>
      <c r="CC1758" s="18"/>
      <c r="CD1758" s="18"/>
      <c r="CE1758" s="18"/>
      <c r="CF1758" s="18"/>
      <c r="CG1758" s="18"/>
      <c r="CH1758" s="18"/>
      <c r="CI1758" s="18"/>
      <c r="CJ1758" s="18"/>
      <c r="CK1758" s="18"/>
      <c r="CL1758" s="18"/>
      <c r="CM1758" s="18"/>
      <c r="CN1758" s="18"/>
      <c r="CO1758" s="18"/>
      <c r="CP1758" s="18"/>
      <c r="CQ1758" s="18"/>
      <c r="CR1758" s="18"/>
      <c r="CS1758" s="18"/>
      <c r="CT1758" s="18"/>
      <c r="CU1758" s="18"/>
      <c r="CV1758" s="18"/>
      <c r="CW1758" s="18"/>
      <c r="CX1758" s="18"/>
      <c r="CY1758" s="18"/>
      <c r="CZ1758" s="18"/>
      <c r="DA1758" s="18"/>
      <c r="DB1758" s="18"/>
      <c r="DC1758" s="18"/>
      <c r="DD1758" s="18"/>
      <c r="DE1758" s="18"/>
      <c r="DF1758" s="18"/>
      <c r="DG1758" s="18"/>
      <c r="DH1758" s="18"/>
      <c r="DI1758" s="18"/>
    </row>
    <row r="1759" s="19" customFormat="1" spans="1:113">
      <c r="A1759" s="153" t="str">
        <f>+CONCATENATE(B1759,C1759,D1759,E1759,F1759)</f>
        <v>AFNS472.5</v>
      </c>
      <c r="B1759" s="154" t="s">
        <v>121</v>
      </c>
      <c r="C1759" s="154" t="s">
        <v>148</v>
      </c>
      <c r="D1759" s="154" t="s">
        <v>6</v>
      </c>
      <c r="E1759" s="154">
        <v>47</v>
      </c>
      <c r="F1759" s="155">
        <v>2.5</v>
      </c>
      <c r="G1759" s="156">
        <v>228.99</v>
      </c>
      <c r="H1759" s="156">
        <v>297.18</v>
      </c>
      <c r="I1759" s="156">
        <v>374.93</v>
      </c>
      <c r="J1759" s="156">
        <v>457.92</v>
      </c>
      <c r="K1759" s="156">
        <v>551.55</v>
      </c>
      <c r="L1759" s="156"/>
      <c r="M1759" s="157">
        <v>343.37</v>
      </c>
      <c r="N1759" s="18"/>
      <c r="W1759" s="18"/>
      <c r="X1759" s="18"/>
      <c r="Y1759" s="18"/>
      <c r="Z1759" s="18"/>
      <c r="AA1759" s="18"/>
      <c r="AB1759" s="18"/>
      <c r="AC1759" s="18"/>
      <c r="AD1759" s="18"/>
      <c r="AE1759" s="18"/>
      <c r="AF1759" s="18"/>
      <c r="AG1759" s="18"/>
      <c r="AH1759" s="18"/>
      <c r="AI1759" s="18"/>
      <c r="AJ1759" s="18"/>
      <c r="AK1759" s="18"/>
      <c r="AL1759" s="18"/>
      <c r="AM1759" s="18"/>
      <c r="AN1759" s="18"/>
      <c r="AO1759" s="18"/>
      <c r="AP1759" s="18"/>
      <c r="AQ1759" s="18"/>
      <c r="AR1759" s="18"/>
      <c r="AS1759" s="18"/>
      <c r="AT1759" s="18"/>
      <c r="AU1759" s="18"/>
      <c r="AV1759" s="18"/>
      <c r="AW1759" s="18"/>
      <c r="AX1759" s="18"/>
      <c r="AY1759" s="18"/>
      <c r="AZ1759" s="18"/>
      <c r="BA1759" s="18"/>
      <c r="BB1759" s="18"/>
      <c r="BD1759" s="18"/>
      <c r="BE1759" s="18"/>
      <c r="BF1759" s="18"/>
      <c r="BG1759" s="18"/>
      <c r="BH1759" s="18"/>
      <c r="BI1759" s="18"/>
      <c r="BJ1759" s="18"/>
      <c r="BK1759" s="18"/>
      <c r="BL1759" s="18"/>
      <c r="BM1759" s="18"/>
      <c r="BN1759" s="18"/>
      <c r="BO1759" s="18"/>
      <c r="BP1759" s="18"/>
      <c r="BQ1759" s="18"/>
      <c r="BR1759" s="18"/>
      <c r="BS1759" s="18"/>
      <c r="BT1759" s="18"/>
      <c r="BU1759" s="18"/>
      <c r="BV1759" s="18"/>
      <c r="BW1759" s="18"/>
      <c r="BX1759" s="18"/>
      <c r="BY1759" s="18"/>
      <c r="BZ1759" s="18"/>
      <c r="CA1759" s="18"/>
      <c r="CB1759" s="18"/>
      <c r="CC1759" s="18"/>
      <c r="CD1759" s="18"/>
      <c r="CE1759" s="18"/>
      <c r="CF1759" s="18"/>
      <c r="CG1759" s="18"/>
      <c r="CH1759" s="18"/>
      <c r="CI1759" s="18"/>
      <c r="CJ1759" s="18"/>
      <c r="CK1759" s="18"/>
      <c r="CL1759" s="18"/>
      <c r="CM1759" s="18"/>
      <c r="CN1759" s="18"/>
      <c r="CO1759" s="18"/>
      <c r="CP1759" s="18"/>
      <c r="CQ1759" s="18"/>
      <c r="CR1759" s="18"/>
      <c r="CS1759" s="18"/>
      <c r="CT1759" s="18"/>
      <c r="CU1759" s="18"/>
      <c r="CV1759" s="18"/>
      <c r="CW1759" s="18"/>
      <c r="CX1759" s="18"/>
      <c r="CY1759" s="18"/>
      <c r="CZ1759" s="18"/>
      <c r="DA1759" s="18"/>
      <c r="DB1759" s="18"/>
      <c r="DC1759" s="18"/>
      <c r="DD1759" s="18"/>
      <c r="DE1759" s="18"/>
      <c r="DF1759" s="18"/>
      <c r="DG1759" s="18"/>
      <c r="DH1759" s="18"/>
      <c r="DI1759" s="18"/>
    </row>
    <row r="1760" s="19" customFormat="1" spans="1:113">
      <c r="A1760" s="153" t="str">
        <f>+CONCATENATE(B1760,C1760,D1760,E1760,F1760)</f>
        <v>AFNS482.5</v>
      </c>
      <c r="B1760" s="154" t="s">
        <v>121</v>
      </c>
      <c r="C1760" s="154" t="s">
        <v>148</v>
      </c>
      <c r="D1760" s="154" t="s">
        <v>6</v>
      </c>
      <c r="E1760" s="154">
        <v>48</v>
      </c>
      <c r="F1760" s="155">
        <v>2.5</v>
      </c>
      <c r="G1760" s="156">
        <v>255.25</v>
      </c>
      <c r="H1760" s="156">
        <v>330.09</v>
      </c>
      <c r="I1760" s="156">
        <v>411.31</v>
      </c>
      <c r="J1760" s="156">
        <v>499</v>
      </c>
      <c r="K1760" s="156">
        <v>598.97</v>
      </c>
      <c r="L1760" s="156"/>
      <c r="M1760" s="157">
        <v>362.07</v>
      </c>
      <c r="N1760" s="18"/>
      <c r="W1760" s="18"/>
      <c r="X1760" s="18"/>
      <c r="Y1760" s="18"/>
      <c r="Z1760" s="18"/>
      <c r="AA1760" s="18"/>
      <c r="AB1760" s="18"/>
      <c r="AC1760" s="18"/>
      <c r="AD1760" s="18"/>
      <c r="AE1760" s="18"/>
      <c r="AF1760" s="18"/>
      <c r="AG1760" s="18"/>
      <c r="AH1760" s="18"/>
      <c r="AI1760" s="18"/>
      <c r="AJ1760" s="18"/>
      <c r="AK1760" s="18"/>
      <c r="AL1760" s="18"/>
      <c r="AM1760" s="18"/>
      <c r="AN1760" s="18"/>
      <c r="AO1760" s="18"/>
      <c r="AP1760" s="18"/>
      <c r="AQ1760" s="18"/>
      <c r="AR1760" s="18"/>
      <c r="AS1760" s="18"/>
      <c r="AT1760" s="18"/>
      <c r="AU1760" s="18"/>
      <c r="AV1760" s="18"/>
      <c r="AW1760" s="18"/>
      <c r="AX1760" s="18"/>
      <c r="AY1760" s="18"/>
      <c r="AZ1760" s="18"/>
      <c r="BA1760" s="18"/>
      <c r="BB1760" s="18"/>
      <c r="BD1760" s="18"/>
      <c r="BE1760" s="18"/>
      <c r="BF1760" s="18"/>
      <c r="BG1760" s="18"/>
      <c r="BH1760" s="18"/>
      <c r="BI1760" s="18"/>
      <c r="BJ1760" s="18"/>
      <c r="BK1760" s="18"/>
      <c r="BL1760" s="18"/>
      <c r="BM1760" s="18"/>
      <c r="BN1760" s="18"/>
      <c r="BO1760" s="18"/>
      <c r="BP1760" s="18"/>
      <c r="BQ1760" s="18"/>
      <c r="BR1760" s="18"/>
      <c r="BS1760" s="18"/>
      <c r="BT1760" s="18"/>
      <c r="BU1760" s="18"/>
      <c r="BV1760" s="18"/>
      <c r="BW1760" s="18"/>
      <c r="BX1760" s="18"/>
      <c r="BY1760" s="18"/>
      <c r="BZ1760" s="18"/>
      <c r="CA1760" s="18"/>
      <c r="CB1760" s="18"/>
      <c r="CC1760" s="18"/>
      <c r="CD1760" s="18"/>
      <c r="CE1760" s="18"/>
      <c r="CF1760" s="18"/>
      <c r="CG1760" s="18"/>
      <c r="CH1760" s="18"/>
      <c r="CI1760" s="18"/>
      <c r="CJ1760" s="18"/>
      <c r="CK1760" s="18"/>
      <c r="CL1760" s="18"/>
      <c r="CM1760" s="18"/>
      <c r="CN1760" s="18"/>
      <c r="CO1760" s="18"/>
      <c r="CP1760" s="18"/>
      <c r="CQ1760" s="18"/>
      <c r="CR1760" s="18"/>
      <c r="CS1760" s="18"/>
      <c r="CT1760" s="18"/>
      <c r="CU1760" s="18"/>
      <c r="CV1760" s="18"/>
      <c r="CW1760" s="18"/>
      <c r="CX1760" s="18"/>
      <c r="CY1760" s="18"/>
      <c r="CZ1760" s="18"/>
      <c r="DA1760" s="18"/>
      <c r="DB1760" s="18"/>
      <c r="DC1760" s="18"/>
      <c r="DD1760" s="18"/>
      <c r="DE1760" s="18"/>
      <c r="DF1760" s="18"/>
      <c r="DG1760" s="18"/>
      <c r="DH1760" s="18"/>
      <c r="DI1760" s="18"/>
    </row>
    <row r="1761" s="19" customFormat="1" spans="1:113">
      <c r="A1761" s="153" t="str">
        <f>+CONCATENATE(B1761,C1761,D1761,E1761,F1761)</f>
        <v>AFNS492.5</v>
      </c>
      <c r="B1761" s="154" t="s">
        <v>121</v>
      </c>
      <c r="C1761" s="154" t="s">
        <v>148</v>
      </c>
      <c r="D1761" s="154" t="s">
        <v>6</v>
      </c>
      <c r="E1761" s="154">
        <v>49</v>
      </c>
      <c r="F1761" s="155">
        <v>2.5</v>
      </c>
      <c r="G1761" s="156">
        <v>284.75</v>
      </c>
      <c r="H1761" s="156">
        <v>365.6</v>
      </c>
      <c r="I1761" s="156">
        <v>450.18</v>
      </c>
      <c r="J1761" s="156">
        <v>543.07</v>
      </c>
      <c r="K1761" s="156">
        <v>650.07</v>
      </c>
      <c r="L1761" s="156">
        <v>0</v>
      </c>
      <c r="M1761" s="157">
        <v>382.11</v>
      </c>
      <c r="N1761" s="18"/>
      <c r="W1761" s="18"/>
      <c r="X1761" s="18"/>
      <c r="Y1761" s="18"/>
      <c r="Z1761" s="18"/>
      <c r="AA1761" s="18"/>
      <c r="AB1761" s="18"/>
      <c r="AC1761" s="18"/>
      <c r="AD1761" s="18"/>
      <c r="AE1761" s="18"/>
      <c r="AF1761" s="18"/>
      <c r="AG1761" s="18"/>
      <c r="AH1761" s="18"/>
      <c r="AI1761" s="18"/>
      <c r="AJ1761" s="18"/>
      <c r="AK1761" s="18"/>
      <c r="AL1761" s="18"/>
      <c r="AM1761" s="18"/>
      <c r="AN1761" s="18"/>
      <c r="AO1761" s="18"/>
      <c r="AP1761" s="18"/>
      <c r="AQ1761" s="18"/>
      <c r="AR1761" s="18"/>
      <c r="AS1761" s="18"/>
      <c r="AT1761" s="18"/>
      <c r="AU1761" s="18"/>
      <c r="AV1761" s="18"/>
      <c r="AW1761" s="18"/>
      <c r="AX1761" s="18"/>
      <c r="AY1761" s="18"/>
      <c r="AZ1761" s="18"/>
      <c r="BA1761" s="18"/>
      <c r="BB1761" s="18"/>
      <c r="BD1761" s="18"/>
      <c r="BE1761" s="18"/>
      <c r="BF1761" s="18"/>
      <c r="BG1761" s="18"/>
      <c r="BH1761" s="18"/>
      <c r="BI1761" s="18"/>
      <c r="BJ1761" s="18"/>
      <c r="BK1761" s="18"/>
      <c r="BL1761" s="18"/>
      <c r="BM1761" s="18"/>
      <c r="BN1761" s="18"/>
      <c r="BO1761" s="18"/>
      <c r="BP1761" s="18"/>
      <c r="BQ1761" s="18"/>
      <c r="BR1761" s="18"/>
      <c r="BS1761" s="18"/>
      <c r="BT1761" s="18"/>
      <c r="BU1761" s="18"/>
      <c r="BV1761" s="18"/>
      <c r="BW1761" s="18"/>
      <c r="BX1761" s="18"/>
      <c r="BY1761" s="18"/>
      <c r="BZ1761" s="18"/>
      <c r="CA1761" s="18"/>
      <c r="CB1761" s="18"/>
      <c r="CC1761" s="18"/>
      <c r="CD1761" s="18"/>
      <c r="CE1761" s="18"/>
      <c r="CF1761" s="18"/>
      <c r="CG1761" s="18"/>
      <c r="CH1761" s="18"/>
      <c r="CI1761" s="18"/>
      <c r="CJ1761" s="18"/>
      <c r="CK1761" s="18"/>
      <c r="CL1761" s="18"/>
      <c r="CM1761" s="18"/>
      <c r="CN1761" s="18"/>
      <c r="CO1761" s="18"/>
      <c r="CP1761" s="18"/>
      <c r="CQ1761" s="18"/>
      <c r="CR1761" s="18"/>
      <c r="CS1761" s="18"/>
      <c r="CT1761" s="18"/>
      <c r="CU1761" s="18"/>
      <c r="CV1761" s="18"/>
      <c r="CW1761" s="18"/>
      <c r="CX1761" s="18"/>
      <c r="CY1761" s="18"/>
      <c r="CZ1761" s="18"/>
      <c r="DA1761" s="18"/>
      <c r="DB1761" s="18"/>
      <c r="DC1761" s="18"/>
      <c r="DD1761" s="18"/>
      <c r="DE1761" s="18"/>
      <c r="DF1761" s="18"/>
      <c r="DG1761" s="18"/>
      <c r="DH1761" s="18"/>
      <c r="DI1761" s="18"/>
    </row>
    <row r="1762" s="19" customFormat="1" spans="1:113">
      <c r="A1762" s="153" t="str">
        <f>+CONCATENATE(B1762,C1762,D1762,E1762,F1762)</f>
        <v>AFNS502.5</v>
      </c>
      <c r="B1762" s="154" t="s">
        <v>121</v>
      </c>
      <c r="C1762" s="154" t="s">
        <v>148</v>
      </c>
      <c r="D1762" s="154" t="s">
        <v>6</v>
      </c>
      <c r="E1762" s="154">
        <v>50</v>
      </c>
      <c r="F1762" s="155">
        <v>2.5</v>
      </c>
      <c r="G1762" s="156">
        <v>317.78</v>
      </c>
      <c r="H1762" s="156">
        <v>403.6</v>
      </c>
      <c r="I1762" s="156">
        <v>491.69</v>
      </c>
      <c r="J1762" s="156">
        <v>590.49</v>
      </c>
      <c r="K1762" s="156">
        <v>705.04</v>
      </c>
      <c r="L1762" s="156">
        <v>0</v>
      </c>
      <c r="M1762" s="157">
        <v>403.6</v>
      </c>
      <c r="N1762" s="18"/>
      <c r="W1762" s="18"/>
      <c r="X1762" s="18"/>
      <c r="Y1762" s="18"/>
      <c r="Z1762" s="18"/>
      <c r="AA1762" s="18"/>
      <c r="AB1762" s="18"/>
      <c r="AC1762" s="18"/>
      <c r="AD1762" s="18"/>
      <c r="AE1762" s="18"/>
      <c r="AF1762" s="18"/>
      <c r="AG1762" s="18"/>
      <c r="AH1762" s="18"/>
      <c r="AI1762" s="18"/>
      <c r="AJ1762" s="18"/>
      <c r="AK1762" s="18"/>
      <c r="AL1762" s="18"/>
      <c r="AM1762" s="18"/>
      <c r="AN1762" s="18"/>
      <c r="AO1762" s="18"/>
      <c r="AP1762" s="18"/>
      <c r="AQ1762" s="18"/>
      <c r="AR1762" s="18"/>
      <c r="AS1762" s="18"/>
      <c r="AT1762" s="18"/>
      <c r="AU1762" s="18"/>
      <c r="AV1762" s="18"/>
      <c r="AW1762" s="18"/>
      <c r="AX1762" s="18"/>
      <c r="AY1762" s="18"/>
      <c r="AZ1762" s="18"/>
      <c r="BA1762" s="18"/>
      <c r="BB1762" s="18"/>
      <c r="BD1762" s="18"/>
      <c r="BE1762" s="18"/>
      <c r="BF1762" s="18"/>
      <c r="BG1762" s="18"/>
      <c r="BH1762" s="18"/>
      <c r="BI1762" s="18"/>
      <c r="BJ1762" s="18"/>
      <c r="BK1762" s="18"/>
      <c r="BL1762" s="18"/>
      <c r="BM1762" s="18"/>
      <c r="BN1762" s="18"/>
      <c r="BO1762" s="18"/>
      <c r="BP1762" s="18"/>
      <c r="BQ1762" s="18"/>
      <c r="BR1762" s="18"/>
      <c r="BS1762" s="18"/>
      <c r="BT1762" s="18"/>
      <c r="BU1762" s="18"/>
      <c r="BV1762" s="18"/>
      <c r="BW1762" s="18"/>
      <c r="BX1762" s="18"/>
      <c r="BY1762" s="18"/>
      <c r="BZ1762" s="18"/>
      <c r="CA1762" s="18"/>
      <c r="CB1762" s="18"/>
      <c r="CC1762" s="18"/>
      <c r="CD1762" s="18"/>
      <c r="CE1762" s="18"/>
      <c r="CF1762" s="18"/>
      <c r="CG1762" s="18"/>
      <c r="CH1762" s="18"/>
      <c r="CI1762" s="18"/>
      <c r="CJ1762" s="18"/>
      <c r="CK1762" s="18"/>
      <c r="CL1762" s="18"/>
      <c r="CM1762" s="18"/>
      <c r="CN1762" s="18"/>
      <c r="CO1762" s="18"/>
      <c r="CP1762" s="18"/>
      <c r="CQ1762" s="18"/>
      <c r="CR1762" s="18"/>
      <c r="CS1762" s="18"/>
      <c r="CT1762" s="18"/>
      <c r="CU1762" s="18"/>
      <c r="CV1762" s="18"/>
      <c r="CW1762" s="18"/>
      <c r="CX1762" s="18"/>
      <c r="CY1762" s="18"/>
      <c r="CZ1762" s="18"/>
      <c r="DA1762" s="18"/>
      <c r="DB1762" s="18"/>
      <c r="DC1762" s="18"/>
      <c r="DD1762" s="18"/>
      <c r="DE1762" s="18"/>
      <c r="DF1762" s="18"/>
      <c r="DG1762" s="18"/>
      <c r="DH1762" s="18"/>
      <c r="DI1762" s="18"/>
    </row>
    <row r="1763" s="19" customFormat="1" spans="1:113">
      <c r="A1763" s="153" t="str">
        <f>+CONCATENATE(B1763,C1763,D1763,E1763,F1763)</f>
        <v>AFNS512.5</v>
      </c>
      <c r="B1763" s="154" t="s">
        <v>121</v>
      </c>
      <c r="C1763" s="154" t="s">
        <v>148</v>
      </c>
      <c r="D1763" s="154" t="s">
        <v>6</v>
      </c>
      <c r="E1763" s="154">
        <v>51</v>
      </c>
      <c r="F1763" s="155">
        <v>2.5</v>
      </c>
      <c r="G1763" s="156">
        <v>353.81</v>
      </c>
      <c r="H1763" s="156">
        <v>443.96</v>
      </c>
      <c r="I1763" s="156">
        <v>535.99</v>
      </c>
      <c r="J1763" s="156">
        <v>641.42</v>
      </c>
      <c r="K1763" s="156"/>
      <c r="L1763" s="156">
        <v>0</v>
      </c>
      <c r="M1763" s="157">
        <v>426.2</v>
      </c>
      <c r="N1763" s="18"/>
      <c r="W1763" s="18"/>
      <c r="X1763" s="18"/>
      <c r="Y1763" s="18"/>
      <c r="Z1763" s="18"/>
      <c r="AA1763" s="18"/>
      <c r="AB1763" s="18"/>
      <c r="AC1763" s="18"/>
      <c r="AD1763" s="18"/>
      <c r="AE1763" s="18"/>
      <c r="AF1763" s="18"/>
      <c r="AG1763" s="18"/>
      <c r="AH1763" s="18"/>
      <c r="AI1763" s="18"/>
      <c r="AJ1763" s="18"/>
      <c r="AK1763" s="18"/>
      <c r="AL1763" s="18"/>
      <c r="AM1763" s="18"/>
      <c r="AN1763" s="18"/>
      <c r="AO1763" s="18"/>
      <c r="AP1763" s="18"/>
      <c r="AQ1763" s="18"/>
      <c r="AR1763" s="18"/>
      <c r="AS1763" s="18"/>
      <c r="AT1763" s="18"/>
      <c r="AU1763" s="18"/>
      <c r="AV1763" s="18"/>
      <c r="AW1763" s="18"/>
      <c r="AX1763" s="18"/>
      <c r="AY1763" s="18"/>
      <c r="AZ1763" s="18"/>
      <c r="BA1763" s="18"/>
      <c r="BB1763" s="18"/>
      <c r="BD1763" s="18"/>
      <c r="BE1763" s="18"/>
      <c r="BF1763" s="18"/>
      <c r="BG1763" s="18"/>
      <c r="BH1763" s="18"/>
      <c r="BI1763" s="18"/>
      <c r="BJ1763" s="18"/>
      <c r="BK1763" s="18"/>
      <c r="BL1763" s="18"/>
      <c r="BM1763" s="18"/>
      <c r="BN1763" s="18"/>
      <c r="BO1763" s="18"/>
      <c r="BP1763" s="18"/>
      <c r="BQ1763" s="18"/>
      <c r="BR1763" s="18"/>
      <c r="BS1763" s="18"/>
      <c r="BT1763" s="18"/>
      <c r="BU1763" s="18"/>
      <c r="BV1763" s="18"/>
      <c r="BW1763" s="18"/>
      <c r="BX1763" s="18"/>
      <c r="BY1763" s="18"/>
      <c r="BZ1763" s="18"/>
      <c r="CA1763" s="18"/>
      <c r="CB1763" s="18"/>
      <c r="CC1763" s="18"/>
      <c r="CD1763" s="18"/>
      <c r="CE1763" s="18"/>
      <c r="CF1763" s="18"/>
      <c r="CG1763" s="18"/>
      <c r="CH1763" s="18"/>
      <c r="CI1763" s="18"/>
      <c r="CJ1763" s="18"/>
      <c r="CK1763" s="18"/>
      <c r="CL1763" s="18"/>
      <c r="CM1763" s="18"/>
      <c r="CN1763" s="18"/>
      <c r="CO1763" s="18"/>
      <c r="CP1763" s="18"/>
      <c r="CQ1763" s="18"/>
      <c r="CR1763" s="18"/>
      <c r="CS1763" s="18"/>
      <c r="CT1763" s="18"/>
      <c r="CU1763" s="18"/>
      <c r="CV1763" s="18"/>
      <c r="CW1763" s="18"/>
      <c r="CX1763" s="18"/>
      <c r="CY1763" s="18"/>
      <c r="CZ1763" s="18"/>
      <c r="DA1763" s="18"/>
      <c r="DB1763" s="18"/>
      <c r="DC1763" s="18"/>
      <c r="DD1763" s="18"/>
      <c r="DE1763" s="18"/>
      <c r="DF1763" s="18"/>
      <c r="DG1763" s="18"/>
      <c r="DH1763" s="18"/>
      <c r="DI1763" s="18"/>
    </row>
    <row r="1764" s="19" customFormat="1" spans="1:113">
      <c r="A1764" s="153" t="str">
        <f>+CONCATENATE(B1764,C1764,D1764,E1764,F1764)</f>
        <v>AFNS522.5</v>
      </c>
      <c r="B1764" s="154" t="s">
        <v>121</v>
      </c>
      <c r="C1764" s="154" t="s">
        <v>148</v>
      </c>
      <c r="D1764" s="154" t="s">
        <v>6</v>
      </c>
      <c r="E1764" s="154">
        <v>52</v>
      </c>
      <c r="F1764" s="155">
        <v>2.5</v>
      </c>
      <c r="G1764" s="156">
        <v>392.54</v>
      </c>
      <c r="H1764" s="156">
        <v>486.6</v>
      </c>
      <c r="I1764" s="156">
        <v>583.2</v>
      </c>
      <c r="J1764" s="156">
        <v>696.05</v>
      </c>
      <c r="K1764" s="156"/>
      <c r="L1764" s="156">
        <v>0</v>
      </c>
      <c r="M1764" s="157">
        <v>448.03</v>
      </c>
      <c r="N1764" s="18"/>
      <c r="W1764" s="18"/>
      <c r="X1764" s="18"/>
      <c r="Y1764" s="18"/>
      <c r="Z1764" s="18"/>
      <c r="AA1764" s="18"/>
      <c r="AB1764" s="18"/>
      <c r="AC1764" s="18"/>
      <c r="AD1764" s="18"/>
      <c r="AE1764" s="18"/>
      <c r="AF1764" s="18"/>
      <c r="AG1764" s="18"/>
      <c r="AH1764" s="18"/>
      <c r="AI1764" s="18"/>
      <c r="AJ1764" s="18"/>
      <c r="AK1764" s="18"/>
      <c r="AL1764" s="18"/>
      <c r="AM1764" s="18"/>
      <c r="AN1764" s="18"/>
      <c r="AO1764" s="18"/>
      <c r="AP1764" s="18"/>
      <c r="AQ1764" s="18"/>
      <c r="AR1764" s="18"/>
      <c r="AS1764" s="18"/>
      <c r="AT1764" s="18"/>
      <c r="AU1764" s="18"/>
      <c r="AV1764" s="18"/>
      <c r="AW1764" s="18"/>
      <c r="AX1764" s="18"/>
      <c r="AY1764" s="18"/>
      <c r="AZ1764" s="18"/>
      <c r="BA1764" s="18"/>
      <c r="BB1764" s="18"/>
      <c r="BD1764" s="18"/>
      <c r="BE1764" s="18"/>
      <c r="BF1764" s="18"/>
      <c r="BG1764" s="18"/>
      <c r="BH1764" s="18"/>
      <c r="BI1764" s="18"/>
      <c r="BJ1764" s="18"/>
      <c r="BK1764" s="18"/>
      <c r="BL1764" s="18"/>
      <c r="BM1764" s="18"/>
      <c r="BN1764" s="18"/>
      <c r="BO1764" s="18"/>
      <c r="BP1764" s="18"/>
      <c r="BQ1764" s="18"/>
      <c r="BR1764" s="18"/>
      <c r="BS1764" s="18"/>
      <c r="BT1764" s="18"/>
      <c r="BU1764" s="18"/>
      <c r="BV1764" s="18"/>
      <c r="BW1764" s="18"/>
      <c r="BX1764" s="18"/>
      <c r="BY1764" s="18"/>
      <c r="BZ1764" s="18"/>
      <c r="CA1764" s="18"/>
      <c r="CB1764" s="18"/>
      <c r="CC1764" s="18"/>
      <c r="CD1764" s="18"/>
      <c r="CE1764" s="18"/>
      <c r="CF1764" s="18"/>
      <c r="CG1764" s="18"/>
      <c r="CH1764" s="18"/>
      <c r="CI1764" s="18"/>
      <c r="CJ1764" s="18"/>
      <c r="CK1764" s="18"/>
      <c r="CL1764" s="18"/>
      <c r="CM1764" s="18"/>
      <c r="CN1764" s="18"/>
      <c r="CO1764" s="18"/>
      <c r="CP1764" s="18"/>
      <c r="CQ1764" s="18"/>
      <c r="CR1764" s="18"/>
      <c r="CS1764" s="18"/>
      <c r="CT1764" s="18"/>
      <c r="CU1764" s="18"/>
      <c r="CV1764" s="18"/>
      <c r="CW1764" s="18"/>
      <c r="CX1764" s="18"/>
      <c r="CY1764" s="18"/>
      <c r="CZ1764" s="18"/>
      <c r="DA1764" s="18"/>
      <c r="DB1764" s="18"/>
      <c r="DC1764" s="18"/>
      <c r="DD1764" s="18"/>
      <c r="DE1764" s="18"/>
      <c r="DF1764" s="18"/>
      <c r="DG1764" s="18"/>
      <c r="DH1764" s="18"/>
      <c r="DI1764" s="18"/>
    </row>
    <row r="1765" s="19" customFormat="1" spans="1:113">
      <c r="A1765" s="153" t="str">
        <f>+CONCATENATE(B1765,C1765,D1765,E1765,F1765)</f>
        <v>AFNS532.5</v>
      </c>
      <c r="B1765" s="154" t="s">
        <v>121</v>
      </c>
      <c r="C1765" s="154" t="s">
        <v>148</v>
      </c>
      <c r="D1765" s="154" t="s">
        <v>6</v>
      </c>
      <c r="E1765" s="154">
        <v>53</v>
      </c>
      <c r="F1765" s="155">
        <v>2.5</v>
      </c>
      <c r="G1765" s="156">
        <v>433.59</v>
      </c>
      <c r="H1765" s="156">
        <v>531.47</v>
      </c>
      <c r="I1765" s="156">
        <v>633.47</v>
      </c>
      <c r="J1765" s="156">
        <v>754.58</v>
      </c>
      <c r="K1765" s="156"/>
      <c r="L1765" s="156">
        <v>0</v>
      </c>
      <c r="M1765" s="157">
        <v>470.81</v>
      </c>
      <c r="N1765" s="18"/>
      <c r="W1765" s="18"/>
      <c r="X1765" s="18"/>
      <c r="Y1765" s="18"/>
      <c r="Z1765" s="18"/>
      <c r="AA1765" s="18"/>
      <c r="AB1765" s="18"/>
      <c r="AC1765" s="18"/>
      <c r="AD1765" s="18"/>
      <c r="AE1765" s="18"/>
      <c r="AF1765" s="18"/>
      <c r="AG1765" s="18"/>
      <c r="AH1765" s="18"/>
      <c r="AI1765" s="18"/>
      <c r="AJ1765" s="18"/>
      <c r="AK1765" s="18"/>
      <c r="AL1765" s="18"/>
      <c r="AM1765" s="18"/>
      <c r="AN1765" s="18"/>
      <c r="AO1765" s="18"/>
      <c r="AP1765" s="18"/>
      <c r="AQ1765" s="18"/>
      <c r="AR1765" s="18"/>
      <c r="AS1765" s="18"/>
      <c r="AT1765" s="18"/>
      <c r="AU1765" s="18"/>
      <c r="AV1765" s="18"/>
      <c r="AW1765" s="18"/>
      <c r="AX1765" s="18"/>
      <c r="AY1765" s="18"/>
      <c r="AZ1765" s="18"/>
      <c r="BA1765" s="18"/>
      <c r="BB1765" s="18"/>
      <c r="BD1765" s="18"/>
      <c r="BE1765" s="18"/>
      <c r="BF1765" s="18"/>
      <c r="BG1765" s="18"/>
      <c r="BH1765" s="18"/>
      <c r="BI1765" s="18"/>
      <c r="BJ1765" s="18"/>
      <c r="BK1765" s="18"/>
      <c r="BL1765" s="18"/>
      <c r="BM1765" s="18"/>
      <c r="BN1765" s="18"/>
      <c r="BO1765" s="18"/>
      <c r="BP1765" s="18"/>
      <c r="BQ1765" s="18"/>
      <c r="BR1765" s="18"/>
      <c r="BS1765" s="18"/>
      <c r="BT1765" s="18"/>
      <c r="BU1765" s="18"/>
      <c r="BV1765" s="18"/>
      <c r="BW1765" s="18"/>
      <c r="BX1765" s="18"/>
      <c r="BY1765" s="18"/>
      <c r="BZ1765" s="18"/>
      <c r="CA1765" s="18"/>
      <c r="CB1765" s="18"/>
      <c r="CC1765" s="18"/>
      <c r="CD1765" s="18"/>
      <c r="CE1765" s="18"/>
      <c r="CF1765" s="18"/>
      <c r="CG1765" s="18"/>
      <c r="CH1765" s="18"/>
      <c r="CI1765" s="18"/>
      <c r="CJ1765" s="18"/>
      <c r="CK1765" s="18"/>
      <c r="CL1765" s="18"/>
      <c r="CM1765" s="18"/>
      <c r="CN1765" s="18"/>
      <c r="CO1765" s="18"/>
      <c r="CP1765" s="18"/>
      <c r="CQ1765" s="18"/>
      <c r="CR1765" s="18"/>
      <c r="CS1765" s="18"/>
      <c r="CT1765" s="18"/>
      <c r="CU1765" s="18"/>
      <c r="CV1765" s="18"/>
      <c r="CW1765" s="18"/>
      <c r="CX1765" s="18"/>
      <c r="CY1765" s="18"/>
      <c r="CZ1765" s="18"/>
      <c r="DA1765" s="18"/>
      <c r="DB1765" s="18"/>
      <c r="DC1765" s="18"/>
      <c r="DD1765" s="18"/>
      <c r="DE1765" s="18"/>
      <c r="DF1765" s="18"/>
      <c r="DG1765" s="18"/>
      <c r="DH1765" s="18"/>
      <c r="DI1765" s="18"/>
    </row>
    <row r="1766" s="19" customFormat="1" spans="1:113">
      <c r="A1766" s="153" t="str">
        <f>+CONCATENATE(B1766,C1766,D1766,E1766,F1766)</f>
        <v>AFNS542.5</v>
      </c>
      <c r="B1766" s="154" t="s">
        <v>121</v>
      </c>
      <c r="C1766" s="154" t="s">
        <v>148</v>
      </c>
      <c r="D1766" s="154" t="s">
        <v>6</v>
      </c>
      <c r="E1766" s="154">
        <v>54</v>
      </c>
      <c r="F1766" s="155">
        <v>2.5</v>
      </c>
      <c r="G1766" s="156">
        <v>476.65</v>
      </c>
      <c r="H1766" s="156">
        <v>578.6</v>
      </c>
      <c r="I1766" s="156">
        <v>687.04</v>
      </c>
      <c r="J1766" s="156">
        <v>817.23</v>
      </c>
      <c r="K1766" s="156">
        <v>0</v>
      </c>
      <c r="L1766" s="156">
        <v>0</v>
      </c>
      <c r="M1766" s="157">
        <v>495.09</v>
      </c>
      <c r="N1766" s="18"/>
      <c r="W1766" s="18"/>
      <c r="X1766" s="18"/>
      <c r="Y1766" s="18"/>
      <c r="Z1766" s="18"/>
      <c r="AA1766" s="18"/>
      <c r="AB1766" s="18"/>
      <c r="AC1766" s="18"/>
      <c r="AD1766" s="18"/>
      <c r="AE1766" s="18"/>
      <c r="AF1766" s="18"/>
      <c r="AG1766" s="18"/>
      <c r="AH1766" s="18"/>
      <c r="AI1766" s="18"/>
      <c r="AJ1766" s="18"/>
      <c r="AK1766" s="18"/>
      <c r="AL1766" s="18"/>
      <c r="AM1766" s="18"/>
      <c r="AN1766" s="18"/>
      <c r="AO1766" s="18"/>
      <c r="AP1766" s="18"/>
      <c r="AQ1766" s="18"/>
      <c r="AR1766" s="18"/>
      <c r="AS1766" s="18"/>
      <c r="AT1766" s="18"/>
      <c r="AU1766" s="18"/>
      <c r="AV1766" s="18"/>
      <c r="AW1766" s="18"/>
      <c r="AX1766" s="18"/>
      <c r="AY1766" s="18"/>
      <c r="AZ1766" s="18"/>
      <c r="BA1766" s="18"/>
      <c r="BB1766" s="18"/>
      <c r="BD1766" s="18"/>
      <c r="BE1766" s="18"/>
      <c r="BF1766" s="18"/>
      <c r="BG1766" s="18"/>
      <c r="BH1766" s="18"/>
      <c r="BI1766" s="18"/>
      <c r="BJ1766" s="18"/>
      <c r="BK1766" s="18"/>
      <c r="BL1766" s="18"/>
      <c r="BM1766" s="18"/>
      <c r="BN1766" s="18"/>
      <c r="BO1766" s="18"/>
      <c r="BP1766" s="18"/>
      <c r="BQ1766" s="18"/>
      <c r="BR1766" s="18"/>
      <c r="BS1766" s="18"/>
      <c r="BT1766" s="18"/>
      <c r="BU1766" s="18"/>
      <c r="BV1766" s="18"/>
      <c r="BW1766" s="18"/>
      <c r="BX1766" s="18"/>
      <c r="BY1766" s="18"/>
      <c r="BZ1766" s="18"/>
      <c r="CA1766" s="18"/>
      <c r="CB1766" s="18"/>
      <c r="CC1766" s="18"/>
      <c r="CD1766" s="18"/>
      <c r="CE1766" s="18"/>
      <c r="CF1766" s="18"/>
      <c r="CG1766" s="18"/>
      <c r="CH1766" s="18"/>
      <c r="CI1766" s="18"/>
      <c r="CJ1766" s="18"/>
      <c r="CK1766" s="18"/>
      <c r="CL1766" s="18"/>
      <c r="CM1766" s="18"/>
      <c r="CN1766" s="18"/>
      <c r="CO1766" s="18"/>
      <c r="CP1766" s="18"/>
      <c r="CQ1766" s="18"/>
      <c r="CR1766" s="18"/>
      <c r="CS1766" s="18"/>
      <c r="CT1766" s="18"/>
      <c r="CU1766" s="18"/>
      <c r="CV1766" s="18"/>
      <c r="CW1766" s="18"/>
      <c r="CX1766" s="18"/>
      <c r="CY1766" s="18"/>
      <c r="CZ1766" s="18"/>
      <c r="DA1766" s="18"/>
      <c r="DB1766" s="18"/>
      <c r="DC1766" s="18"/>
      <c r="DD1766" s="18"/>
      <c r="DE1766" s="18"/>
      <c r="DF1766" s="18"/>
      <c r="DG1766" s="18"/>
      <c r="DH1766" s="18"/>
      <c r="DI1766" s="18"/>
    </row>
    <row r="1767" s="19" customFormat="1" spans="1:113">
      <c r="A1767" s="153" t="str">
        <f>+CONCATENATE(B1767,C1767,D1767,E1767,F1767)</f>
        <v>AFNS552.5</v>
      </c>
      <c r="B1767" s="154" t="s">
        <v>121</v>
      </c>
      <c r="C1767" s="154" t="s">
        <v>148</v>
      </c>
      <c r="D1767" s="154" t="s">
        <v>6</v>
      </c>
      <c r="E1767" s="154">
        <v>55</v>
      </c>
      <c r="F1767" s="155">
        <v>2.5</v>
      </c>
      <c r="G1767" s="156">
        <v>521.5</v>
      </c>
      <c r="H1767" s="156">
        <v>628.12</v>
      </c>
      <c r="I1767" s="156">
        <v>744.2</v>
      </c>
      <c r="J1767" s="156">
        <v>884.31</v>
      </c>
      <c r="K1767" s="156">
        <v>0</v>
      </c>
      <c r="L1767" s="156">
        <v>0</v>
      </c>
      <c r="M1767" s="157">
        <v>521.5</v>
      </c>
      <c r="N1767" s="18"/>
      <c r="W1767" s="18"/>
      <c r="X1767" s="18"/>
      <c r="Y1767" s="18"/>
      <c r="Z1767" s="18"/>
      <c r="AA1767" s="18"/>
      <c r="AB1767" s="18"/>
      <c r="AC1767" s="18"/>
      <c r="AD1767" s="18"/>
      <c r="AE1767" s="18"/>
      <c r="AF1767" s="18"/>
      <c r="AG1767" s="18"/>
      <c r="AH1767" s="18"/>
      <c r="AI1767" s="18"/>
      <c r="AJ1767" s="18"/>
      <c r="AK1767" s="18"/>
      <c r="AL1767" s="18"/>
      <c r="AM1767" s="18"/>
      <c r="AN1767" s="18"/>
      <c r="AO1767" s="18"/>
      <c r="AP1767" s="18"/>
      <c r="AQ1767" s="18"/>
      <c r="AR1767" s="18"/>
      <c r="AS1767" s="18"/>
      <c r="AT1767" s="18"/>
      <c r="AU1767" s="18"/>
      <c r="AV1767" s="18"/>
      <c r="AW1767" s="18"/>
      <c r="AX1767" s="18"/>
      <c r="AY1767" s="18"/>
      <c r="AZ1767" s="18"/>
      <c r="BA1767" s="18"/>
      <c r="BB1767" s="18"/>
      <c r="BD1767" s="18"/>
      <c r="BE1767" s="18"/>
      <c r="BF1767" s="18"/>
      <c r="BG1767" s="18"/>
      <c r="BH1767" s="18"/>
      <c r="BI1767" s="18"/>
      <c r="BJ1767" s="18"/>
      <c r="BK1767" s="18"/>
      <c r="BL1767" s="18"/>
      <c r="BM1767" s="18"/>
      <c r="BN1767" s="18"/>
      <c r="BO1767" s="18"/>
      <c r="BP1767" s="18"/>
      <c r="BQ1767" s="18"/>
      <c r="BR1767" s="18"/>
      <c r="BS1767" s="18"/>
      <c r="BT1767" s="18"/>
      <c r="BU1767" s="18"/>
      <c r="BV1767" s="18"/>
      <c r="BW1767" s="18"/>
      <c r="BX1767" s="18"/>
      <c r="BY1767" s="18"/>
      <c r="BZ1767" s="18"/>
      <c r="CA1767" s="18"/>
      <c r="CB1767" s="18"/>
      <c r="CC1767" s="18"/>
      <c r="CD1767" s="18"/>
      <c r="CE1767" s="18"/>
      <c r="CF1767" s="18"/>
      <c r="CG1767" s="18"/>
      <c r="CH1767" s="18"/>
      <c r="CI1767" s="18"/>
      <c r="CJ1767" s="18"/>
      <c r="CK1767" s="18"/>
      <c r="CL1767" s="18"/>
      <c r="CM1767" s="18"/>
      <c r="CN1767" s="18"/>
      <c r="CO1767" s="18"/>
      <c r="CP1767" s="18"/>
      <c r="CQ1767" s="18"/>
      <c r="CR1767" s="18"/>
      <c r="CS1767" s="18"/>
      <c r="CT1767" s="18"/>
      <c r="CU1767" s="18"/>
      <c r="CV1767" s="18"/>
      <c r="CW1767" s="18"/>
      <c r="CX1767" s="18"/>
      <c r="CY1767" s="18"/>
      <c r="CZ1767" s="18"/>
      <c r="DA1767" s="18"/>
      <c r="DB1767" s="18"/>
      <c r="DC1767" s="18"/>
      <c r="DD1767" s="18"/>
      <c r="DE1767" s="18"/>
      <c r="DF1767" s="18"/>
      <c r="DG1767" s="18"/>
      <c r="DH1767" s="18"/>
      <c r="DI1767" s="18"/>
    </row>
    <row r="1768" s="19" customFormat="1" spans="1:113">
      <c r="A1768" s="153" t="str">
        <f>+CONCATENATE(B1768,C1768,D1768,E1768,F1768)</f>
        <v>AFNS562.5</v>
      </c>
      <c r="B1768" s="154" t="s">
        <v>121</v>
      </c>
      <c r="C1768" s="154" t="s">
        <v>148</v>
      </c>
      <c r="D1768" s="154" t="s">
        <v>6</v>
      </c>
      <c r="E1768" s="154">
        <v>56</v>
      </c>
      <c r="F1768" s="155">
        <v>2.5</v>
      </c>
      <c r="G1768" s="156">
        <v>568.05</v>
      </c>
      <c r="H1768" s="156">
        <v>680.4</v>
      </c>
      <c r="I1768" s="156">
        <v>805.37</v>
      </c>
      <c r="J1768" s="156"/>
      <c r="K1768" s="156">
        <v>0</v>
      </c>
      <c r="L1768" s="156">
        <v>0</v>
      </c>
      <c r="M1768" s="157"/>
      <c r="N1768" s="18"/>
      <c r="W1768" s="18"/>
      <c r="X1768" s="18"/>
      <c r="Y1768" s="18"/>
      <c r="Z1768" s="18"/>
      <c r="AA1768" s="18"/>
      <c r="AB1768" s="18"/>
      <c r="AC1768" s="18"/>
      <c r="AD1768" s="18"/>
      <c r="AE1768" s="18"/>
      <c r="AF1768" s="18"/>
      <c r="AG1768" s="18"/>
      <c r="AH1768" s="18"/>
      <c r="AI1768" s="18"/>
      <c r="AJ1768" s="18"/>
      <c r="AK1768" s="18"/>
      <c r="AL1768" s="18"/>
      <c r="AM1768" s="18"/>
      <c r="AN1768" s="18"/>
      <c r="AO1768" s="18"/>
      <c r="AP1768" s="18"/>
      <c r="AQ1768" s="18"/>
      <c r="AR1768" s="18"/>
      <c r="AS1768" s="18"/>
      <c r="AT1768" s="18"/>
      <c r="AU1768" s="18"/>
      <c r="AV1768" s="18"/>
      <c r="AW1768" s="18"/>
      <c r="AX1768" s="18"/>
      <c r="AY1768" s="18"/>
      <c r="AZ1768" s="18"/>
      <c r="BA1768" s="18"/>
      <c r="BB1768" s="18"/>
      <c r="BD1768" s="18"/>
      <c r="BE1768" s="18"/>
      <c r="BF1768" s="18"/>
      <c r="BG1768" s="18"/>
      <c r="BH1768" s="18"/>
      <c r="BI1768" s="18"/>
      <c r="BJ1768" s="18"/>
      <c r="BK1768" s="18"/>
      <c r="BL1768" s="18"/>
      <c r="BM1768" s="18"/>
      <c r="BN1768" s="18"/>
      <c r="BO1768" s="18"/>
      <c r="BP1768" s="18"/>
      <c r="BQ1768" s="18"/>
      <c r="BR1768" s="18"/>
      <c r="BS1768" s="18"/>
      <c r="BT1768" s="18"/>
      <c r="BU1768" s="18"/>
      <c r="BV1768" s="18"/>
      <c r="BW1768" s="18"/>
      <c r="BX1768" s="18"/>
      <c r="BY1768" s="18"/>
      <c r="BZ1768" s="18"/>
      <c r="CA1768" s="18"/>
      <c r="CB1768" s="18"/>
      <c r="CC1768" s="18"/>
      <c r="CD1768" s="18"/>
      <c r="CE1768" s="18"/>
      <c r="CF1768" s="18"/>
      <c r="CG1768" s="18"/>
      <c r="CH1768" s="18"/>
      <c r="CI1768" s="18"/>
      <c r="CJ1768" s="18"/>
      <c r="CK1768" s="18"/>
      <c r="CL1768" s="18"/>
      <c r="CM1768" s="18"/>
      <c r="CN1768" s="18"/>
      <c r="CO1768" s="18"/>
      <c r="CP1768" s="18"/>
      <c r="CQ1768" s="18"/>
      <c r="CR1768" s="18"/>
      <c r="CS1768" s="18"/>
      <c r="CT1768" s="18"/>
      <c r="CU1768" s="18"/>
      <c r="CV1768" s="18"/>
      <c r="CW1768" s="18"/>
      <c r="CX1768" s="18"/>
      <c r="CY1768" s="18"/>
      <c r="CZ1768" s="18"/>
      <c r="DA1768" s="18"/>
      <c r="DB1768" s="18"/>
      <c r="DC1768" s="18"/>
      <c r="DD1768" s="18"/>
      <c r="DE1768" s="18"/>
      <c r="DF1768" s="18"/>
      <c r="DG1768" s="18"/>
      <c r="DH1768" s="18"/>
      <c r="DI1768" s="18"/>
    </row>
    <row r="1769" s="19" customFormat="1" spans="1:113">
      <c r="A1769" s="153" t="str">
        <f>+CONCATENATE(B1769,C1769,D1769,E1769,F1769)</f>
        <v>AFNS572.5</v>
      </c>
      <c r="B1769" s="154" t="s">
        <v>121</v>
      </c>
      <c r="C1769" s="154" t="s">
        <v>148</v>
      </c>
      <c r="D1769" s="154" t="s">
        <v>6</v>
      </c>
      <c r="E1769" s="154">
        <v>57</v>
      </c>
      <c r="F1769" s="155">
        <v>2.5</v>
      </c>
      <c r="G1769" s="156">
        <v>616.44</v>
      </c>
      <c r="H1769" s="156">
        <v>735.88</v>
      </c>
      <c r="I1769" s="156">
        <v>870.84</v>
      </c>
      <c r="J1769" s="156"/>
      <c r="K1769" s="156">
        <v>0</v>
      </c>
      <c r="L1769" s="156">
        <v>0</v>
      </c>
      <c r="M1769" s="157"/>
      <c r="N1769" s="18"/>
      <c r="W1769" s="18"/>
      <c r="X1769" s="18"/>
      <c r="Y1769" s="18"/>
      <c r="Z1769" s="18"/>
      <c r="AA1769" s="18"/>
      <c r="AB1769" s="18"/>
      <c r="AC1769" s="18"/>
      <c r="AD1769" s="18"/>
      <c r="AE1769" s="18"/>
      <c r="AF1769" s="18"/>
      <c r="AG1769" s="18"/>
      <c r="AH1769" s="18"/>
      <c r="AI1769" s="18"/>
      <c r="AJ1769" s="18"/>
      <c r="AK1769" s="18"/>
      <c r="AL1769" s="18"/>
      <c r="AM1769" s="18"/>
      <c r="AN1769" s="18"/>
      <c r="AO1769" s="18"/>
      <c r="AP1769" s="18"/>
      <c r="AQ1769" s="18"/>
      <c r="AR1769" s="18"/>
      <c r="AS1769" s="18"/>
      <c r="AT1769" s="18"/>
      <c r="AU1769" s="18"/>
      <c r="AV1769" s="18"/>
      <c r="AW1769" s="18"/>
      <c r="AX1769" s="18"/>
      <c r="AY1769" s="18"/>
      <c r="AZ1769" s="18"/>
      <c r="BA1769" s="18"/>
      <c r="BB1769" s="18"/>
      <c r="BD1769" s="18"/>
      <c r="BE1769" s="18"/>
      <c r="BF1769" s="18"/>
      <c r="BG1769" s="18"/>
      <c r="BH1769" s="18"/>
      <c r="BI1769" s="18"/>
      <c r="BJ1769" s="18"/>
      <c r="BK1769" s="18"/>
      <c r="BL1769" s="18"/>
      <c r="BM1769" s="18"/>
      <c r="BN1769" s="18"/>
      <c r="BO1769" s="18"/>
      <c r="BP1769" s="18"/>
      <c r="BQ1769" s="18"/>
      <c r="BR1769" s="18"/>
      <c r="BS1769" s="18"/>
      <c r="BT1769" s="18"/>
      <c r="BU1769" s="18"/>
      <c r="BV1769" s="18"/>
      <c r="BW1769" s="18"/>
      <c r="BX1769" s="18"/>
      <c r="BY1769" s="18"/>
      <c r="BZ1769" s="18"/>
      <c r="CA1769" s="18"/>
      <c r="CB1769" s="18"/>
      <c r="CC1769" s="18"/>
      <c r="CD1769" s="18"/>
      <c r="CE1769" s="18"/>
      <c r="CF1769" s="18"/>
      <c r="CG1769" s="18"/>
      <c r="CH1769" s="18"/>
      <c r="CI1769" s="18"/>
      <c r="CJ1769" s="18"/>
      <c r="CK1769" s="18"/>
      <c r="CL1769" s="18"/>
      <c r="CM1769" s="18"/>
      <c r="CN1769" s="18"/>
      <c r="CO1769" s="18"/>
      <c r="CP1769" s="18"/>
      <c r="CQ1769" s="18"/>
      <c r="CR1769" s="18"/>
      <c r="CS1769" s="18"/>
      <c r="CT1769" s="18"/>
      <c r="CU1769" s="18"/>
      <c r="CV1769" s="18"/>
      <c r="CW1769" s="18"/>
      <c r="CX1769" s="18"/>
      <c r="CY1769" s="18"/>
      <c r="CZ1769" s="18"/>
      <c r="DA1769" s="18"/>
      <c r="DB1769" s="18"/>
      <c r="DC1769" s="18"/>
      <c r="DD1769" s="18"/>
      <c r="DE1769" s="18"/>
      <c r="DF1769" s="18"/>
      <c r="DG1769" s="18"/>
      <c r="DH1769" s="18"/>
      <c r="DI1769" s="18"/>
    </row>
    <row r="1770" s="19" customFormat="1" spans="1:113">
      <c r="A1770" s="153" t="str">
        <f>+CONCATENATE(B1770,C1770,D1770,E1770,F1770)</f>
        <v>AFNS582.5</v>
      </c>
      <c r="B1770" s="154" t="s">
        <v>121</v>
      </c>
      <c r="C1770" s="154" t="s">
        <v>148</v>
      </c>
      <c r="D1770" s="154" t="s">
        <v>6</v>
      </c>
      <c r="E1770" s="154">
        <v>58</v>
      </c>
      <c r="F1770" s="155">
        <v>2.5</v>
      </c>
      <c r="G1770" s="156">
        <v>666.96</v>
      </c>
      <c r="H1770" s="156">
        <v>794.84</v>
      </c>
      <c r="I1770" s="156">
        <v>941.24</v>
      </c>
      <c r="J1770" s="156"/>
      <c r="K1770" s="156">
        <v>0</v>
      </c>
      <c r="L1770" s="156">
        <v>0</v>
      </c>
      <c r="M1770" s="157"/>
      <c r="N1770" s="18"/>
      <c r="W1770" s="18"/>
      <c r="X1770" s="18"/>
      <c r="Y1770" s="18"/>
      <c r="Z1770" s="18"/>
      <c r="AA1770" s="18"/>
      <c r="AB1770" s="18"/>
      <c r="AC1770" s="18"/>
      <c r="AD1770" s="18"/>
      <c r="AE1770" s="18"/>
      <c r="AF1770" s="18"/>
      <c r="AG1770" s="18"/>
      <c r="AH1770" s="18"/>
      <c r="AI1770" s="18"/>
      <c r="AJ1770" s="18"/>
      <c r="AK1770" s="18"/>
      <c r="AL1770" s="18"/>
      <c r="AM1770" s="18"/>
      <c r="AN1770" s="18"/>
      <c r="AO1770" s="18"/>
      <c r="AP1770" s="18"/>
      <c r="AQ1770" s="18"/>
      <c r="AR1770" s="18"/>
      <c r="AS1770" s="18"/>
      <c r="AT1770" s="18"/>
      <c r="AU1770" s="18"/>
      <c r="AV1770" s="18"/>
      <c r="AW1770" s="18"/>
      <c r="AX1770" s="18"/>
      <c r="AY1770" s="18"/>
      <c r="AZ1770" s="18"/>
      <c r="BA1770" s="18"/>
      <c r="BB1770" s="18"/>
      <c r="BD1770" s="18"/>
      <c r="BE1770" s="18"/>
      <c r="BF1770" s="18"/>
      <c r="BG1770" s="18"/>
      <c r="BH1770" s="18"/>
      <c r="BI1770" s="18"/>
      <c r="BJ1770" s="18"/>
      <c r="BK1770" s="18"/>
      <c r="BL1770" s="18"/>
      <c r="BM1770" s="18"/>
      <c r="BN1770" s="18"/>
      <c r="BO1770" s="18"/>
      <c r="BP1770" s="18"/>
      <c r="BQ1770" s="18"/>
      <c r="BR1770" s="18"/>
      <c r="BS1770" s="18"/>
      <c r="BT1770" s="18"/>
      <c r="BU1770" s="18"/>
      <c r="BV1770" s="18"/>
      <c r="BW1770" s="18"/>
      <c r="BX1770" s="18"/>
      <c r="BY1770" s="18"/>
      <c r="BZ1770" s="18"/>
      <c r="CA1770" s="18"/>
      <c r="CB1770" s="18"/>
      <c r="CC1770" s="18"/>
      <c r="CD1770" s="18"/>
      <c r="CE1770" s="18"/>
      <c r="CF1770" s="18"/>
      <c r="CG1770" s="18"/>
      <c r="CH1770" s="18"/>
      <c r="CI1770" s="18"/>
      <c r="CJ1770" s="18"/>
      <c r="CK1770" s="18"/>
      <c r="CL1770" s="18"/>
      <c r="CM1770" s="18"/>
      <c r="CN1770" s="18"/>
      <c r="CO1770" s="18"/>
      <c r="CP1770" s="18"/>
      <c r="CQ1770" s="18"/>
      <c r="CR1770" s="18"/>
      <c r="CS1770" s="18"/>
      <c r="CT1770" s="18"/>
      <c r="CU1770" s="18"/>
      <c r="CV1770" s="18"/>
      <c r="CW1770" s="18"/>
      <c r="CX1770" s="18"/>
      <c r="CY1770" s="18"/>
      <c r="CZ1770" s="18"/>
      <c r="DA1770" s="18"/>
      <c r="DB1770" s="18"/>
      <c r="DC1770" s="18"/>
      <c r="DD1770" s="18"/>
      <c r="DE1770" s="18"/>
      <c r="DF1770" s="18"/>
      <c r="DG1770" s="18"/>
      <c r="DH1770" s="18"/>
      <c r="DI1770" s="18"/>
    </row>
    <row r="1771" s="19" customFormat="1" spans="1:113">
      <c r="A1771" s="153" t="str">
        <f>+CONCATENATE(B1771,C1771,D1771,E1771,F1771)</f>
        <v>AFNS592.5</v>
      </c>
      <c r="B1771" s="154" t="s">
        <v>121</v>
      </c>
      <c r="C1771" s="154" t="s">
        <v>148</v>
      </c>
      <c r="D1771" s="154" t="s">
        <v>6</v>
      </c>
      <c r="E1771" s="154">
        <v>59</v>
      </c>
      <c r="F1771" s="155">
        <v>2.5</v>
      </c>
      <c r="G1771" s="156">
        <v>720.21</v>
      </c>
      <c r="H1771" s="156">
        <v>858.56</v>
      </c>
      <c r="I1771" s="156">
        <v>1017.27</v>
      </c>
      <c r="J1771" s="156">
        <v>0</v>
      </c>
      <c r="K1771" s="156">
        <v>0</v>
      </c>
      <c r="L1771" s="156">
        <v>0</v>
      </c>
      <c r="M1771" s="157"/>
      <c r="N1771" s="18"/>
      <c r="W1771" s="18"/>
      <c r="X1771" s="18"/>
      <c r="Y1771" s="18"/>
      <c r="Z1771" s="18"/>
      <c r="AA1771" s="18"/>
      <c r="AB1771" s="18"/>
      <c r="AC1771" s="18"/>
      <c r="AD1771" s="18"/>
      <c r="AE1771" s="18"/>
      <c r="AF1771" s="18"/>
      <c r="AG1771" s="18"/>
      <c r="AH1771" s="18"/>
      <c r="AI1771" s="18"/>
      <c r="AJ1771" s="18"/>
      <c r="AK1771" s="18"/>
      <c r="AL1771" s="18"/>
      <c r="AM1771" s="18"/>
      <c r="AN1771" s="18"/>
      <c r="AO1771" s="18"/>
      <c r="AP1771" s="18"/>
      <c r="AQ1771" s="18"/>
      <c r="AR1771" s="18"/>
      <c r="AS1771" s="18"/>
      <c r="AT1771" s="18"/>
      <c r="AU1771" s="18"/>
      <c r="AV1771" s="18"/>
      <c r="AW1771" s="18"/>
      <c r="AX1771" s="18"/>
      <c r="AY1771" s="18"/>
      <c r="AZ1771" s="18"/>
      <c r="BA1771" s="18"/>
      <c r="BB1771" s="18"/>
      <c r="BD1771" s="18"/>
      <c r="BE1771" s="18"/>
      <c r="BF1771" s="18"/>
      <c r="BG1771" s="18"/>
      <c r="BH1771" s="18"/>
      <c r="BI1771" s="18"/>
      <c r="BJ1771" s="18"/>
      <c r="BK1771" s="18"/>
      <c r="BL1771" s="18"/>
      <c r="BM1771" s="18"/>
      <c r="BN1771" s="18"/>
      <c r="BO1771" s="18"/>
      <c r="BP1771" s="18"/>
      <c r="BQ1771" s="18"/>
      <c r="BR1771" s="18"/>
      <c r="BS1771" s="18"/>
      <c r="BT1771" s="18"/>
      <c r="BU1771" s="18"/>
      <c r="BV1771" s="18"/>
      <c r="BW1771" s="18"/>
      <c r="BX1771" s="18"/>
      <c r="BY1771" s="18"/>
      <c r="BZ1771" s="18"/>
      <c r="CA1771" s="18"/>
      <c r="CB1771" s="18"/>
      <c r="CC1771" s="18"/>
      <c r="CD1771" s="18"/>
      <c r="CE1771" s="18"/>
      <c r="CF1771" s="18"/>
      <c r="CG1771" s="18"/>
      <c r="CH1771" s="18"/>
      <c r="CI1771" s="18"/>
      <c r="CJ1771" s="18"/>
      <c r="CK1771" s="18"/>
      <c r="CL1771" s="18"/>
      <c r="CM1771" s="18"/>
      <c r="CN1771" s="18"/>
      <c r="CO1771" s="18"/>
      <c r="CP1771" s="18"/>
      <c r="CQ1771" s="18"/>
      <c r="CR1771" s="18"/>
      <c r="CS1771" s="18"/>
      <c r="CT1771" s="18"/>
      <c r="CU1771" s="18"/>
      <c r="CV1771" s="18"/>
      <c r="CW1771" s="18"/>
      <c r="CX1771" s="18"/>
      <c r="CY1771" s="18"/>
      <c r="CZ1771" s="18"/>
      <c r="DA1771" s="18"/>
      <c r="DB1771" s="18"/>
      <c r="DC1771" s="18"/>
      <c r="DD1771" s="18"/>
      <c r="DE1771" s="18"/>
      <c r="DF1771" s="18"/>
      <c r="DG1771" s="18"/>
      <c r="DH1771" s="18"/>
      <c r="DI1771" s="18"/>
    </row>
    <row r="1772" s="19" customFormat="1" spans="1:113">
      <c r="A1772" s="153" t="str">
        <f>+CONCATENATE(B1772,C1772,D1772,E1772,F1772)</f>
        <v>AFNS602.5</v>
      </c>
      <c r="B1772" s="154" t="s">
        <v>121</v>
      </c>
      <c r="C1772" s="154" t="s">
        <v>148</v>
      </c>
      <c r="D1772" s="154" t="s">
        <v>6</v>
      </c>
      <c r="E1772" s="154">
        <v>60</v>
      </c>
      <c r="F1772" s="155">
        <v>2.5</v>
      </c>
      <c r="G1772" s="156">
        <v>776.87</v>
      </c>
      <c r="H1772" s="156">
        <v>927.46</v>
      </c>
      <c r="I1772" s="156">
        <v>1099.61</v>
      </c>
      <c r="J1772" s="156">
        <v>0</v>
      </c>
      <c r="K1772" s="156">
        <v>0</v>
      </c>
      <c r="L1772" s="156">
        <v>0</v>
      </c>
      <c r="M1772" s="157"/>
      <c r="N1772" s="18"/>
      <c r="W1772" s="18"/>
      <c r="X1772" s="18"/>
      <c r="Y1772" s="18"/>
      <c r="Z1772" s="18"/>
      <c r="AA1772" s="18"/>
      <c r="AB1772" s="18"/>
      <c r="AC1772" s="18"/>
      <c r="AD1772" s="18"/>
      <c r="AE1772" s="18"/>
      <c r="AF1772" s="18"/>
      <c r="AG1772" s="18"/>
      <c r="AH1772" s="18"/>
      <c r="AI1772" s="18"/>
      <c r="AJ1772" s="18"/>
      <c r="AK1772" s="18"/>
      <c r="AL1772" s="18"/>
      <c r="AM1772" s="18"/>
      <c r="AN1772" s="18"/>
      <c r="AO1772" s="18"/>
      <c r="AP1772" s="18"/>
      <c r="AQ1772" s="18"/>
      <c r="AR1772" s="18"/>
      <c r="AS1772" s="18"/>
      <c r="AT1772" s="18"/>
      <c r="AU1772" s="18"/>
      <c r="AV1772" s="18"/>
      <c r="AW1772" s="18"/>
      <c r="AX1772" s="18"/>
      <c r="AY1772" s="18"/>
      <c r="AZ1772" s="18"/>
      <c r="BA1772" s="18"/>
      <c r="BB1772" s="18"/>
      <c r="BD1772" s="18"/>
      <c r="BE1772" s="18"/>
      <c r="BF1772" s="18"/>
      <c r="BG1772" s="18"/>
      <c r="BH1772" s="18"/>
      <c r="BI1772" s="18"/>
      <c r="BJ1772" s="18"/>
      <c r="BK1772" s="18"/>
      <c r="BL1772" s="18"/>
      <c r="BM1772" s="18"/>
      <c r="BN1772" s="18"/>
      <c r="BO1772" s="18"/>
      <c r="BP1772" s="18"/>
      <c r="BQ1772" s="18"/>
      <c r="BR1772" s="18"/>
      <c r="BS1772" s="18"/>
      <c r="BT1772" s="18"/>
      <c r="BU1772" s="18"/>
      <c r="BV1772" s="18"/>
      <c r="BW1772" s="18"/>
      <c r="BX1772" s="18"/>
      <c r="BY1772" s="18"/>
      <c r="BZ1772" s="18"/>
      <c r="CA1772" s="18"/>
      <c r="CB1772" s="18"/>
      <c r="CC1772" s="18"/>
      <c r="CD1772" s="18"/>
      <c r="CE1772" s="18"/>
      <c r="CF1772" s="18"/>
      <c r="CG1772" s="18"/>
      <c r="CH1772" s="18"/>
      <c r="CI1772" s="18"/>
      <c r="CJ1772" s="18"/>
      <c r="CK1772" s="18"/>
      <c r="CL1772" s="18"/>
      <c r="CM1772" s="18"/>
      <c r="CN1772" s="18"/>
      <c r="CO1772" s="18"/>
      <c r="CP1772" s="18"/>
      <c r="CQ1772" s="18"/>
      <c r="CR1772" s="18"/>
      <c r="CS1772" s="18"/>
      <c r="CT1772" s="18"/>
      <c r="CU1772" s="18"/>
      <c r="CV1772" s="18"/>
      <c r="CW1772" s="18"/>
      <c r="CX1772" s="18"/>
      <c r="CY1772" s="18"/>
      <c r="CZ1772" s="18"/>
      <c r="DA1772" s="18"/>
      <c r="DB1772" s="18"/>
      <c r="DC1772" s="18"/>
      <c r="DD1772" s="18"/>
      <c r="DE1772" s="18"/>
      <c r="DF1772" s="18"/>
      <c r="DG1772" s="18"/>
      <c r="DH1772" s="18"/>
      <c r="DI1772" s="18"/>
    </row>
    <row r="1773" s="19" customFormat="1" spans="1:113">
      <c r="A1773" s="153" t="str">
        <f>+CONCATENATE(B1773,C1773,D1773,E1773,F1773)</f>
        <v>AFNS612.5</v>
      </c>
      <c r="B1773" s="154" t="s">
        <v>121</v>
      </c>
      <c r="C1773" s="154" t="s">
        <v>148</v>
      </c>
      <c r="D1773" s="154" t="s">
        <v>6</v>
      </c>
      <c r="E1773" s="154">
        <v>61</v>
      </c>
      <c r="F1773" s="155">
        <v>2.5</v>
      </c>
      <c r="G1773" s="156">
        <v>837.72</v>
      </c>
      <c r="H1773" s="156">
        <v>1002.62</v>
      </c>
      <c r="I1773" s="156"/>
      <c r="J1773" s="156">
        <v>0</v>
      </c>
      <c r="K1773" s="156">
        <v>0</v>
      </c>
      <c r="L1773" s="156">
        <v>0</v>
      </c>
      <c r="M1773" s="157"/>
      <c r="N1773" s="18"/>
      <c r="W1773" s="18"/>
      <c r="X1773" s="18"/>
      <c r="Y1773" s="18"/>
      <c r="Z1773" s="18"/>
      <c r="AA1773" s="18"/>
      <c r="AB1773" s="18"/>
      <c r="AC1773" s="18"/>
      <c r="AD1773" s="18"/>
      <c r="AE1773" s="18"/>
      <c r="AF1773" s="18"/>
      <c r="AG1773" s="18"/>
      <c r="AH1773" s="18"/>
      <c r="AI1773" s="18"/>
      <c r="AJ1773" s="18"/>
      <c r="AK1773" s="18"/>
      <c r="AL1773" s="18"/>
      <c r="AM1773" s="18"/>
      <c r="AN1773" s="18"/>
      <c r="AO1773" s="18"/>
      <c r="AP1773" s="18"/>
      <c r="AQ1773" s="18"/>
      <c r="AR1773" s="18"/>
      <c r="AS1773" s="18"/>
      <c r="AT1773" s="18"/>
      <c r="AU1773" s="18"/>
      <c r="AV1773" s="18"/>
      <c r="AW1773" s="18"/>
      <c r="AX1773" s="18"/>
      <c r="AY1773" s="18"/>
      <c r="AZ1773" s="18"/>
      <c r="BA1773" s="18"/>
      <c r="BB1773" s="18"/>
      <c r="BD1773" s="18"/>
      <c r="BE1773" s="18"/>
      <c r="BF1773" s="18"/>
      <c r="BG1773" s="18"/>
      <c r="BH1773" s="18"/>
      <c r="BI1773" s="18"/>
      <c r="BJ1773" s="18"/>
      <c r="BK1773" s="18"/>
      <c r="BL1773" s="18"/>
      <c r="BM1773" s="18"/>
      <c r="BN1773" s="18"/>
      <c r="BO1773" s="18"/>
      <c r="BP1773" s="18"/>
      <c r="BQ1773" s="18"/>
      <c r="BR1773" s="18"/>
      <c r="BS1773" s="18"/>
      <c r="BT1773" s="18"/>
      <c r="BU1773" s="18"/>
      <c r="BV1773" s="18"/>
      <c r="BW1773" s="18"/>
      <c r="BX1773" s="18"/>
      <c r="BY1773" s="18"/>
      <c r="BZ1773" s="18"/>
      <c r="CA1773" s="18"/>
      <c r="CB1773" s="18"/>
      <c r="CC1773" s="18"/>
      <c r="CD1773" s="18"/>
      <c r="CE1773" s="18"/>
      <c r="CF1773" s="18"/>
      <c r="CG1773" s="18"/>
      <c r="CH1773" s="18"/>
      <c r="CI1773" s="18"/>
      <c r="CJ1773" s="18"/>
      <c r="CK1773" s="18"/>
      <c r="CL1773" s="18"/>
      <c r="CM1773" s="18"/>
      <c r="CN1773" s="18"/>
      <c r="CO1773" s="18"/>
      <c r="CP1773" s="18"/>
      <c r="CQ1773" s="18"/>
      <c r="CR1773" s="18"/>
      <c r="CS1773" s="18"/>
      <c r="CT1773" s="18"/>
      <c r="CU1773" s="18"/>
      <c r="CV1773" s="18"/>
      <c r="CW1773" s="18"/>
      <c r="CX1773" s="18"/>
      <c r="CY1773" s="18"/>
      <c r="CZ1773" s="18"/>
      <c r="DA1773" s="18"/>
      <c r="DB1773" s="18"/>
      <c r="DC1773" s="18"/>
      <c r="DD1773" s="18"/>
      <c r="DE1773" s="18"/>
      <c r="DF1773" s="18"/>
      <c r="DG1773" s="18"/>
      <c r="DH1773" s="18"/>
      <c r="DI1773" s="18"/>
    </row>
    <row r="1774" s="19" customFormat="1" spans="1:113">
      <c r="A1774" s="153" t="str">
        <f>+CONCATENATE(B1774,C1774,D1774,E1774,F1774)</f>
        <v>AFNS622.5</v>
      </c>
      <c r="B1774" s="154" t="s">
        <v>121</v>
      </c>
      <c r="C1774" s="154" t="s">
        <v>148</v>
      </c>
      <c r="D1774" s="154" t="s">
        <v>6</v>
      </c>
      <c r="E1774" s="154">
        <v>62</v>
      </c>
      <c r="F1774" s="155">
        <v>2.5</v>
      </c>
      <c r="G1774" s="156">
        <v>903.4</v>
      </c>
      <c r="H1774" s="156">
        <v>1084.28</v>
      </c>
      <c r="I1774" s="156"/>
      <c r="J1774" s="156">
        <v>0</v>
      </c>
      <c r="K1774" s="156">
        <v>0</v>
      </c>
      <c r="L1774" s="156">
        <v>0</v>
      </c>
      <c r="M1774" s="157"/>
      <c r="N1774" s="18"/>
      <c r="W1774" s="18"/>
      <c r="X1774" s="18"/>
      <c r="Y1774" s="18"/>
      <c r="Z1774" s="18"/>
      <c r="AA1774" s="18"/>
      <c r="AB1774" s="18"/>
      <c r="AC1774" s="18"/>
      <c r="AD1774" s="18"/>
      <c r="AE1774" s="18"/>
      <c r="AF1774" s="18"/>
      <c r="AG1774" s="18"/>
      <c r="AH1774" s="18"/>
      <c r="AI1774" s="18"/>
      <c r="AJ1774" s="18"/>
      <c r="AK1774" s="18"/>
      <c r="AL1774" s="18"/>
      <c r="AM1774" s="18"/>
      <c r="AN1774" s="18"/>
      <c r="AO1774" s="18"/>
      <c r="AP1774" s="18"/>
      <c r="AQ1774" s="18"/>
      <c r="AR1774" s="18"/>
      <c r="AS1774" s="18"/>
      <c r="AT1774" s="18"/>
      <c r="AU1774" s="18"/>
      <c r="AV1774" s="18"/>
      <c r="AW1774" s="18"/>
      <c r="AX1774" s="18"/>
      <c r="AY1774" s="18"/>
      <c r="AZ1774" s="18"/>
      <c r="BA1774" s="18"/>
      <c r="BB1774" s="18"/>
      <c r="BD1774" s="18"/>
      <c r="BE1774" s="18"/>
      <c r="BF1774" s="18"/>
      <c r="BG1774" s="18"/>
      <c r="BH1774" s="18"/>
      <c r="BI1774" s="18"/>
      <c r="BJ1774" s="18"/>
      <c r="BK1774" s="18"/>
      <c r="BL1774" s="18"/>
      <c r="BM1774" s="18"/>
      <c r="BN1774" s="18"/>
      <c r="BO1774" s="18"/>
      <c r="BP1774" s="18"/>
      <c r="BQ1774" s="18"/>
      <c r="BR1774" s="18"/>
      <c r="BS1774" s="18"/>
      <c r="BT1774" s="18"/>
      <c r="BU1774" s="18"/>
      <c r="BV1774" s="18"/>
      <c r="BW1774" s="18"/>
      <c r="BX1774" s="18"/>
      <c r="BY1774" s="18"/>
      <c r="BZ1774" s="18"/>
      <c r="CA1774" s="18"/>
      <c r="CB1774" s="18"/>
      <c r="CC1774" s="18"/>
      <c r="CD1774" s="18"/>
      <c r="CE1774" s="18"/>
      <c r="CF1774" s="18"/>
      <c r="CG1774" s="18"/>
      <c r="CH1774" s="18"/>
      <c r="CI1774" s="18"/>
      <c r="CJ1774" s="18"/>
      <c r="CK1774" s="18"/>
      <c r="CL1774" s="18"/>
      <c r="CM1774" s="18"/>
      <c r="CN1774" s="18"/>
      <c r="CO1774" s="18"/>
      <c r="CP1774" s="18"/>
      <c r="CQ1774" s="18"/>
      <c r="CR1774" s="18"/>
      <c r="CS1774" s="18"/>
      <c r="CT1774" s="18"/>
      <c r="CU1774" s="18"/>
      <c r="CV1774" s="18"/>
      <c r="CW1774" s="18"/>
      <c r="CX1774" s="18"/>
      <c r="CY1774" s="18"/>
      <c r="CZ1774" s="18"/>
      <c r="DA1774" s="18"/>
      <c r="DB1774" s="18"/>
      <c r="DC1774" s="18"/>
      <c r="DD1774" s="18"/>
      <c r="DE1774" s="18"/>
      <c r="DF1774" s="18"/>
      <c r="DG1774" s="18"/>
      <c r="DH1774" s="18"/>
      <c r="DI1774" s="18"/>
    </row>
    <row r="1775" s="19" customFormat="1" spans="1:113">
      <c r="A1775" s="153" t="str">
        <f>+CONCATENATE(B1775,C1775,D1775,E1775,F1775)</f>
        <v>AFNS632.5</v>
      </c>
      <c r="B1775" s="154" t="s">
        <v>121</v>
      </c>
      <c r="C1775" s="154" t="s">
        <v>148</v>
      </c>
      <c r="D1775" s="154" t="s">
        <v>6</v>
      </c>
      <c r="E1775" s="154">
        <v>63</v>
      </c>
      <c r="F1775" s="155">
        <v>2.5</v>
      </c>
      <c r="G1775" s="156">
        <v>975.91</v>
      </c>
      <c r="H1775" s="156">
        <v>1173.71</v>
      </c>
      <c r="I1775" s="156"/>
      <c r="J1775" s="156">
        <v>0</v>
      </c>
      <c r="K1775" s="156">
        <v>0</v>
      </c>
      <c r="L1775" s="156">
        <v>0</v>
      </c>
      <c r="M1775" s="157"/>
      <c r="N1775" s="18"/>
      <c r="W1775" s="18"/>
      <c r="X1775" s="18"/>
      <c r="Y1775" s="18"/>
      <c r="Z1775" s="18"/>
      <c r="AA1775" s="18"/>
      <c r="AB1775" s="18"/>
      <c r="AC1775" s="18"/>
      <c r="AD1775" s="18"/>
      <c r="AE1775" s="18"/>
      <c r="AF1775" s="18"/>
      <c r="AG1775" s="18"/>
      <c r="AH1775" s="18"/>
      <c r="AI1775" s="18"/>
      <c r="AJ1775" s="18"/>
      <c r="AK1775" s="18"/>
      <c r="AL1775" s="18"/>
      <c r="AM1775" s="18"/>
      <c r="AN1775" s="18"/>
      <c r="AO1775" s="18"/>
      <c r="AP1775" s="18"/>
      <c r="AQ1775" s="18"/>
      <c r="AR1775" s="18"/>
      <c r="AS1775" s="18"/>
      <c r="AT1775" s="18"/>
      <c r="AU1775" s="18"/>
      <c r="AV1775" s="18"/>
      <c r="AW1775" s="18"/>
      <c r="AX1775" s="18"/>
      <c r="AY1775" s="18"/>
      <c r="AZ1775" s="18"/>
      <c r="BA1775" s="18"/>
      <c r="BB1775" s="18"/>
      <c r="BD1775" s="18"/>
      <c r="BE1775" s="18"/>
      <c r="BF1775" s="18"/>
      <c r="BG1775" s="18"/>
      <c r="BH1775" s="18"/>
      <c r="BI1775" s="18"/>
      <c r="BJ1775" s="18"/>
      <c r="BK1775" s="18"/>
      <c r="BL1775" s="18"/>
      <c r="BM1775" s="18"/>
      <c r="BN1775" s="18"/>
      <c r="BO1775" s="18"/>
      <c r="BP1775" s="18"/>
      <c r="BQ1775" s="18"/>
      <c r="BR1775" s="18"/>
      <c r="BS1775" s="18"/>
      <c r="BT1775" s="18"/>
      <c r="BU1775" s="18"/>
      <c r="BV1775" s="18"/>
      <c r="BW1775" s="18"/>
      <c r="BX1775" s="18"/>
      <c r="BY1775" s="18"/>
      <c r="BZ1775" s="18"/>
      <c r="CA1775" s="18"/>
      <c r="CB1775" s="18"/>
      <c r="CC1775" s="18"/>
      <c r="CD1775" s="18"/>
      <c r="CE1775" s="18"/>
      <c r="CF1775" s="18"/>
      <c r="CG1775" s="18"/>
      <c r="CH1775" s="18"/>
      <c r="CI1775" s="18"/>
      <c r="CJ1775" s="18"/>
      <c r="CK1775" s="18"/>
      <c r="CL1775" s="18"/>
      <c r="CM1775" s="18"/>
      <c r="CN1775" s="18"/>
      <c r="CO1775" s="18"/>
      <c r="CP1775" s="18"/>
      <c r="CQ1775" s="18"/>
      <c r="CR1775" s="18"/>
      <c r="CS1775" s="18"/>
      <c r="CT1775" s="18"/>
      <c r="CU1775" s="18"/>
      <c r="CV1775" s="18"/>
      <c r="CW1775" s="18"/>
      <c r="CX1775" s="18"/>
      <c r="CY1775" s="18"/>
      <c r="CZ1775" s="18"/>
      <c r="DA1775" s="18"/>
      <c r="DB1775" s="18"/>
      <c r="DC1775" s="18"/>
      <c r="DD1775" s="18"/>
      <c r="DE1775" s="18"/>
      <c r="DF1775" s="18"/>
      <c r="DG1775" s="18"/>
      <c r="DH1775" s="18"/>
      <c r="DI1775" s="18"/>
    </row>
    <row r="1776" s="19" customFormat="1" spans="1:113">
      <c r="A1776" s="153" t="str">
        <f>+CONCATENATE(B1776,C1776,D1776,E1776,F1776)</f>
        <v>AFNS642.5</v>
      </c>
      <c r="B1776" s="154" t="s">
        <v>121</v>
      </c>
      <c r="C1776" s="154" t="s">
        <v>148</v>
      </c>
      <c r="D1776" s="154" t="s">
        <v>6</v>
      </c>
      <c r="E1776" s="154">
        <v>64</v>
      </c>
      <c r="F1776" s="155">
        <v>2.5</v>
      </c>
      <c r="G1776" s="156">
        <v>1055.2</v>
      </c>
      <c r="H1776" s="156">
        <v>1271.74</v>
      </c>
      <c r="I1776" s="156">
        <v>0</v>
      </c>
      <c r="J1776" s="156">
        <v>0</v>
      </c>
      <c r="K1776" s="156">
        <v>0</v>
      </c>
      <c r="L1776" s="156">
        <v>0</v>
      </c>
      <c r="M1776" s="157"/>
      <c r="N1776" s="18"/>
      <c r="W1776" s="18"/>
      <c r="X1776" s="18"/>
      <c r="Y1776" s="18"/>
      <c r="Z1776" s="18"/>
      <c r="AA1776" s="18"/>
      <c r="AB1776" s="18"/>
      <c r="AC1776" s="18"/>
      <c r="AD1776" s="18"/>
      <c r="AE1776" s="18"/>
      <c r="AF1776" s="18"/>
      <c r="AG1776" s="18"/>
      <c r="AH1776" s="18"/>
      <c r="AI1776" s="18"/>
      <c r="AJ1776" s="18"/>
      <c r="AK1776" s="18"/>
      <c r="AL1776" s="18"/>
      <c r="AM1776" s="18"/>
      <c r="AN1776" s="18"/>
      <c r="AO1776" s="18"/>
      <c r="AP1776" s="18"/>
      <c r="AQ1776" s="18"/>
      <c r="AR1776" s="18"/>
      <c r="AS1776" s="18"/>
      <c r="AT1776" s="18"/>
      <c r="AU1776" s="18"/>
      <c r="AV1776" s="18"/>
      <c r="AW1776" s="18"/>
      <c r="AX1776" s="18"/>
      <c r="AY1776" s="18"/>
      <c r="AZ1776" s="18"/>
      <c r="BA1776" s="18"/>
      <c r="BB1776" s="18"/>
      <c r="BD1776" s="18"/>
      <c r="BE1776" s="18"/>
      <c r="BF1776" s="18"/>
      <c r="BG1776" s="18"/>
      <c r="BH1776" s="18"/>
      <c r="BI1776" s="18"/>
      <c r="BJ1776" s="18"/>
      <c r="BK1776" s="18"/>
      <c r="BL1776" s="18"/>
      <c r="BM1776" s="18"/>
      <c r="BN1776" s="18"/>
      <c r="BO1776" s="18"/>
      <c r="BP1776" s="18"/>
      <c r="BQ1776" s="18"/>
      <c r="BR1776" s="18"/>
      <c r="BS1776" s="18"/>
      <c r="BT1776" s="18"/>
      <c r="BU1776" s="18"/>
      <c r="BV1776" s="18"/>
      <c r="BW1776" s="18"/>
      <c r="BX1776" s="18"/>
      <c r="BY1776" s="18"/>
      <c r="BZ1776" s="18"/>
      <c r="CA1776" s="18"/>
      <c r="CB1776" s="18"/>
      <c r="CC1776" s="18"/>
      <c r="CD1776" s="18"/>
      <c r="CE1776" s="18"/>
      <c r="CF1776" s="18"/>
      <c r="CG1776" s="18"/>
      <c r="CH1776" s="18"/>
      <c r="CI1776" s="18"/>
      <c r="CJ1776" s="18"/>
      <c r="CK1776" s="18"/>
      <c r="CL1776" s="18"/>
      <c r="CM1776" s="18"/>
      <c r="CN1776" s="18"/>
      <c r="CO1776" s="18"/>
      <c r="CP1776" s="18"/>
      <c r="CQ1776" s="18"/>
      <c r="CR1776" s="18"/>
      <c r="CS1776" s="18"/>
      <c r="CT1776" s="18"/>
      <c r="CU1776" s="18"/>
      <c r="CV1776" s="18"/>
      <c r="CW1776" s="18"/>
      <c r="CX1776" s="18"/>
      <c r="CY1776" s="18"/>
      <c r="CZ1776" s="18"/>
      <c r="DA1776" s="18"/>
      <c r="DB1776" s="18"/>
      <c r="DC1776" s="18"/>
      <c r="DD1776" s="18"/>
      <c r="DE1776" s="18"/>
      <c r="DF1776" s="18"/>
      <c r="DG1776" s="18"/>
      <c r="DH1776" s="18"/>
      <c r="DI1776" s="18"/>
    </row>
    <row r="1777" s="19" customFormat="1" spans="1:113">
      <c r="A1777" s="153" t="str">
        <f>+CONCATENATE(B1777,C1777,D1777,E1777,F1777)</f>
        <v>AFNS652.5</v>
      </c>
      <c r="B1777" s="154" t="s">
        <v>121</v>
      </c>
      <c r="C1777" s="154" t="s">
        <v>148</v>
      </c>
      <c r="D1777" s="154" t="s">
        <v>6</v>
      </c>
      <c r="E1777" s="154">
        <v>65</v>
      </c>
      <c r="F1777" s="155">
        <v>2.5</v>
      </c>
      <c r="G1777" s="156">
        <v>1142.7</v>
      </c>
      <c r="H1777" s="156">
        <v>1379.27</v>
      </c>
      <c r="I1777" s="156">
        <v>0</v>
      </c>
      <c r="J1777" s="156">
        <v>0</v>
      </c>
      <c r="K1777" s="156">
        <v>0</v>
      </c>
      <c r="L1777" s="156">
        <v>0</v>
      </c>
      <c r="M1777" s="157"/>
      <c r="N1777" s="18"/>
      <c r="W1777" s="18"/>
      <c r="X1777" s="18"/>
      <c r="Y1777" s="18"/>
      <c r="Z1777" s="18"/>
      <c r="AA1777" s="18"/>
      <c r="AB1777" s="18"/>
      <c r="AC1777" s="18"/>
      <c r="AD1777" s="18"/>
      <c r="AE1777" s="18"/>
      <c r="AF1777" s="18"/>
      <c r="AG1777" s="18"/>
      <c r="AH1777" s="18"/>
      <c r="AI1777" s="18"/>
      <c r="AJ1777" s="18"/>
      <c r="AK1777" s="18"/>
      <c r="AL1777" s="18"/>
      <c r="AM1777" s="18"/>
      <c r="AN1777" s="18"/>
      <c r="AO1777" s="18"/>
      <c r="AP1777" s="18"/>
      <c r="AQ1777" s="18"/>
      <c r="AR1777" s="18"/>
      <c r="AS1777" s="18"/>
      <c r="AT1777" s="18"/>
      <c r="AU1777" s="18"/>
      <c r="AV1777" s="18"/>
      <c r="AW1777" s="18"/>
      <c r="AX1777" s="18"/>
      <c r="AY1777" s="18"/>
      <c r="AZ1777" s="18"/>
      <c r="BA1777" s="18"/>
      <c r="BB1777" s="18"/>
      <c r="BD1777" s="18"/>
      <c r="BE1777" s="18"/>
      <c r="BF1777" s="18"/>
      <c r="BG1777" s="18"/>
      <c r="BH1777" s="18"/>
      <c r="BI1777" s="18"/>
      <c r="BJ1777" s="18"/>
      <c r="BK1777" s="18"/>
      <c r="BL1777" s="18"/>
      <c r="BM1777" s="18"/>
      <c r="BN1777" s="18"/>
      <c r="BO1777" s="18"/>
      <c r="BP1777" s="18"/>
      <c r="BQ1777" s="18"/>
      <c r="BR1777" s="18"/>
      <c r="BS1777" s="18"/>
      <c r="BT1777" s="18"/>
      <c r="BU1777" s="18"/>
      <c r="BV1777" s="18"/>
      <c r="BW1777" s="18"/>
      <c r="BX1777" s="18"/>
      <c r="BY1777" s="18"/>
      <c r="BZ1777" s="18"/>
      <c r="CA1777" s="18"/>
      <c r="CB1777" s="18"/>
      <c r="CC1777" s="18"/>
      <c r="CD1777" s="18"/>
      <c r="CE1777" s="18"/>
      <c r="CF1777" s="18"/>
      <c r="CG1777" s="18"/>
      <c r="CH1777" s="18"/>
      <c r="CI1777" s="18"/>
      <c r="CJ1777" s="18"/>
      <c r="CK1777" s="18"/>
      <c r="CL1777" s="18"/>
      <c r="CM1777" s="18"/>
      <c r="CN1777" s="18"/>
      <c r="CO1777" s="18"/>
      <c r="CP1777" s="18"/>
      <c r="CQ1777" s="18"/>
      <c r="CR1777" s="18"/>
      <c r="CS1777" s="18"/>
      <c r="CT1777" s="18"/>
      <c r="CU1777" s="18"/>
      <c r="CV1777" s="18"/>
      <c r="CW1777" s="18"/>
      <c r="CX1777" s="18"/>
      <c r="CY1777" s="18"/>
      <c r="CZ1777" s="18"/>
      <c r="DA1777" s="18"/>
      <c r="DB1777" s="18"/>
      <c r="DC1777" s="18"/>
      <c r="DD1777" s="18"/>
      <c r="DE1777" s="18"/>
      <c r="DF1777" s="18"/>
      <c r="DG1777" s="18"/>
      <c r="DH1777" s="18"/>
      <c r="DI1777" s="18"/>
    </row>
    <row r="1778" s="19" customFormat="1" spans="1:113">
      <c r="A1778" s="153" t="str">
        <f>+CONCATENATE(B1778,C1778,D1778,E1778,F1778)</f>
        <v>AFS182.5</v>
      </c>
      <c r="B1778" s="154" t="s">
        <v>121</v>
      </c>
      <c r="C1778" s="154" t="s">
        <v>148</v>
      </c>
      <c r="D1778" s="154" t="s">
        <v>90</v>
      </c>
      <c r="E1778" s="154">
        <v>18</v>
      </c>
      <c r="F1778" s="155">
        <v>2.5</v>
      </c>
      <c r="G1778" s="156">
        <v>0</v>
      </c>
      <c r="H1778" s="156">
        <v>119.7</v>
      </c>
      <c r="I1778" s="156">
        <v>120.2</v>
      </c>
      <c r="J1778" s="156">
        <v>123.67</v>
      </c>
      <c r="K1778" s="156">
        <v>136.16</v>
      </c>
      <c r="L1778" s="156">
        <v>159.75</v>
      </c>
      <c r="M1778" s="157"/>
      <c r="N1778" s="18"/>
      <c r="W1778" s="18"/>
      <c r="X1778" s="18"/>
      <c r="Y1778" s="18"/>
      <c r="Z1778" s="18"/>
      <c r="AA1778" s="18"/>
      <c r="AB1778" s="18"/>
      <c r="AC1778" s="18"/>
      <c r="AD1778" s="18"/>
      <c r="AE1778" s="18"/>
      <c r="AF1778" s="18"/>
      <c r="AG1778" s="18"/>
      <c r="AH1778" s="18"/>
      <c r="AI1778" s="18"/>
      <c r="AJ1778" s="18"/>
      <c r="AK1778" s="18"/>
      <c r="AL1778" s="18"/>
      <c r="AM1778" s="18"/>
      <c r="AN1778" s="18"/>
      <c r="AO1778" s="18"/>
      <c r="AP1778" s="18"/>
      <c r="AQ1778" s="18"/>
      <c r="AR1778" s="18"/>
      <c r="AS1778" s="18"/>
      <c r="AT1778" s="18"/>
      <c r="AU1778" s="18"/>
      <c r="AV1778" s="18"/>
      <c r="AW1778" s="18"/>
      <c r="AX1778" s="18"/>
      <c r="AY1778" s="18"/>
      <c r="AZ1778" s="18"/>
      <c r="BA1778" s="18"/>
      <c r="BB1778" s="18"/>
      <c r="BD1778" s="18"/>
      <c r="BE1778" s="18"/>
      <c r="BF1778" s="18"/>
      <c r="BG1778" s="18"/>
      <c r="BH1778" s="18"/>
      <c r="BI1778" s="18"/>
      <c r="BJ1778" s="18"/>
      <c r="BK1778" s="18"/>
      <c r="BL1778" s="18"/>
      <c r="BM1778" s="18"/>
      <c r="BN1778" s="18"/>
      <c r="BO1778" s="18"/>
      <c r="BP1778" s="18"/>
      <c r="BQ1778" s="18"/>
      <c r="BR1778" s="18"/>
      <c r="BS1778" s="18"/>
      <c r="BT1778" s="18"/>
      <c r="BU1778" s="18"/>
      <c r="BV1778" s="18"/>
      <c r="BW1778" s="18"/>
      <c r="BX1778" s="18"/>
      <c r="BY1778" s="18"/>
      <c r="BZ1778" s="18"/>
      <c r="CA1778" s="18"/>
      <c r="CB1778" s="18"/>
      <c r="CC1778" s="18"/>
      <c r="CD1778" s="18"/>
      <c r="CE1778" s="18"/>
      <c r="CF1778" s="18"/>
      <c r="CG1778" s="18"/>
      <c r="CH1778" s="18"/>
      <c r="CI1778" s="18"/>
      <c r="CJ1778" s="18"/>
      <c r="CK1778" s="18"/>
      <c r="CL1778" s="18"/>
      <c r="CM1778" s="18"/>
      <c r="CN1778" s="18"/>
      <c r="CO1778" s="18"/>
      <c r="CP1778" s="18"/>
      <c r="CQ1778" s="18"/>
      <c r="CR1778" s="18"/>
      <c r="CS1778" s="18"/>
      <c r="CT1778" s="18"/>
      <c r="CU1778" s="18"/>
      <c r="CV1778" s="18"/>
      <c r="CW1778" s="18"/>
      <c r="CX1778" s="18"/>
      <c r="CY1778" s="18"/>
      <c r="CZ1778" s="18"/>
      <c r="DA1778" s="18"/>
      <c r="DB1778" s="18"/>
      <c r="DC1778" s="18"/>
      <c r="DD1778" s="18"/>
      <c r="DE1778" s="18"/>
      <c r="DF1778" s="18"/>
      <c r="DG1778" s="18"/>
      <c r="DH1778" s="18"/>
      <c r="DI1778" s="18"/>
    </row>
    <row r="1779" s="19" customFormat="1" spans="1:113">
      <c r="A1779" s="153" t="str">
        <f>+CONCATENATE(B1779,C1779,D1779,E1779,F1779)</f>
        <v>AFS192.5</v>
      </c>
      <c r="B1779" s="154" t="s">
        <v>121</v>
      </c>
      <c r="C1779" s="154" t="s">
        <v>148</v>
      </c>
      <c r="D1779" s="154" t="s">
        <v>90</v>
      </c>
      <c r="E1779" s="154">
        <v>19</v>
      </c>
      <c r="F1779" s="155">
        <v>2.5</v>
      </c>
      <c r="G1779" s="156">
        <v>0</v>
      </c>
      <c r="H1779" s="156">
        <v>119.7</v>
      </c>
      <c r="I1779" s="156">
        <v>120.2</v>
      </c>
      <c r="J1779" s="156">
        <v>123.67</v>
      </c>
      <c r="K1779" s="156">
        <v>136.16</v>
      </c>
      <c r="L1779" s="156">
        <v>159.75</v>
      </c>
      <c r="M1779" s="157"/>
      <c r="N1779" s="18"/>
      <c r="W1779" s="18"/>
      <c r="X1779" s="18"/>
      <c r="Y1779" s="18"/>
      <c r="Z1779" s="18"/>
      <c r="AA1779" s="18"/>
      <c r="AB1779" s="18"/>
      <c r="AC1779" s="18"/>
      <c r="AD1779" s="18"/>
      <c r="AE1779" s="18"/>
      <c r="AF1779" s="18"/>
      <c r="AG1779" s="18"/>
      <c r="AH1779" s="18"/>
      <c r="AI1779" s="18"/>
      <c r="AJ1779" s="18"/>
      <c r="AK1779" s="18"/>
      <c r="AL1779" s="18"/>
      <c r="AM1779" s="18"/>
      <c r="AN1779" s="18"/>
      <c r="AO1779" s="18"/>
      <c r="AP1779" s="18"/>
      <c r="AQ1779" s="18"/>
      <c r="AR1779" s="18"/>
      <c r="AS1779" s="18"/>
      <c r="AT1779" s="18"/>
      <c r="AU1779" s="18"/>
      <c r="AV1779" s="18"/>
      <c r="AW1779" s="18"/>
      <c r="AX1779" s="18"/>
      <c r="AY1779" s="18"/>
      <c r="AZ1779" s="18"/>
      <c r="BA1779" s="18"/>
      <c r="BB1779" s="18"/>
      <c r="BD1779" s="18"/>
      <c r="BE1779" s="18"/>
      <c r="BF1779" s="18"/>
      <c r="BG1779" s="18"/>
      <c r="BH1779" s="18"/>
      <c r="BI1779" s="18"/>
      <c r="BJ1779" s="18"/>
      <c r="BK1779" s="18"/>
      <c r="BL1779" s="18"/>
      <c r="BM1779" s="18"/>
      <c r="BN1779" s="18"/>
      <c r="BO1779" s="18"/>
      <c r="BP1779" s="18"/>
      <c r="BQ1779" s="18"/>
      <c r="BR1779" s="18"/>
      <c r="BS1779" s="18"/>
      <c r="BT1779" s="18"/>
      <c r="BU1779" s="18"/>
      <c r="BV1779" s="18"/>
      <c r="BW1779" s="18"/>
      <c r="BX1779" s="18"/>
      <c r="BY1779" s="18"/>
      <c r="BZ1779" s="18"/>
      <c r="CA1779" s="18"/>
      <c r="CB1779" s="18"/>
      <c r="CC1779" s="18"/>
      <c r="CD1779" s="18"/>
      <c r="CE1779" s="18"/>
      <c r="CF1779" s="18"/>
      <c r="CG1779" s="18"/>
      <c r="CH1779" s="18"/>
      <c r="CI1779" s="18"/>
      <c r="CJ1779" s="18"/>
      <c r="CK1779" s="18"/>
      <c r="CL1779" s="18"/>
      <c r="CM1779" s="18"/>
      <c r="CN1779" s="18"/>
      <c r="CO1779" s="18"/>
      <c r="CP1779" s="18"/>
      <c r="CQ1779" s="18"/>
      <c r="CR1779" s="18"/>
      <c r="CS1779" s="18"/>
      <c r="CT1779" s="18"/>
      <c r="CU1779" s="18"/>
      <c r="CV1779" s="18"/>
      <c r="CW1779" s="18"/>
      <c r="CX1779" s="18"/>
      <c r="CY1779" s="18"/>
      <c r="CZ1779" s="18"/>
      <c r="DA1779" s="18"/>
      <c r="DB1779" s="18"/>
      <c r="DC1779" s="18"/>
      <c r="DD1779" s="18"/>
      <c r="DE1779" s="18"/>
      <c r="DF1779" s="18"/>
      <c r="DG1779" s="18"/>
      <c r="DH1779" s="18"/>
      <c r="DI1779" s="18"/>
    </row>
    <row r="1780" s="19" customFormat="1" spans="1:113">
      <c r="A1780" s="153" t="str">
        <f>+CONCATENATE(B1780,C1780,D1780,E1780,F1780)</f>
        <v>AFS202.5</v>
      </c>
      <c r="B1780" s="154" t="s">
        <v>121</v>
      </c>
      <c r="C1780" s="154" t="s">
        <v>148</v>
      </c>
      <c r="D1780" s="154" t="s">
        <v>90</v>
      </c>
      <c r="E1780" s="154">
        <v>20</v>
      </c>
      <c r="F1780" s="155">
        <v>2.5</v>
      </c>
      <c r="G1780" s="156">
        <v>0</v>
      </c>
      <c r="H1780" s="156">
        <v>119.7</v>
      </c>
      <c r="I1780" s="156">
        <v>120.2</v>
      </c>
      <c r="J1780" s="156">
        <v>123.67</v>
      </c>
      <c r="K1780" s="156">
        <v>136.16</v>
      </c>
      <c r="L1780" s="156">
        <v>159.75</v>
      </c>
      <c r="M1780" s="157"/>
      <c r="N1780" s="18"/>
      <c r="W1780" s="18"/>
      <c r="X1780" s="18"/>
      <c r="Y1780" s="18"/>
      <c r="Z1780" s="18"/>
      <c r="AA1780" s="18"/>
      <c r="AB1780" s="18"/>
      <c r="AC1780" s="18"/>
      <c r="AD1780" s="18"/>
      <c r="AE1780" s="18"/>
      <c r="AF1780" s="18"/>
      <c r="AG1780" s="18"/>
      <c r="AH1780" s="18"/>
      <c r="AI1780" s="18"/>
      <c r="AJ1780" s="18"/>
      <c r="AK1780" s="18"/>
      <c r="AL1780" s="18"/>
      <c r="AM1780" s="18"/>
      <c r="AN1780" s="18"/>
      <c r="AO1780" s="18"/>
      <c r="AP1780" s="18"/>
      <c r="AQ1780" s="18"/>
      <c r="AR1780" s="18"/>
      <c r="AS1780" s="18"/>
      <c r="AT1780" s="18"/>
      <c r="AU1780" s="18"/>
      <c r="AV1780" s="18"/>
      <c r="AW1780" s="18"/>
      <c r="AX1780" s="18"/>
      <c r="AY1780" s="18"/>
      <c r="AZ1780" s="18"/>
      <c r="BA1780" s="18"/>
      <c r="BB1780" s="18"/>
      <c r="BD1780" s="18"/>
      <c r="BE1780" s="18"/>
      <c r="BF1780" s="18"/>
      <c r="BG1780" s="18"/>
      <c r="BH1780" s="18"/>
      <c r="BI1780" s="18"/>
      <c r="BJ1780" s="18"/>
      <c r="BK1780" s="18"/>
      <c r="BL1780" s="18"/>
      <c r="BM1780" s="18"/>
      <c r="BN1780" s="18"/>
      <c r="BO1780" s="18"/>
      <c r="BP1780" s="18"/>
      <c r="BQ1780" s="18"/>
      <c r="BR1780" s="18"/>
      <c r="BS1780" s="18"/>
      <c r="BT1780" s="18"/>
      <c r="BU1780" s="18"/>
      <c r="BV1780" s="18"/>
      <c r="BW1780" s="18"/>
      <c r="BX1780" s="18"/>
      <c r="BY1780" s="18"/>
      <c r="BZ1780" s="18"/>
      <c r="CA1780" s="18"/>
      <c r="CB1780" s="18"/>
      <c r="CC1780" s="18"/>
      <c r="CD1780" s="18"/>
      <c r="CE1780" s="18"/>
      <c r="CF1780" s="18"/>
      <c r="CG1780" s="18"/>
      <c r="CH1780" s="18"/>
      <c r="CI1780" s="18"/>
      <c r="CJ1780" s="18"/>
      <c r="CK1780" s="18"/>
      <c r="CL1780" s="18"/>
      <c r="CM1780" s="18"/>
      <c r="CN1780" s="18"/>
      <c r="CO1780" s="18"/>
      <c r="CP1780" s="18"/>
      <c r="CQ1780" s="18"/>
      <c r="CR1780" s="18"/>
      <c r="CS1780" s="18"/>
      <c r="CT1780" s="18"/>
      <c r="CU1780" s="18"/>
      <c r="CV1780" s="18"/>
      <c r="CW1780" s="18"/>
      <c r="CX1780" s="18"/>
      <c r="CY1780" s="18"/>
      <c r="CZ1780" s="18"/>
      <c r="DA1780" s="18"/>
      <c r="DB1780" s="18"/>
      <c r="DC1780" s="18"/>
      <c r="DD1780" s="18"/>
      <c r="DE1780" s="18"/>
      <c r="DF1780" s="18"/>
      <c r="DG1780" s="18"/>
      <c r="DH1780" s="18"/>
      <c r="DI1780" s="18"/>
    </row>
    <row r="1781" s="19" customFormat="1" spans="1:113">
      <c r="A1781" s="153" t="str">
        <f>+CONCATENATE(B1781,C1781,D1781,E1781,F1781)</f>
        <v>AFS212.5</v>
      </c>
      <c r="B1781" s="154" t="s">
        <v>121</v>
      </c>
      <c r="C1781" s="154" t="s">
        <v>148</v>
      </c>
      <c r="D1781" s="154" t="s">
        <v>90</v>
      </c>
      <c r="E1781" s="154">
        <v>21</v>
      </c>
      <c r="F1781" s="155">
        <v>2.5</v>
      </c>
      <c r="G1781" s="156">
        <v>0</v>
      </c>
      <c r="H1781" s="156">
        <v>119.7</v>
      </c>
      <c r="I1781" s="156">
        <v>120.2</v>
      </c>
      <c r="J1781" s="156">
        <v>123.67</v>
      </c>
      <c r="K1781" s="156">
        <v>136.16</v>
      </c>
      <c r="L1781" s="156">
        <v>159.75</v>
      </c>
      <c r="M1781" s="157"/>
      <c r="N1781" s="18"/>
      <c r="W1781" s="18"/>
      <c r="X1781" s="18"/>
      <c r="Y1781" s="18"/>
      <c r="Z1781" s="18"/>
      <c r="AA1781" s="18"/>
      <c r="AB1781" s="18"/>
      <c r="AC1781" s="18"/>
      <c r="AD1781" s="18"/>
      <c r="AE1781" s="18"/>
      <c r="AF1781" s="18"/>
      <c r="AG1781" s="18"/>
      <c r="AH1781" s="18"/>
      <c r="AI1781" s="18"/>
      <c r="AJ1781" s="18"/>
      <c r="AK1781" s="18"/>
      <c r="AL1781" s="18"/>
      <c r="AM1781" s="18"/>
      <c r="AN1781" s="18"/>
      <c r="AO1781" s="18"/>
      <c r="AP1781" s="18"/>
      <c r="AQ1781" s="18"/>
      <c r="AR1781" s="18"/>
      <c r="AS1781" s="18"/>
      <c r="AT1781" s="18"/>
      <c r="AU1781" s="18"/>
      <c r="AV1781" s="18"/>
      <c r="AW1781" s="18"/>
      <c r="AX1781" s="18"/>
      <c r="AY1781" s="18"/>
      <c r="AZ1781" s="18"/>
      <c r="BA1781" s="18"/>
      <c r="BB1781" s="18"/>
      <c r="BD1781" s="18"/>
      <c r="BE1781" s="18"/>
      <c r="BF1781" s="18"/>
      <c r="BG1781" s="18"/>
      <c r="BH1781" s="18"/>
      <c r="BI1781" s="18"/>
      <c r="BJ1781" s="18"/>
      <c r="BK1781" s="18"/>
      <c r="BL1781" s="18"/>
      <c r="BM1781" s="18"/>
      <c r="BN1781" s="18"/>
      <c r="BO1781" s="18"/>
      <c r="BP1781" s="18"/>
      <c r="BQ1781" s="18"/>
      <c r="BR1781" s="18"/>
      <c r="BS1781" s="18"/>
      <c r="BT1781" s="18"/>
      <c r="BU1781" s="18"/>
      <c r="BV1781" s="18"/>
      <c r="BW1781" s="18"/>
      <c r="BX1781" s="18"/>
      <c r="BY1781" s="18"/>
      <c r="BZ1781" s="18"/>
      <c r="CA1781" s="18"/>
      <c r="CB1781" s="18"/>
      <c r="CC1781" s="18"/>
      <c r="CD1781" s="18"/>
      <c r="CE1781" s="18"/>
      <c r="CF1781" s="18"/>
      <c r="CG1781" s="18"/>
      <c r="CH1781" s="18"/>
      <c r="CI1781" s="18"/>
      <c r="CJ1781" s="18"/>
      <c r="CK1781" s="18"/>
      <c r="CL1781" s="18"/>
      <c r="CM1781" s="18"/>
      <c r="CN1781" s="18"/>
      <c r="CO1781" s="18"/>
      <c r="CP1781" s="18"/>
      <c r="CQ1781" s="18"/>
      <c r="CR1781" s="18"/>
      <c r="CS1781" s="18"/>
      <c r="CT1781" s="18"/>
      <c r="CU1781" s="18"/>
      <c r="CV1781" s="18"/>
      <c r="CW1781" s="18"/>
      <c r="CX1781" s="18"/>
      <c r="CY1781" s="18"/>
      <c r="CZ1781" s="18"/>
      <c r="DA1781" s="18"/>
      <c r="DB1781" s="18"/>
      <c r="DC1781" s="18"/>
      <c r="DD1781" s="18"/>
      <c r="DE1781" s="18"/>
      <c r="DF1781" s="18"/>
      <c r="DG1781" s="18"/>
      <c r="DH1781" s="18"/>
      <c r="DI1781" s="18"/>
    </row>
    <row r="1782" s="19" customFormat="1" spans="1:113">
      <c r="A1782" s="153" t="str">
        <f>+CONCATENATE(B1782,C1782,D1782,E1782,F1782)</f>
        <v>AFS222.5</v>
      </c>
      <c r="B1782" s="154" t="s">
        <v>121</v>
      </c>
      <c r="C1782" s="154" t="s">
        <v>148</v>
      </c>
      <c r="D1782" s="154" t="s">
        <v>90</v>
      </c>
      <c r="E1782" s="154">
        <v>22</v>
      </c>
      <c r="F1782" s="155">
        <v>2.5</v>
      </c>
      <c r="G1782" s="156">
        <v>0</v>
      </c>
      <c r="H1782" s="156">
        <v>123.53</v>
      </c>
      <c r="I1782" s="156">
        <v>124.03</v>
      </c>
      <c r="J1782" s="156">
        <v>128.33</v>
      </c>
      <c r="K1782" s="156">
        <v>142.92</v>
      </c>
      <c r="L1782" s="156">
        <v>169.75</v>
      </c>
      <c r="M1782" s="157"/>
      <c r="N1782" s="18"/>
      <c r="W1782" s="18"/>
      <c r="X1782" s="18"/>
      <c r="Y1782" s="18"/>
      <c r="Z1782" s="18"/>
      <c r="AA1782" s="18"/>
      <c r="AB1782" s="18"/>
      <c r="AC1782" s="18"/>
      <c r="AD1782" s="18"/>
      <c r="AE1782" s="18"/>
      <c r="AF1782" s="18"/>
      <c r="AG1782" s="18"/>
      <c r="AH1782" s="18"/>
      <c r="AI1782" s="18"/>
      <c r="AJ1782" s="18"/>
      <c r="AK1782" s="18"/>
      <c r="AL1782" s="18"/>
      <c r="AM1782" s="18"/>
      <c r="AN1782" s="18"/>
      <c r="AO1782" s="18"/>
      <c r="AP1782" s="18"/>
      <c r="AQ1782" s="18"/>
      <c r="AR1782" s="18"/>
      <c r="AS1782" s="18"/>
      <c r="AT1782" s="18"/>
      <c r="AU1782" s="18"/>
      <c r="AV1782" s="18"/>
      <c r="AW1782" s="18"/>
      <c r="AX1782" s="18"/>
      <c r="AY1782" s="18"/>
      <c r="AZ1782" s="18"/>
      <c r="BA1782" s="18"/>
      <c r="BB1782" s="18"/>
      <c r="BD1782" s="18"/>
      <c r="BE1782" s="18"/>
      <c r="BF1782" s="18"/>
      <c r="BG1782" s="18"/>
      <c r="BH1782" s="18"/>
      <c r="BI1782" s="18"/>
      <c r="BJ1782" s="18"/>
      <c r="BK1782" s="18"/>
      <c r="BL1782" s="18"/>
      <c r="BM1782" s="18"/>
      <c r="BN1782" s="18"/>
      <c r="BO1782" s="18"/>
      <c r="BP1782" s="18"/>
      <c r="BQ1782" s="18"/>
      <c r="BR1782" s="18"/>
      <c r="BS1782" s="18"/>
      <c r="BT1782" s="18"/>
      <c r="BU1782" s="18"/>
      <c r="BV1782" s="18"/>
      <c r="BW1782" s="18"/>
      <c r="BX1782" s="18"/>
      <c r="BY1782" s="18"/>
      <c r="BZ1782" s="18"/>
      <c r="CA1782" s="18"/>
      <c r="CB1782" s="18"/>
      <c r="CC1782" s="18"/>
      <c r="CD1782" s="18"/>
      <c r="CE1782" s="18"/>
      <c r="CF1782" s="18"/>
      <c r="CG1782" s="18"/>
      <c r="CH1782" s="18"/>
      <c r="CI1782" s="18"/>
      <c r="CJ1782" s="18"/>
      <c r="CK1782" s="18"/>
      <c r="CL1782" s="18"/>
      <c r="CM1782" s="18"/>
      <c r="CN1782" s="18"/>
      <c r="CO1782" s="18"/>
      <c r="CP1782" s="18"/>
      <c r="CQ1782" s="18"/>
      <c r="CR1782" s="18"/>
      <c r="CS1782" s="18"/>
      <c r="CT1782" s="18"/>
      <c r="CU1782" s="18"/>
      <c r="CV1782" s="18"/>
      <c r="CW1782" s="18"/>
      <c r="CX1782" s="18"/>
      <c r="CY1782" s="18"/>
      <c r="CZ1782" s="18"/>
      <c r="DA1782" s="18"/>
      <c r="DB1782" s="18"/>
      <c r="DC1782" s="18"/>
      <c r="DD1782" s="18"/>
      <c r="DE1782" s="18"/>
      <c r="DF1782" s="18"/>
      <c r="DG1782" s="18"/>
      <c r="DH1782" s="18"/>
      <c r="DI1782" s="18"/>
    </row>
    <row r="1783" s="19" customFormat="1" spans="1:113">
      <c r="A1783" s="153" t="str">
        <f>+CONCATENATE(B1783,C1783,D1783,E1783,F1783)</f>
        <v>AFS232.5</v>
      </c>
      <c r="B1783" s="154" t="s">
        <v>121</v>
      </c>
      <c r="C1783" s="154" t="s">
        <v>148</v>
      </c>
      <c r="D1783" s="154" t="s">
        <v>90</v>
      </c>
      <c r="E1783" s="154">
        <v>23</v>
      </c>
      <c r="F1783" s="155">
        <v>2.5</v>
      </c>
      <c r="G1783" s="156">
        <v>0</v>
      </c>
      <c r="H1783" s="156">
        <v>126.75</v>
      </c>
      <c r="I1783" s="156">
        <v>127.3</v>
      </c>
      <c r="J1783" s="156">
        <v>133.02</v>
      </c>
      <c r="K1783" s="156">
        <v>150.22</v>
      </c>
      <c r="L1783" s="156">
        <v>180.66</v>
      </c>
      <c r="M1783" s="157"/>
      <c r="N1783" s="18"/>
      <c r="W1783" s="18"/>
      <c r="X1783" s="18"/>
      <c r="Y1783" s="18"/>
      <c r="Z1783" s="18"/>
      <c r="AA1783" s="18"/>
      <c r="AB1783" s="18"/>
      <c r="AC1783" s="18"/>
      <c r="AD1783" s="18"/>
      <c r="AE1783" s="18"/>
      <c r="AF1783" s="18"/>
      <c r="AG1783" s="18"/>
      <c r="AH1783" s="18"/>
      <c r="AI1783" s="18"/>
      <c r="AJ1783" s="18"/>
      <c r="AK1783" s="18"/>
      <c r="AL1783" s="18"/>
      <c r="AM1783" s="18"/>
      <c r="AN1783" s="18"/>
      <c r="AO1783" s="18"/>
      <c r="AP1783" s="18"/>
      <c r="AQ1783" s="18"/>
      <c r="AR1783" s="18"/>
      <c r="AS1783" s="18"/>
      <c r="AT1783" s="18"/>
      <c r="AU1783" s="18"/>
      <c r="AV1783" s="18"/>
      <c r="AW1783" s="18"/>
      <c r="AX1783" s="18"/>
      <c r="AY1783" s="18"/>
      <c r="AZ1783" s="18"/>
      <c r="BA1783" s="18"/>
      <c r="BB1783" s="18"/>
      <c r="BD1783" s="18"/>
      <c r="BE1783" s="18"/>
      <c r="BF1783" s="18"/>
      <c r="BG1783" s="18"/>
      <c r="BH1783" s="18"/>
      <c r="BI1783" s="18"/>
      <c r="BJ1783" s="18"/>
      <c r="BK1783" s="18"/>
      <c r="BL1783" s="18"/>
      <c r="BM1783" s="18"/>
      <c r="BN1783" s="18"/>
      <c r="BO1783" s="18"/>
      <c r="BP1783" s="18"/>
      <c r="BQ1783" s="18"/>
      <c r="BR1783" s="18"/>
      <c r="BS1783" s="18"/>
      <c r="BT1783" s="18"/>
      <c r="BU1783" s="18"/>
      <c r="BV1783" s="18"/>
      <c r="BW1783" s="18"/>
      <c r="BX1783" s="18"/>
      <c r="BY1783" s="18"/>
      <c r="BZ1783" s="18"/>
      <c r="CA1783" s="18"/>
      <c r="CB1783" s="18"/>
      <c r="CC1783" s="18"/>
      <c r="CD1783" s="18"/>
      <c r="CE1783" s="18"/>
      <c r="CF1783" s="18"/>
      <c r="CG1783" s="18"/>
      <c r="CH1783" s="18"/>
      <c r="CI1783" s="18"/>
      <c r="CJ1783" s="18"/>
      <c r="CK1783" s="18"/>
      <c r="CL1783" s="18"/>
      <c r="CM1783" s="18"/>
      <c r="CN1783" s="18"/>
      <c r="CO1783" s="18"/>
      <c r="CP1783" s="18"/>
      <c r="CQ1783" s="18"/>
      <c r="CR1783" s="18"/>
      <c r="CS1783" s="18"/>
      <c r="CT1783" s="18"/>
      <c r="CU1783" s="18"/>
      <c r="CV1783" s="18"/>
      <c r="CW1783" s="18"/>
      <c r="CX1783" s="18"/>
      <c r="CY1783" s="18"/>
      <c r="CZ1783" s="18"/>
      <c r="DA1783" s="18"/>
      <c r="DB1783" s="18"/>
      <c r="DC1783" s="18"/>
      <c r="DD1783" s="18"/>
      <c r="DE1783" s="18"/>
      <c r="DF1783" s="18"/>
      <c r="DG1783" s="18"/>
      <c r="DH1783" s="18"/>
      <c r="DI1783" s="18"/>
    </row>
    <row r="1784" s="19" customFormat="1" spans="1:113">
      <c r="A1784" s="153" t="str">
        <f>+CONCATENATE(B1784,C1784,D1784,E1784,F1784)</f>
        <v>AFS242.5</v>
      </c>
      <c r="B1784" s="154" t="s">
        <v>121</v>
      </c>
      <c r="C1784" s="154" t="s">
        <v>148</v>
      </c>
      <c r="D1784" s="154" t="s">
        <v>90</v>
      </c>
      <c r="E1784" s="154">
        <v>24</v>
      </c>
      <c r="F1784" s="155">
        <v>2.5</v>
      </c>
      <c r="G1784" s="156">
        <v>0</v>
      </c>
      <c r="H1784" s="156">
        <v>129.4</v>
      </c>
      <c r="I1784" s="156">
        <v>130.29</v>
      </c>
      <c r="J1784" s="156">
        <v>137.91</v>
      </c>
      <c r="K1784" s="156">
        <v>158.45</v>
      </c>
      <c r="L1784" s="156">
        <v>192.9</v>
      </c>
      <c r="M1784" s="157"/>
      <c r="N1784" s="18"/>
      <c r="W1784" s="18"/>
      <c r="X1784" s="18"/>
      <c r="Y1784" s="18"/>
      <c r="Z1784" s="18"/>
      <c r="AA1784" s="18"/>
      <c r="AB1784" s="18"/>
      <c r="AC1784" s="18"/>
      <c r="AD1784" s="18"/>
      <c r="AE1784" s="18"/>
      <c r="AF1784" s="18"/>
      <c r="AG1784" s="18"/>
      <c r="AH1784" s="18"/>
      <c r="AI1784" s="18"/>
      <c r="AJ1784" s="18"/>
      <c r="AK1784" s="18"/>
      <c r="AL1784" s="18"/>
      <c r="AM1784" s="18"/>
      <c r="AN1784" s="18"/>
      <c r="AO1784" s="18"/>
      <c r="AP1784" s="18"/>
      <c r="AQ1784" s="18"/>
      <c r="AR1784" s="18"/>
      <c r="AS1784" s="18"/>
      <c r="AT1784" s="18"/>
      <c r="AU1784" s="18"/>
      <c r="AV1784" s="18"/>
      <c r="AW1784" s="18"/>
      <c r="AX1784" s="18"/>
      <c r="AY1784" s="18"/>
      <c r="AZ1784" s="18"/>
      <c r="BA1784" s="18"/>
      <c r="BB1784" s="18"/>
      <c r="BD1784" s="18"/>
      <c r="BE1784" s="18"/>
      <c r="BF1784" s="18"/>
      <c r="BG1784" s="18"/>
      <c r="BH1784" s="18"/>
      <c r="BI1784" s="18"/>
      <c r="BJ1784" s="18"/>
      <c r="BK1784" s="18"/>
      <c r="BL1784" s="18"/>
      <c r="BM1784" s="18"/>
      <c r="BN1784" s="18"/>
      <c r="BO1784" s="18"/>
      <c r="BP1784" s="18"/>
      <c r="BQ1784" s="18"/>
      <c r="BR1784" s="18"/>
      <c r="BS1784" s="18"/>
      <c r="BT1784" s="18"/>
      <c r="BU1784" s="18"/>
      <c r="BV1784" s="18"/>
      <c r="BW1784" s="18"/>
      <c r="BX1784" s="18"/>
      <c r="BY1784" s="18"/>
      <c r="BZ1784" s="18"/>
      <c r="CA1784" s="18"/>
      <c r="CB1784" s="18"/>
      <c r="CC1784" s="18"/>
      <c r="CD1784" s="18"/>
      <c r="CE1784" s="18"/>
      <c r="CF1784" s="18"/>
      <c r="CG1784" s="18"/>
      <c r="CH1784" s="18"/>
      <c r="CI1784" s="18"/>
      <c r="CJ1784" s="18"/>
      <c r="CK1784" s="18"/>
      <c r="CL1784" s="18"/>
      <c r="CM1784" s="18"/>
      <c r="CN1784" s="18"/>
      <c r="CO1784" s="18"/>
      <c r="CP1784" s="18"/>
      <c r="CQ1784" s="18"/>
      <c r="CR1784" s="18"/>
      <c r="CS1784" s="18"/>
      <c r="CT1784" s="18"/>
      <c r="CU1784" s="18"/>
      <c r="CV1784" s="18"/>
      <c r="CW1784" s="18"/>
      <c r="CX1784" s="18"/>
      <c r="CY1784" s="18"/>
      <c r="CZ1784" s="18"/>
      <c r="DA1784" s="18"/>
      <c r="DB1784" s="18"/>
      <c r="DC1784" s="18"/>
      <c r="DD1784" s="18"/>
      <c r="DE1784" s="18"/>
      <c r="DF1784" s="18"/>
      <c r="DG1784" s="18"/>
      <c r="DH1784" s="18"/>
      <c r="DI1784" s="18"/>
    </row>
    <row r="1785" s="19" customFormat="1" spans="1:113">
      <c r="A1785" s="153" t="str">
        <f>+CONCATENATE(B1785,C1785,D1785,E1785,F1785)</f>
        <v>AFS252.5</v>
      </c>
      <c r="B1785" s="154" t="s">
        <v>121</v>
      </c>
      <c r="C1785" s="154" t="s">
        <v>148</v>
      </c>
      <c r="D1785" s="154" t="s">
        <v>90</v>
      </c>
      <c r="E1785" s="154">
        <v>25</v>
      </c>
      <c r="F1785" s="155">
        <v>2.5</v>
      </c>
      <c r="G1785" s="156">
        <v>0</v>
      </c>
      <c r="H1785" s="156">
        <v>131.65</v>
      </c>
      <c r="I1785" s="156">
        <v>133.18</v>
      </c>
      <c r="J1785" s="156">
        <v>143.34</v>
      </c>
      <c r="K1785" s="156">
        <v>167.54</v>
      </c>
      <c r="L1785" s="156">
        <v>206.39</v>
      </c>
      <c r="M1785" s="157"/>
      <c r="N1785" s="18"/>
      <c r="W1785" s="18"/>
      <c r="X1785" s="18"/>
      <c r="Y1785" s="18"/>
      <c r="Z1785" s="18"/>
      <c r="AA1785" s="18"/>
      <c r="AB1785" s="18"/>
      <c r="AC1785" s="18"/>
      <c r="AD1785" s="18"/>
      <c r="AE1785" s="18"/>
      <c r="AF1785" s="18"/>
      <c r="AG1785" s="18"/>
      <c r="AH1785" s="18"/>
      <c r="AI1785" s="18"/>
      <c r="AJ1785" s="18"/>
      <c r="AK1785" s="18"/>
      <c r="AL1785" s="18"/>
      <c r="AM1785" s="18"/>
      <c r="AN1785" s="18"/>
      <c r="AO1785" s="18"/>
      <c r="AP1785" s="18"/>
      <c r="AQ1785" s="18"/>
      <c r="AR1785" s="18"/>
      <c r="AS1785" s="18"/>
      <c r="AT1785" s="18"/>
      <c r="AU1785" s="18"/>
      <c r="AV1785" s="18"/>
      <c r="AW1785" s="18"/>
      <c r="AX1785" s="18"/>
      <c r="AY1785" s="18"/>
      <c r="AZ1785" s="18"/>
      <c r="BA1785" s="18"/>
      <c r="BB1785" s="18"/>
      <c r="BD1785" s="18"/>
      <c r="BE1785" s="18"/>
      <c r="BF1785" s="18"/>
      <c r="BG1785" s="18"/>
      <c r="BH1785" s="18"/>
      <c r="BI1785" s="18"/>
      <c r="BJ1785" s="18"/>
      <c r="BK1785" s="18"/>
      <c r="BL1785" s="18"/>
      <c r="BM1785" s="18"/>
      <c r="BN1785" s="18"/>
      <c r="BO1785" s="18"/>
      <c r="BP1785" s="18"/>
      <c r="BQ1785" s="18"/>
      <c r="BR1785" s="18"/>
      <c r="BS1785" s="18"/>
      <c r="BT1785" s="18"/>
      <c r="BU1785" s="18"/>
      <c r="BV1785" s="18"/>
      <c r="BW1785" s="18"/>
      <c r="BX1785" s="18"/>
      <c r="BY1785" s="18"/>
      <c r="BZ1785" s="18"/>
      <c r="CA1785" s="18"/>
      <c r="CB1785" s="18"/>
      <c r="CC1785" s="18"/>
      <c r="CD1785" s="18"/>
      <c r="CE1785" s="18"/>
      <c r="CF1785" s="18"/>
      <c r="CG1785" s="18"/>
      <c r="CH1785" s="18"/>
      <c r="CI1785" s="18"/>
      <c r="CJ1785" s="18"/>
      <c r="CK1785" s="18"/>
      <c r="CL1785" s="18"/>
      <c r="CM1785" s="18"/>
      <c r="CN1785" s="18"/>
      <c r="CO1785" s="18"/>
      <c r="CP1785" s="18"/>
      <c r="CQ1785" s="18"/>
      <c r="CR1785" s="18"/>
      <c r="CS1785" s="18"/>
      <c r="CT1785" s="18"/>
      <c r="CU1785" s="18"/>
      <c r="CV1785" s="18"/>
      <c r="CW1785" s="18"/>
      <c r="CX1785" s="18"/>
      <c r="CY1785" s="18"/>
      <c r="CZ1785" s="18"/>
      <c r="DA1785" s="18"/>
      <c r="DB1785" s="18"/>
      <c r="DC1785" s="18"/>
      <c r="DD1785" s="18"/>
      <c r="DE1785" s="18"/>
      <c r="DF1785" s="18"/>
      <c r="DG1785" s="18"/>
      <c r="DH1785" s="18"/>
      <c r="DI1785" s="18"/>
    </row>
    <row r="1786" s="19" customFormat="1" spans="1:113">
      <c r="A1786" s="153" t="str">
        <f>+CONCATENATE(B1786,C1786,D1786,E1786,F1786)</f>
        <v>AFS262.5</v>
      </c>
      <c r="B1786" s="154" t="s">
        <v>121</v>
      </c>
      <c r="C1786" s="154" t="s">
        <v>148</v>
      </c>
      <c r="D1786" s="154" t="s">
        <v>90</v>
      </c>
      <c r="E1786" s="154">
        <v>26</v>
      </c>
      <c r="F1786" s="155">
        <v>2.5</v>
      </c>
      <c r="G1786" s="156">
        <v>0</v>
      </c>
      <c r="H1786" s="156">
        <v>133.71</v>
      </c>
      <c r="I1786" s="156">
        <v>136.28</v>
      </c>
      <c r="J1786" s="156">
        <v>149.56</v>
      </c>
      <c r="K1786" s="156">
        <v>178.03</v>
      </c>
      <c r="L1786" s="156">
        <v>221.29</v>
      </c>
      <c r="M1786" s="157"/>
      <c r="N1786" s="18"/>
      <c r="W1786" s="18"/>
      <c r="X1786" s="18"/>
      <c r="Y1786" s="18"/>
      <c r="Z1786" s="18"/>
      <c r="AA1786" s="18"/>
      <c r="AB1786" s="18"/>
      <c r="AC1786" s="18"/>
      <c r="AD1786" s="18"/>
      <c r="AE1786" s="18"/>
      <c r="AF1786" s="18"/>
      <c r="AG1786" s="18"/>
      <c r="AH1786" s="18"/>
      <c r="AI1786" s="18"/>
      <c r="AJ1786" s="18"/>
      <c r="AK1786" s="18"/>
      <c r="AL1786" s="18"/>
      <c r="AM1786" s="18"/>
      <c r="AN1786" s="18"/>
      <c r="AO1786" s="18"/>
      <c r="AP1786" s="18"/>
      <c r="AQ1786" s="18"/>
      <c r="AR1786" s="18"/>
      <c r="AS1786" s="18"/>
      <c r="AT1786" s="18"/>
      <c r="AU1786" s="18"/>
      <c r="AV1786" s="18"/>
      <c r="AW1786" s="18"/>
      <c r="AX1786" s="18"/>
      <c r="AY1786" s="18"/>
      <c r="AZ1786" s="18"/>
      <c r="BA1786" s="18"/>
      <c r="BB1786" s="18"/>
      <c r="BD1786" s="18"/>
      <c r="BE1786" s="18"/>
      <c r="BF1786" s="18"/>
      <c r="BG1786" s="18"/>
      <c r="BH1786" s="18"/>
      <c r="BI1786" s="18"/>
      <c r="BJ1786" s="18"/>
      <c r="BK1786" s="18"/>
      <c r="BL1786" s="18"/>
      <c r="BM1786" s="18"/>
      <c r="BN1786" s="18"/>
      <c r="BO1786" s="18"/>
      <c r="BP1786" s="18"/>
      <c r="BQ1786" s="18"/>
      <c r="BR1786" s="18"/>
      <c r="BS1786" s="18"/>
      <c r="BT1786" s="18"/>
      <c r="BU1786" s="18"/>
      <c r="BV1786" s="18"/>
      <c r="BW1786" s="18"/>
      <c r="BX1786" s="18"/>
      <c r="BY1786" s="18"/>
      <c r="BZ1786" s="18"/>
      <c r="CA1786" s="18"/>
      <c r="CB1786" s="18"/>
      <c r="CC1786" s="18"/>
      <c r="CD1786" s="18"/>
      <c r="CE1786" s="18"/>
      <c r="CF1786" s="18"/>
      <c r="CG1786" s="18"/>
      <c r="CH1786" s="18"/>
      <c r="CI1786" s="18"/>
      <c r="CJ1786" s="18"/>
      <c r="CK1786" s="18"/>
      <c r="CL1786" s="18"/>
      <c r="CM1786" s="18"/>
      <c r="CN1786" s="18"/>
      <c r="CO1786" s="18"/>
      <c r="CP1786" s="18"/>
      <c r="CQ1786" s="18"/>
      <c r="CR1786" s="18"/>
      <c r="CS1786" s="18"/>
      <c r="CT1786" s="18"/>
      <c r="CU1786" s="18"/>
      <c r="CV1786" s="18"/>
      <c r="CW1786" s="18"/>
      <c r="CX1786" s="18"/>
      <c r="CY1786" s="18"/>
      <c r="CZ1786" s="18"/>
      <c r="DA1786" s="18"/>
      <c r="DB1786" s="18"/>
      <c r="DC1786" s="18"/>
      <c r="DD1786" s="18"/>
      <c r="DE1786" s="18"/>
      <c r="DF1786" s="18"/>
      <c r="DG1786" s="18"/>
      <c r="DH1786" s="18"/>
      <c r="DI1786" s="18"/>
    </row>
    <row r="1787" s="19" customFormat="1" spans="1:113">
      <c r="A1787" s="153" t="str">
        <f>+CONCATENATE(B1787,C1787,D1787,E1787,F1787)</f>
        <v>AFS272.5</v>
      </c>
      <c r="B1787" s="154" t="s">
        <v>121</v>
      </c>
      <c r="C1787" s="154" t="s">
        <v>148</v>
      </c>
      <c r="D1787" s="154" t="s">
        <v>90</v>
      </c>
      <c r="E1787" s="154">
        <v>27</v>
      </c>
      <c r="F1787" s="155">
        <v>2.5</v>
      </c>
      <c r="G1787" s="156">
        <v>0</v>
      </c>
      <c r="H1787" s="156">
        <v>135.8</v>
      </c>
      <c r="I1787" s="156">
        <v>139.85</v>
      </c>
      <c r="J1787" s="156">
        <v>156.96</v>
      </c>
      <c r="K1787" s="156">
        <v>189.82</v>
      </c>
      <c r="L1787" s="156">
        <v>237.64</v>
      </c>
      <c r="M1787" s="157"/>
      <c r="N1787" s="18"/>
      <c r="W1787" s="18"/>
      <c r="X1787" s="18"/>
      <c r="Y1787" s="18"/>
      <c r="Z1787" s="18"/>
      <c r="AA1787" s="18"/>
      <c r="AB1787" s="18"/>
      <c r="AC1787" s="18"/>
      <c r="AD1787" s="18"/>
      <c r="AE1787" s="18"/>
      <c r="AF1787" s="18"/>
      <c r="AG1787" s="18"/>
      <c r="AH1787" s="18"/>
      <c r="AI1787" s="18"/>
      <c r="AJ1787" s="18"/>
      <c r="AK1787" s="18"/>
      <c r="AL1787" s="18"/>
      <c r="AM1787" s="18"/>
      <c r="AN1787" s="18"/>
      <c r="AO1787" s="18"/>
      <c r="AP1787" s="18"/>
      <c r="AQ1787" s="18"/>
      <c r="AR1787" s="18"/>
      <c r="AS1787" s="18"/>
      <c r="AT1787" s="18"/>
      <c r="AU1787" s="18"/>
      <c r="AV1787" s="18"/>
      <c r="AW1787" s="18"/>
      <c r="AX1787" s="18"/>
      <c r="AY1787" s="18"/>
      <c r="AZ1787" s="18"/>
      <c r="BA1787" s="18"/>
      <c r="BB1787" s="18"/>
      <c r="BD1787" s="18"/>
      <c r="BE1787" s="18"/>
      <c r="BF1787" s="18"/>
      <c r="BG1787" s="18"/>
      <c r="BH1787" s="18"/>
      <c r="BI1787" s="18"/>
      <c r="BJ1787" s="18"/>
      <c r="BK1787" s="18"/>
      <c r="BL1787" s="18"/>
      <c r="BM1787" s="18"/>
      <c r="BN1787" s="18"/>
      <c r="BO1787" s="18"/>
      <c r="BP1787" s="18"/>
      <c r="BQ1787" s="18"/>
      <c r="BR1787" s="18"/>
      <c r="BS1787" s="18"/>
      <c r="BT1787" s="18"/>
      <c r="BU1787" s="18"/>
      <c r="BV1787" s="18"/>
      <c r="BW1787" s="18"/>
      <c r="BX1787" s="18"/>
      <c r="BY1787" s="18"/>
      <c r="BZ1787" s="18"/>
      <c r="CA1787" s="18"/>
      <c r="CB1787" s="18"/>
      <c r="CC1787" s="18"/>
      <c r="CD1787" s="18"/>
      <c r="CE1787" s="18"/>
      <c r="CF1787" s="18"/>
      <c r="CG1787" s="18"/>
      <c r="CH1787" s="18"/>
      <c r="CI1787" s="18"/>
      <c r="CJ1787" s="18"/>
      <c r="CK1787" s="18"/>
      <c r="CL1787" s="18"/>
      <c r="CM1787" s="18"/>
      <c r="CN1787" s="18"/>
      <c r="CO1787" s="18"/>
      <c r="CP1787" s="18"/>
      <c r="CQ1787" s="18"/>
      <c r="CR1787" s="18"/>
      <c r="CS1787" s="18"/>
      <c r="CT1787" s="18"/>
      <c r="CU1787" s="18"/>
      <c r="CV1787" s="18"/>
      <c r="CW1787" s="18"/>
      <c r="CX1787" s="18"/>
      <c r="CY1787" s="18"/>
      <c r="CZ1787" s="18"/>
      <c r="DA1787" s="18"/>
      <c r="DB1787" s="18"/>
      <c r="DC1787" s="18"/>
      <c r="DD1787" s="18"/>
      <c r="DE1787" s="18"/>
      <c r="DF1787" s="18"/>
      <c r="DG1787" s="18"/>
      <c r="DH1787" s="18"/>
      <c r="DI1787" s="18"/>
    </row>
    <row r="1788" s="19" customFormat="1" spans="1:113">
      <c r="A1788" s="153" t="str">
        <f>+CONCATENATE(B1788,C1788,D1788,E1788,F1788)</f>
        <v>AFS282.5</v>
      </c>
      <c r="B1788" s="154" t="s">
        <v>121</v>
      </c>
      <c r="C1788" s="154" t="s">
        <v>148</v>
      </c>
      <c r="D1788" s="154" t="s">
        <v>90</v>
      </c>
      <c r="E1788" s="154">
        <v>28</v>
      </c>
      <c r="F1788" s="155">
        <v>2.5</v>
      </c>
      <c r="G1788" s="156">
        <v>0</v>
      </c>
      <c r="H1788" s="156">
        <v>138.14</v>
      </c>
      <c r="I1788" s="156">
        <v>144.35</v>
      </c>
      <c r="J1788" s="156">
        <v>165.58</v>
      </c>
      <c r="K1788" s="156">
        <v>203.3</v>
      </c>
      <c r="L1788" s="156">
        <v>255.63</v>
      </c>
      <c r="M1788" s="157"/>
      <c r="N1788" s="18"/>
      <c r="W1788" s="18"/>
      <c r="X1788" s="18"/>
      <c r="Y1788" s="18"/>
      <c r="Z1788" s="18"/>
      <c r="AA1788" s="18"/>
      <c r="AB1788" s="18"/>
      <c r="AC1788" s="18"/>
      <c r="AD1788" s="18"/>
      <c r="AE1788" s="18"/>
      <c r="AF1788" s="18"/>
      <c r="AG1788" s="18"/>
      <c r="AH1788" s="18"/>
      <c r="AI1788" s="18"/>
      <c r="AJ1788" s="18"/>
      <c r="AK1788" s="18"/>
      <c r="AL1788" s="18"/>
      <c r="AM1788" s="18"/>
      <c r="AN1788" s="18"/>
      <c r="AO1788" s="18"/>
      <c r="AP1788" s="18"/>
      <c r="AQ1788" s="18"/>
      <c r="AR1788" s="18"/>
      <c r="AS1788" s="18"/>
      <c r="AT1788" s="18"/>
      <c r="AU1788" s="18"/>
      <c r="AV1788" s="18"/>
      <c r="AW1788" s="18"/>
      <c r="AX1788" s="18"/>
      <c r="AY1788" s="18"/>
      <c r="AZ1788" s="18"/>
      <c r="BA1788" s="18"/>
      <c r="BB1788" s="18"/>
      <c r="BD1788" s="18"/>
      <c r="BE1788" s="18"/>
      <c r="BF1788" s="18"/>
      <c r="BG1788" s="18"/>
      <c r="BH1788" s="18"/>
      <c r="BI1788" s="18"/>
      <c r="BJ1788" s="18"/>
      <c r="BK1788" s="18"/>
      <c r="BL1788" s="18"/>
      <c r="BM1788" s="18"/>
      <c r="BN1788" s="18"/>
      <c r="BO1788" s="18"/>
      <c r="BP1788" s="18"/>
      <c r="BQ1788" s="18"/>
      <c r="BR1788" s="18"/>
      <c r="BS1788" s="18"/>
      <c r="BT1788" s="18"/>
      <c r="BU1788" s="18"/>
      <c r="BV1788" s="18"/>
      <c r="BW1788" s="18"/>
      <c r="BX1788" s="18"/>
      <c r="BY1788" s="18"/>
      <c r="BZ1788" s="18"/>
      <c r="CA1788" s="18"/>
      <c r="CB1788" s="18"/>
      <c r="CC1788" s="18"/>
      <c r="CD1788" s="18"/>
      <c r="CE1788" s="18"/>
      <c r="CF1788" s="18"/>
      <c r="CG1788" s="18"/>
      <c r="CH1788" s="18"/>
      <c r="CI1788" s="18"/>
      <c r="CJ1788" s="18"/>
      <c r="CK1788" s="18"/>
      <c r="CL1788" s="18"/>
      <c r="CM1788" s="18"/>
      <c r="CN1788" s="18"/>
      <c r="CO1788" s="18"/>
      <c r="CP1788" s="18"/>
      <c r="CQ1788" s="18"/>
      <c r="CR1788" s="18"/>
      <c r="CS1788" s="18"/>
      <c r="CT1788" s="18"/>
      <c r="CU1788" s="18"/>
      <c r="CV1788" s="18"/>
      <c r="CW1788" s="18"/>
      <c r="CX1788" s="18"/>
      <c r="CY1788" s="18"/>
      <c r="CZ1788" s="18"/>
      <c r="DA1788" s="18"/>
      <c r="DB1788" s="18"/>
      <c r="DC1788" s="18"/>
      <c r="DD1788" s="18"/>
      <c r="DE1788" s="18"/>
      <c r="DF1788" s="18"/>
      <c r="DG1788" s="18"/>
      <c r="DH1788" s="18"/>
      <c r="DI1788" s="18"/>
    </row>
    <row r="1789" s="19" customFormat="1" spans="1:113">
      <c r="A1789" s="153" t="str">
        <f>+CONCATENATE(B1789,C1789,D1789,E1789,F1789)</f>
        <v>AFS292.5</v>
      </c>
      <c r="B1789" s="154" t="s">
        <v>121</v>
      </c>
      <c r="C1789" s="154" t="s">
        <v>148</v>
      </c>
      <c r="D1789" s="154" t="s">
        <v>90</v>
      </c>
      <c r="E1789" s="154">
        <v>29</v>
      </c>
      <c r="F1789" s="155">
        <v>2.5</v>
      </c>
      <c r="G1789" s="156">
        <v>0</v>
      </c>
      <c r="H1789" s="156">
        <v>140.97</v>
      </c>
      <c r="I1789" s="156">
        <v>149.92</v>
      </c>
      <c r="J1789" s="156">
        <v>175.58</v>
      </c>
      <c r="K1789" s="156">
        <v>218.68</v>
      </c>
      <c r="L1789" s="156">
        <v>275.39</v>
      </c>
      <c r="M1789" s="157"/>
      <c r="N1789" s="18"/>
      <c r="W1789" s="18"/>
      <c r="X1789" s="18"/>
      <c r="Y1789" s="18"/>
      <c r="Z1789" s="18"/>
      <c r="AA1789" s="18"/>
      <c r="AB1789" s="18"/>
      <c r="AC1789" s="18"/>
      <c r="AD1789" s="18"/>
      <c r="AE1789" s="18"/>
      <c r="AF1789" s="18"/>
      <c r="AG1789" s="18"/>
      <c r="AH1789" s="18"/>
      <c r="AI1789" s="18"/>
      <c r="AJ1789" s="18"/>
      <c r="AK1789" s="18"/>
      <c r="AL1789" s="18"/>
      <c r="AM1789" s="18"/>
      <c r="AN1789" s="18"/>
      <c r="AO1789" s="18"/>
      <c r="AP1789" s="18"/>
      <c r="AQ1789" s="18"/>
      <c r="AR1789" s="18"/>
      <c r="AS1789" s="18"/>
      <c r="AT1789" s="18"/>
      <c r="AU1789" s="18"/>
      <c r="AV1789" s="18"/>
      <c r="AW1789" s="18"/>
      <c r="AX1789" s="18"/>
      <c r="AY1789" s="18"/>
      <c r="AZ1789" s="18"/>
      <c r="BA1789" s="18"/>
      <c r="BB1789" s="18"/>
      <c r="BD1789" s="18"/>
      <c r="BE1789" s="18"/>
      <c r="BF1789" s="18"/>
      <c r="BG1789" s="18"/>
      <c r="BH1789" s="18"/>
      <c r="BI1789" s="18"/>
      <c r="BJ1789" s="18"/>
      <c r="BK1789" s="18"/>
      <c r="BL1789" s="18"/>
      <c r="BM1789" s="18"/>
      <c r="BN1789" s="18"/>
      <c r="BO1789" s="18"/>
      <c r="BP1789" s="18"/>
      <c r="BQ1789" s="18"/>
      <c r="BR1789" s="18"/>
      <c r="BS1789" s="18"/>
      <c r="BT1789" s="18"/>
      <c r="BU1789" s="18"/>
      <c r="BV1789" s="18"/>
      <c r="BW1789" s="18"/>
      <c r="BX1789" s="18"/>
      <c r="BY1789" s="18"/>
      <c r="BZ1789" s="18"/>
      <c r="CA1789" s="18"/>
      <c r="CB1789" s="18"/>
      <c r="CC1789" s="18"/>
      <c r="CD1789" s="18"/>
      <c r="CE1789" s="18"/>
      <c r="CF1789" s="18"/>
      <c r="CG1789" s="18"/>
      <c r="CH1789" s="18"/>
      <c r="CI1789" s="18"/>
      <c r="CJ1789" s="18"/>
      <c r="CK1789" s="18"/>
      <c r="CL1789" s="18"/>
      <c r="CM1789" s="18"/>
      <c r="CN1789" s="18"/>
      <c r="CO1789" s="18"/>
      <c r="CP1789" s="18"/>
      <c r="CQ1789" s="18"/>
      <c r="CR1789" s="18"/>
      <c r="CS1789" s="18"/>
      <c r="CT1789" s="18"/>
      <c r="CU1789" s="18"/>
      <c r="CV1789" s="18"/>
      <c r="CW1789" s="18"/>
      <c r="CX1789" s="18"/>
      <c r="CY1789" s="18"/>
      <c r="CZ1789" s="18"/>
      <c r="DA1789" s="18"/>
      <c r="DB1789" s="18"/>
      <c r="DC1789" s="18"/>
      <c r="DD1789" s="18"/>
      <c r="DE1789" s="18"/>
      <c r="DF1789" s="18"/>
      <c r="DG1789" s="18"/>
      <c r="DH1789" s="18"/>
      <c r="DI1789" s="18"/>
    </row>
    <row r="1790" s="19" customFormat="1" spans="1:113">
      <c r="A1790" s="153" t="str">
        <f>+CONCATENATE(B1790,C1790,D1790,E1790,F1790)</f>
        <v>AFS302.5</v>
      </c>
      <c r="B1790" s="154" t="s">
        <v>121</v>
      </c>
      <c r="C1790" s="154" t="s">
        <v>148</v>
      </c>
      <c r="D1790" s="154" t="s">
        <v>90</v>
      </c>
      <c r="E1790" s="154">
        <v>30</v>
      </c>
      <c r="F1790" s="155">
        <v>2.5</v>
      </c>
      <c r="G1790" s="156">
        <v>0</v>
      </c>
      <c r="H1790" s="156">
        <v>144.35</v>
      </c>
      <c r="I1790" s="156">
        <v>156.76</v>
      </c>
      <c r="J1790" s="156">
        <v>187.49</v>
      </c>
      <c r="K1790" s="156">
        <v>235.87</v>
      </c>
      <c r="L1790" s="156">
        <v>296.95</v>
      </c>
      <c r="M1790" s="157">
        <v>296.95</v>
      </c>
      <c r="N1790" s="18"/>
      <c r="W1790" s="18"/>
      <c r="X1790" s="18"/>
      <c r="Y1790" s="18"/>
      <c r="Z1790" s="18"/>
      <c r="AA1790" s="18"/>
      <c r="AB1790" s="18"/>
      <c r="AC1790" s="18"/>
      <c r="AD1790" s="18"/>
      <c r="AE1790" s="18"/>
      <c r="AF1790" s="18"/>
      <c r="AG1790" s="18"/>
      <c r="AH1790" s="18"/>
      <c r="AI1790" s="18"/>
      <c r="AJ1790" s="18"/>
      <c r="AK1790" s="18"/>
      <c r="AL1790" s="18"/>
      <c r="AM1790" s="18"/>
      <c r="AN1790" s="18"/>
      <c r="AO1790" s="18"/>
      <c r="AP1790" s="18"/>
      <c r="AQ1790" s="18"/>
      <c r="AR1790" s="18"/>
      <c r="AS1790" s="18"/>
      <c r="AT1790" s="18"/>
      <c r="AU1790" s="18"/>
      <c r="AV1790" s="18"/>
      <c r="AW1790" s="18"/>
      <c r="AX1790" s="18"/>
      <c r="AY1790" s="18"/>
      <c r="AZ1790" s="18"/>
      <c r="BA1790" s="18"/>
      <c r="BB1790" s="18"/>
      <c r="BD1790" s="18"/>
      <c r="BE1790" s="18"/>
      <c r="BF1790" s="18"/>
      <c r="BG1790" s="18"/>
      <c r="BH1790" s="18"/>
      <c r="BI1790" s="18"/>
      <c r="BJ1790" s="18"/>
      <c r="BK1790" s="18"/>
      <c r="BL1790" s="18"/>
      <c r="BM1790" s="18"/>
      <c r="BN1790" s="18"/>
      <c r="BO1790" s="18"/>
      <c r="BP1790" s="18"/>
      <c r="BQ1790" s="18"/>
      <c r="BR1790" s="18"/>
      <c r="BS1790" s="18"/>
      <c r="BT1790" s="18"/>
      <c r="BU1790" s="18"/>
      <c r="BV1790" s="18"/>
      <c r="BW1790" s="18"/>
      <c r="BX1790" s="18"/>
      <c r="BY1790" s="18"/>
      <c r="BZ1790" s="18"/>
      <c r="CA1790" s="18"/>
      <c r="CB1790" s="18"/>
      <c r="CC1790" s="18"/>
      <c r="CD1790" s="18"/>
      <c r="CE1790" s="18"/>
      <c r="CF1790" s="18"/>
      <c r="CG1790" s="18"/>
      <c r="CH1790" s="18"/>
      <c r="CI1790" s="18"/>
      <c r="CJ1790" s="18"/>
      <c r="CK1790" s="18"/>
      <c r="CL1790" s="18"/>
      <c r="CM1790" s="18"/>
      <c r="CN1790" s="18"/>
      <c r="CO1790" s="18"/>
      <c r="CP1790" s="18"/>
      <c r="CQ1790" s="18"/>
      <c r="CR1790" s="18"/>
      <c r="CS1790" s="18"/>
      <c r="CT1790" s="18"/>
      <c r="CU1790" s="18"/>
      <c r="CV1790" s="18"/>
      <c r="CW1790" s="18"/>
      <c r="CX1790" s="18"/>
      <c r="CY1790" s="18"/>
      <c r="CZ1790" s="18"/>
      <c r="DA1790" s="18"/>
      <c r="DB1790" s="18"/>
      <c r="DC1790" s="18"/>
      <c r="DD1790" s="18"/>
      <c r="DE1790" s="18"/>
      <c r="DF1790" s="18"/>
      <c r="DG1790" s="18"/>
      <c r="DH1790" s="18"/>
      <c r="DI1790" s="18"/>
    </row>
    <row r="1791" s="19" customFormat="1" spans="1:113">
      <c r="A1791" s="153" t="str">
        <f>+CONCATENATE(B1791,C1791,D1791,E1791,F1791)</f>
        <v>AFS312.5</v>
      </c>
      <c r="B1791" s="154" t="s">
        <v>121</v>
      </c>
      <c r="C1791" s="154" t="s">
        <v>148</v>
      </c>
      <c r="D1791" s="154" t="s">
        <v>90</v>
      </c>
      <c r="E1791" s="154">
        <v>31</v>
      </c>
      <c r="F1791" s="155">
        <v>2.5</v>
      </c>
      <c r="G1791" s="156">
        <v>0</v>
      </c>
      <c r="H1791" s="156">
        <v>148.68</v>
      </c>
      <c r="I1791" s="156">
        <v>165.21</v>
      </c>
      <c r="J1791" s="156">
        <v>201.11</v>
      </c>
      <c r="K1791" s="156">
        <v>255.17</v>
      </c>
      <c r="L1791" s="156">
        <v>320.5</v>
      </c>
      <c r="M1791" s="157">
        <v>306.9</v>
      </c>
      <c r="N1791" s="18"/>
      <c r="W1791" s="18"/>
      <c r="X1791" s="18"/>
      <c r="Y1791" s="18"/>
      <c r="Z1791" s="18"/>
      <c r="AA1791" s="18"/>
      <c r="AB1791" s="18"/>
      <c r="AC1791" s="18"/>
      <c r="AD1791" s="18"/>
      <c r="AE1791" s="18"/>
      <c r="AF1791" s="18"/>
      <c r="AG1791" s="18"/>
      <c r="AH1791" s="18"/>
      <c r="AI1791" s="18"/>
      <c r="AJ1791" s="18"/>
      <c r="AK1791" s="18"/>
      <c r="AL1791" s="18"/>
      <c r="AM1791" s="18"/>
      <c r="AN1791" s="18"/>
      <c r="AO1791" s="18"/>
      <c r="AP1791" s="18"/>
      <c r="AQ1791" s="18"/>
      <c r="AR1791" s="18"/>
      <c r="AS1791" s="18"/>
      <c r="AT1791" s="18"/>
      <c r="AU1791" s="18"/>
      <c r="AV1791" s="18"/>
      <c r="AW1791" s="18"/>
      <c r="AX1791" s="18"/>
      <c r="AY1791" s="18"/>
      <c r="AZ1791" s="18"/>
      <c r="BA1791" s="18"/>
      <c r="BB1791" s="18"/>
      <c r="BD1791" s="18"/>
      <c r="BE1791" s="18"/>
      <c r="BF1791" s="18"/>
      <c r="BG1791" s="18"/>
      <c r="BH1791" s="18"/>
      <c r="BI1791" s="18"/>
      <c r="BJ1791" s="18"/>
      <c r="BK1791" s="18"/>
      <c r="BL1791" s="18"/>
      <c r="BM1791" s="18"/>
      <c r="BN1791" s="18"/>
      <c r="BO1791" s="18"/>
      <c r="BP1791" s="18"/>
      <c r="BQ1791" s="18"/>
      <c r="BR1791" s="18"/>
      <c r="BS1791" s="18"/>
      <c r="BT1791" s="18"/>
      <c r="BU1791" s="18"/>
      <c r="BV1791" s="18"/>
      <c r="BW1791" s="18"/>
      <c r="BX1791" s="18"/>
      <c r="BY1791" s="18"/>
      <c r="BZ1791" s="18"/>
      <c r="CA1791" s="18"/>
      <c r="CB1791" s="18"/>
      <c r="CC1791" s="18"/>
      <c r="CD1791" s="18"/>
      <c r="CE1791" s="18"/>
      <c r="CF1791" s="18"/>
      <c r="CG1791" s="18"/>
      <c r="CH1791" s="18"/>
      <c r="CI1791" s="18"/>
      <c r="CJ1791" s="18"/>
      <c r="CK1791" s="18"/>
      <c r="CL1791" s="18"/>
      <c r="CM1791" s="18"/>
      <c r="CN1791" s="18"/>
      <c r="CO1791" s="18"/>
      <c r="CP1791" s="18"/>
      <c r="CQ1791" s="18"/>
      <c r="CR1791" s="18"/>
      <c r="CS1791" s="18"/>
      <c r="CT1791" s="18"/>
      <c r="CU1791" s="18"/>
      <c r="CV1791" s="18"/>
      <c r="CW1791" s="18"/>
      <c r="CX1791" s="18"/>
      <c r="CY1791" s="18"/>
      <c r="CZ1791" s="18"/>
      <c r="DA1791" s="18"/>
      <c r="DB1791" s="18"/>
      <c r="DC1791" s="18"/>
      <c r="DD1791" s="18"/>
      <c r="DE1791" s="18"/>
      <c r="DF1791" s="18"/>
      <c r="DG1791" s="18"/>
      <c r="DH1791" s="18"/>
      <c r="DI1791" s="18"/>
    </row>
    <row r="1792" s="19" customFormat="1" spans="1:113">
      <c r="A1792" s="153" t="str">
        <f>+CONCATENATE(B1792,C1792,D1792,E1792,F1792)</f>
        <v>AFS322.5</v>
      </c>
      <c r="B1792" s="154" t="s">
        <v>121</v>
      </c>
      <c r="C1792" s="154" t="s">
        <v>148</v>
      </c>
      <c r="D1792" s="154" t="s">
        <v>90</v>
      </c>
      <c r="E1792" s="154">
        <v>32</v>
      </c>
      <c r="F1792" s="155">
        <v>2.5</v>
      </c>
      <c r="G1792" s="156">
        <v>0</v>
      </c>
      <c r="H1792" s="156">
        <v>154.29</v>
      </c>
      <c r="I1792" s="156">
        <v>175.31</v>
      </c>
      <c r="J1792" s="156">
        <v>216.89</v>
      </c>
      <c r="K1792" s="156">
        <v>276.53</v>
      </c>
      <c r="L1792" s="156">
        <v>346.23</v>
      </c>
      <c r="M1792" s="157">
        <v>317.61</v>
      </c>
      <c r="N1792" s="18"/>
      <c r="W1792" s="18"/>
      <c r="X1792" s="18"/>
      <c r="Y1792" s="18"/>
      <c r="Z1792" s="18"/>
      <c r="AA1792" s="18"/>
      <c r="AB1792" s="18"/>
      <c r="AC1792" s="18"/>
      <c r="AD1792" s="18"/>
      <c r="AE1792" s="18"/>
      <c r="AF1792" s="18"/>
      <c r="AG1792" s="18"/>
      <c r="AH1792" s="18"/>
      <c r="AI1792" s="18"/>
      <c r="AJ1792" s="18"/>
      <c r="AK1792" s="18"/>
      <c r="AL1792" s="18"/>
      <c r="AM1792" s="18"/>
      <c r="AN1792" s="18"/>
      <c r="AO1792" s="18"/>
      <c r="AP1792" s="18"/>
      <c r="AQ1792" s="18"/>
      <c r="AR1792" s="18"/>
      <c r="AS1792" s="18"/>
      <c r="AT1792" s="18"/>
      <c r="AU1792" s="18"/>
      <c r="AV1792" s="18"/>
      <c r="AW1792" s="18"/>
      <c r="AX1792" s="18"/>
      <c r="AY1792" s="18"/>
      <c r="AZ1792" s="18"/>
      <c r="BA1792" s="18"/>
      <c r="BB1792" s="18"/>
      <c r="BD1792" s="18"/>
      <c r="BE1792" s="18"/>
      <c r="BF1792" s="18"/>
      <c r="BG1792" s="18"/>
      <c r="BH1792" s="18"/>
      <c r="BI1792" s="18"/>
      <c r="BJ1792" s="18"/>
      <c r="BK1792" s="18"/>
      <c r="BL1792" s="18"/>
      <c r="BM1792" s="18"/>
      <c r="BN1792" s="18"/>
      <c r="BO1792" s="18"/>
      <c r="BP1792" s="18"/>
      <c r="BQ1792" s="18"/>
      <c r="BR1792" s="18"/>
      <c r="BS1792" s="18"/>
      <c r="BT1792" s="18"/>
      <c r="BU1792" s="18"/>
      <c r="BV1792" s="18"/>
      <c r="BW1792" s="18"/>
      <c r="BX1792" s="18"/>
      <c r="BY1792" s="18"/>
      <c r="BZ1792" s="18"/>
      <c r="CA1792" s="18"/>
      <c r="CB1792" s="18"/>
      <c r="CC1792" s="18"/>
      <c r="CD1792" s="18"/>
      <c r="CE1792" s="18"/>
      <c r="CF1792" s="18"/>
      <c r="CG1792" s="18"/>
      <c r="CH1792" s="18"/>
      <c r="CI1792" s="18"/>
      <c r="CJ1792" s="18"/>
      <c r="CK1792" s="18"/>
      <c r="CL1792" s="18"/>
      <c r="CM1792" s="18"/>
      <c r="CN1792" s="18"/>
      <c r="CO1792" s="18"/>
      <c r="CP1792" s="18"/>
      <c r="CQ1792" s="18"/>
      <c r="CR1792" s="18"/>
      <c r="CS1792" s="18"/>
      <c r="CT1792" s="18"/>
      <c r="CU1792" s="18"/>
      <c r="CV1792" s="18"/>
      <c r="CW1792" s="18"/>
      <c r="CX1792" s="18"/>
      <c r="CY1792" s="18"/>
      <c r="CZ1792" s="18"/>
      <c r="DA1792" s="18"/>
      <c r="DB1792" s="18"/>
      <c r="DC1792" s="18"/>
      <c r="DD1792" s="18"/>
      <c r="DE1792" s="18"/>
      <c r="DF1792" s="18"/>
      <c r="DG1792" s="18"/>
      <c r="DH1792" s="18"/>
      <c r="DI1792" s="18"/>
    </row>
    <row r="1793" s="19" customFormat="1" spans="1:113">
      <c r="A1793" s="153" t="str">
        <f>+CONCATENATE(B1793,C1793,D1793,E1793,F1793)</f>
        <v>AFS332.5</v>
      </c>
      <c r="B1793" s="154" t="s">
        <v>121</v>
      </c>
      <c r="C1793" s="154" t="s">
        <v>148</v>
      </c>
      <c r="D1793" s="154" t="s">
        <v>90</v>
      </c>
      <c r="E1793" s="154">
        <v>33</v>
      </c>
      <c r="F1793" s="155">
        <v>2.5</v>
      </c>
      <c r="G1793" s="156">
        <v>0</v>
      </c>
      <c r="H1793" s="156">
        <v>161.17</v>
      </c>
      <c r="I1793" s="156">
        <v>187.21</v>
      </c>
      <c r="J1793" s="156">
        <v>235.05</v>
      </c>
      <c r="K1793" s="156">
        <v>300.28</v>
      </c>
      <c r="L1793" s="156">
        <v>374.11</v>
      </c>
      <c r="M1793" s="157">
        <v>329.12</v>
      </c>
      <c r="N1793" s="18"/>
      <c r="W1793" s="18"/>
      <c r="X1793" s="18"/>
      <c r="Y1793" s="18"/>
      <c r="Z1793" s="18"/>
      <c r="AA1793" s="18"/>
      <c r="AB1793" s="18"/>
      <c r="AC1793" s="18"/>
      <c r="AD1793" s="18"/>
      <c r="AE1793" s="18"/>
      <c r="AF1793" s="18"/>
      <c r="AG1793" s="18"/>
      <c r="AH1793" s="18"/>
      <c r="AI1793" s="18"/>
      <c r="AJ1793" s="18"/>
      <c r="AK1793" s="18"/>
      <c r="AL1793" s="18"/>
      <c r="AM1793" s="18"/>
      <c r="AN1793" s="18"/>
      <c r="AO1793" s="18"/>
      <c r="AP1793" s="18"/>
      <c r="AQ1793" s="18"/>
      <c r="AR1793" s="18"/>
      <c r="AS1793" s="18"/>
      <c r="AT1793" s="18"/>
      <c r="AU1793" s="18"/>
      <c r="AV1793" s="18"/>
      <c r="AW1793" s="18"/>
      <c r="AX1793" s="18"/>
      <c r="AY1793" s="18"/>
      <c r="AZ1793" s="18"/>
      <c r="BA1793" s="18"/>
      <c r="BB1793" s="18"/>
      <c r="BD1793" s="18"/>
      <c r="BE1793" s="18"/>
      <c r="BF1793" s="18"/>
      <c r="BG1793" s="18"/>
      <c r="BH1793" s="18"/>
      <c r="BI1793" s="18"/>
      <c r="BJ1793" s="18"/>
      <c r="BK1793" s="18"/>
      <c r="BL1793" s="18"/>
      <c r="BM1793" s="18"/>
      <c r="BN1793" s="18"/>
      <c r="BO1793" s="18"/>
      <c r="BP1793" s="18"/>
      <c r="BQ1793" s="18"/>
      <c r="BR1793" s="18"/>
      <c r="BS1793" s="18"/>
      <c r="BT1793" s="18"/>
      <c r="BU1793" s="18"/>
      <c r="BV1793" s="18"/>
      <c r="BW1793" s="18"/>
      <c r="BX1793" s="18"/>
      <c r="BY1793" s="18"/>
      <c r="BZ1793" s="18"/>
      <c r="CA1793" s="18"/>
      <c r="CB1793" s="18"/>
      <c r="CC1793" s="18"/>
      <c r="CD1793" s="18"/>
      <c r="CE1793" s="18"/>
      <c r="CF1793" s="18"/>
      <c r="CG1793" s="18"/>
      <c r="CH1793" s="18"/>
      <c r="CI1793" s="18"/>
      <c r="CJ1793" s="18"/>
      <c r="CK1793" s="18"/>
      <c r="CL1793" s="18"/>
      <c r="CM1793" s="18"/>
      <c r="CN1793" s="18"/>
      <c r="CO1793" s="18"/>
      <c r="CP1793" s="18"/>
      <c r="CQ1793" s="18"/>
      <c r="CR1793" s="18"/>
      <c r="CS1793" s="18"/>
      <c r="CT1793" s="18"/>
      <c r="CU1793" s="18"/>
      <c r="CV1793" s="18"/>
      <c r="CW1793" s="18"/>
      <c r="CX1793" s="18"/>
      <c r="CY1793" s="18"/>
      <c r="CZ1793" s="18"/>
      <c r="DA1793" s="18"/>
      <c r="DB1793" s="18"/>
      <c r="DC1793" s="18"/>
      <c r="DD1793" s="18"/>
      <c r="DE1793" s="18"/>
      <c r="DF1793" s="18"/>
      <c r="DG1793" s="18"/>
      <c r="DH1793" s="18"/>
      <c r="DI1793" s="18"/>
    </row>
    <row r="1794" s="19" customFormat="1" spans="1:113">
      <c r="A1794" s="153" t="str">
        <f t="shared" ref="A1794:A1857" si="49">+CONCATENATE(B1794,C1794,D1794,E1794,F1794)</f>
        <v>AFS342.5</v>
      </c>
      <c r="B1794" s="154" t="s">
        <v>121</v>
      </c>
      <c r="C1794" s="154" t="s">
        <v>148</v>
      </c>
      <c r="D1794" s="154" t="s">
        <v>90</v>
      </c>
      <c r="E1794" s="154">
        <v>34</v>
      </c>
      <c r="F1794" s="155">
        <v>2.5</v>
      </c>
      <c r="G1794" s="156">
        <v>0</v>
      </c>
      <c r="H1794" s="156">
        <v>169.63</v>
      </c>
      <c r="I1794" s="156">
        <v>201.34</v>
      </c>
      <c r="J1794" s="156">
        <v>255.58</v>
      </c>
      <c r="K1794" s="156">
        <v>326.25</v>
      </c>
      <c r="L1794" s="156">
        <v>404.36</v>
      </c>
      <c r="M1794" s="157">
        <v>341.52</v>
      </c>
      <c r="N1794" s="18"/>
      <c r="W1794" s="18"/>
      <c r="X1794" s="18"/>
      <c r="Y1794" s="18"/>
      <c r="Z1794" s="18"/>
      <c r="AA1794" s="18"/>
      <c r="AB1794" s="18"/>
      <c r="AC1794" s="18"/>
      <c r="AD1794" s="18"/>
      <c r="AE1794" s="18"/>
      <c r="AF1794" s="18"/>
      <c r="AG1794" s="18"/>
      <c r="AH1794" s="18"/>
      <c r="AI1794" s="18"/>
      <c r="AJ1794" s="18"/>
      <c r="AK1794" s="18"/>
      <c r="AL1794" s="18"/>
      <c r="AM1794" s="18"/>
      <c r="AN1794" s="18"/>
      <c r="AO1794" s="18"/>
      <c r="AP1794" s="18"/>
      <c r="AQ1794" s="18"/>
      <c r="AR1794" s="18"/>
      <c r="AS1794" s="18"/>
      <c r="AT1794" s="18"/>
      <c r="AU1794" s="18"/>
      <c r="AV1794" s="18"/>
      <c r="AW1794" s="18"/>
      <c r="AX1794" s="18"/>
      <c r="AY1794" s="18"/>
      <c r="AZ1794" s="18"/>
      <c r="BA1794" s="18"/>
      <c r="BB1794" s="18"/>
      <c r="BD1794" s="18"/>
      <c r="BE1794" s="18"/>
      <c r="BF1794" s="18"/>
      <c r="BG1794" s="18"/>
      <c r="BH1794" s="18"/>
      <c r="BI1794" s="18"/>
      <c r="BJ1794" s="18"/>
      <c r="BK1794" s="18"/>
      <c r="BL1794" s="18"/>
      <c r="BM1794" s="18"/>
      <c r="BN1794" s="18"/>
      <c r="BO1794" s="18"/>
      <c r="BP1794" s="18"/>
      <c r="BQ1794" s="18"/>
      <c r="BR1794" s="18"/>
      <c r="BS1794" s="18"/>
      <c r="BT1794" s="18"/>
      <c r="BU1794" s="18"/>
      <c r="BV1794" s="18"/>
      <c r="BW1794" s="18"/>
      <c r="BX1794" s="18"/>
      <c r="BY1794" s="18"/>
      <c r="BZ1794" s="18"/>
      <c r="CA1794" s="18"/>
      <c r="CB1794" s="18"/>
      <c r="CC1794" s="18"/>
      <c r="CD1794" s="18"/>
      <c r="CE1794" s="18"/>
      <c r="CF1794" s="18"/>
      <c r="CG1794" s="18"/>
      <c r="CH1794" s="18"/>
      <c r="CI1794" s="18"/>
      <c r="CJ1794" s="18"/>
      <c r="CK1794" s="18"/>
      <c r="CL1794" s="18"/>
      <c r="CM1794" s="18"/>
      <c r="CN1794" s="18"/>
      <c r="CO1794" s="18"/>
      <c r="CP1794" s="18"/>
      <c r="CQ1794" s="18"/>
      <c r="CR1794" s="18"/>
      <c r="CS1794" s="18"/>
      <c r="CT1794" s="18"/>
      <c r="CU1794" s="18"/>
      <c r="CV1794" s="18"/>
      <c r="CW1794" s="18"/>
      <c r="CX1794" s="18"/>
      <c r="CY1794" s="18"/>
      <c r="CZ1794" s="18"/>
      <c r="DA1794" s="18"/>
      <c r="DB1794" s="18"/>
      <c r="DC1794" s="18"/>
      <c r="DD1794" s="18"/>
      <c r="DE1794" s="18"/>
      <c r="DF1794" s="18"/>
      <c r="DG1794" s="18"/>
      <c r="DH1794" s="18"/>
      <c r="DI1794" s="18"/>
    </row>
    <row r="1795" s="19" customFormat="1" spans="1:113">
      <c r="A1795" s="153" t="str">
        <f>+CONCATENATE(B1795,C1795,D1795,E1795,F1795)</f>
        <v>AFS352.5</v>
      </c>
      <c r="B1795" s="154" t="s">
        <v>121</v>
      </c>
      <c r="C1795" s="154" t="s">
        <v>148</v>
      </c>
      <c r="D1795" s="154" t="s">
        <v>90</v>
      </c>
      <c r="E1795" s="154">
        <v>35</v>
      </c>
      <c r="F1795" s="155">
        <v>2.5</v>
      </c>
      <c r="G1795" s="156">
        <v>0</v>
      </c>
      <c r="H1795" s="156">
        <v>179.74</v>
      </c>
      <c r="I1795" s="156">
        <v>217.67</v>
      </c>
      <c r="J1795" s="156">
        <v>278.75</v>
      </c>
      <c r="K1795" s="156">
        <v>354.81</v>
      </c>
      <c r="L1795" s="156">
        <v>437.2</v>
      </c>
      <c r="M1795" s="157">
        <v>354.81</v>
      </c>
      <c r="N1795" s="18"/>
      <c r="W1795" s="18"/>
      <c r="X1795" s="18"/>
      <c r="Y1795" s="18"/>
      <c r="Z1795" s="18"/>
      <c r="AA1795" s="18"/>
      <c r="AB1795" s="18"/>
      <c r="AC1795" s="18"/>
      <c r="AD1795" s="18"/>
      <c r="AE1795" s="18"/>
      <c r="AF1795" s="18"/>
      <c r="AG1795" s="18"/>
      <c r="AH1795" s="18"/>
      <c r="AI1795" s="18"/>
      <c r="AJ1795" s="18"/>
      <c r="AK1795" s="18"/>
      <c r="AL1795" s="18"/>
      <c r="AM1795" s="18"/>
      <c r="AN1795" s="18"/>
      <c r="AO1795" s="18"/>
      <c r="AP1795" s="18"/>
      <c r="AQ1795" s="18"/>
      <c r="AR1795" s="18"/>
      <c r="AS1795" s="18"/>
      <c r="AT1795" s="18"/>
      <c r="AU1795" s="18"/>
      <c r="AV1795" s="18"/>
      <c r="AW1795" s="18"/>
      <c r="AX1795" s="18"/>
      <c r="AY1795" s="18"/>
      <c r="AZ1795" s="18"/>
      <c r="BA1795" s="18"/>
      <c r="BB1795" s="18"/>
      <c r="BD1795" s="18"/>
      <c r="BE1795" s="18"/>
      <c r="BF1795" s="18"/>
      <c r="BG1795" s="18"/>
      <c r="BH1795" s="18"/>
      <c r="BI1795" s="18"/>
      <c r="BJ1795" s="18"/>
      <c r="BK1795" s="18"/>
      <c r="BL1795" s="18"/>
      <c r="BM1795" s="18"/>
      <c r="BN1795" s="18"/>
      <c r="BO1795" s="18"/>
      <c r="BP1795" s="18"/>
      <c r="BQ1795" s="18"/>
      <c r="BR1795" s="18"/>
      <c r="BS1795" s="18"/>
      <c r="BT1795" s="18"/>
      <c r="BU1795" s="18"/>
      <c r="BV1795" s="18"/>
      <c r="BW1795" s="18"/>
      <c r="BX1795" s="18"/>
      <c r="BY1795" s="18"/>
      <c r="BZ1795" s="18"/>
      <c r="CA1795" s="18"/>
      <c r="CB1795" s="18"/>
      <c r="CC1795" s="18"/>
      <c r="CD1795" s="18"/>
      <c r="CE1795" s="18"/>
      <c r="CF1795" s="18"/>
      <c r="CG1795" s="18"/>
      <c r="CH1795" s="18"/>
      <c r="CI1795" s="18"/>
      <c r="CJ1795" s="18"/>
      <c r="CK1795" s="18"/>
      <c r="CL1795" s="18"/>
      <c r="CM1795" s="18"/>
      <c r="CN1795" s="18"/>
      <c r="CO1795" s="18"/>
      <c r="CP1795" s="18"/>
      <c r="CQ1795" s="18"/>
      <c r="CR1795" s="18"/>
      <c r="CS1795" s="18"/>
      <c r="CT1795" s="18"/>
      <c r="CU1795" s="18"/>
      <c r="CV1795" s="18"/>
      <c r="CW1795" s="18"/>
      <c r="CX1795" s="18"/>
      <c r="CY1795" s="18"/>
      <c r="CZ1795" s="18"/>
      <c r="DA1795" s="18"/>
      <c r="DB1795" s="18"/>
      <c r="DC1795" s="18"/>
      <c r="DD1795" s="18"/>
      <c r="DE1795" s="18"/>
      <c r="DF1795" s="18"/>
      <c r="DG1795" s="18"/>
      <c r="DH1795" s="18"/>
      <c r="DI1795" s="18"/>
    </row>
    <row r="1796" s="19" customFormat="1" spans="1:113">
      <c r="A1796" s="153" t="str">
        <f>+CONCATENATE(B1796,C1796,D1796,E1796,F1796)</f>
        <v>AFS362.5</v>
      </c>
      <c r="B1796" s="154" t="s">
        <v>121</v>
      </c>
      <c r="C1796" s="154" t="s">
        <v>148</v>
      </c>
      <c r="D1796" s="154" t="s">
        <v>90</v>
      </c>
      <c r="E1796" s="154">
        <v>36</v>
      </c>
      <c r="F1796" s="155">
        <v>2.5</v>
      </c>
      <c r="G1796" s="156">
        <v>0</v>
      </c>
      <c r="H1796" s="156">
        <v>191.98</v>
      </c>
      <c r="I1796" s="156">
        <v>236.44</v>
      </c>
      <c r="J1796" s="156">
        <v>304.57</v>
      </c>
      <c r="K1796" s="156">
        <v>386.07</v>
      </c>
      <c r="L1796" s="156">
        <v>472.84</v>
      </c>
      <c r="M1796" s="157">
        <v>369.13</v>
      </c>
      <c r="N1796" s="18"/>
      <c r="W1796" s="18"/>
      <c r="X1796" s="18"/>
      <c r="Y1796" s="18"/>
      <c r="Z1796" s="18"/>
      <c r="AA1796" s="18"/>
      <c r="AB1796" s="18"/>
      <c r="AC1796" s="18"/>
      <c r="AD1796" s="18"/>
      <c r="AE1796" s="18"/>
      <c r="AF1796" s="18"/>
      <c r="AG1796" s="18"/>
      <c r="AH1796" s="18"/>
      <c r="AI1796" s="18"/>
      <c r="AJ1796" s="18"/>
      <c r="AK1796" s="18"/>
      <c r="AL1796" s="18"/>
      <c r="AM1796" s="18"/>
      <c r="AN1796" s="18"/>
      <c r="AO1796" s="18"/>
      <c r="AP1796" s="18"/>
      <c r="AQ1796" s="18"/>
      <c r="AR1796" s="18"/>
      <c r="AS1796" s="18"/>
      <c r="AT1796" s="18"/>
      <c r="AU1796" s="18"/>
      <c r="AV1796" s="18"/>
      <c r="AW1796" s="18"/>
      <c r="AX1796" s="18"/>
      <c r="AY1796" s="18"/>
      <c r="AZ1796" s="18"/>
      <c r="BA1796" s="18"/>
      <c r="BB1796" s="18"/>
      <c r="BD1796" s="18"/>
      <c r="BE1796" s="18"/>
      <c r="BF1796" s="18"/>
      <c r="BG1796" s="18"/>
      <c r="BH1796" s="18"/>
      <c r="BI1796" s="18"/>
      <c r="BJ1796" s="18"/>
      <c r="BK1796" s="18"/>
      <c r="BL1796" s="18"/>
      <c r="BM1796" s="18"/>
      <c r="BN1796" s="18"/>
      <c r="BO1796" s="18"/>
      <c r="BP1796" s="18"/>
      <c r="BQ1796" s="18"/>
      <c r="BR1796" s="18"/>
      <c r="BS1796" s="18"/>
      <c r="BT1796" s="18"/>
      <c r="BU1796" s="18"/>
      <c r="BV1796" s="18"/>
      <c r="BW1796" s="18"/>
      <c r="BX1796" s="18"/>
      <c r="BY1796" s="18"/>
      <c r="BZ1796" s="18"/>
      <c r="CA1796" s="18"/>
      <c r="CB1796" s="18"/>
      <c r="CC1796" s="18"/>
      <c r="CD1796" s="18"/>
      <c r="CE1796" s="18"/>
      <c r="CF1796" s="18"/>
      <c r="CG1796" s="18"/>
      <c r="CH1796" s="18"/>
      <c r="CI1796" s="18"/>
      <c r="CJ1796" s="18"/>
      <c r="CK1796" s="18"/>
      <c r="CL1796" s="18"/>
      <c r="CM1796" s="18"/>
      <c r="CN1796" s="18"/>
      <c r="CO1796" s="18"/>
      <c r="CP1796" s="18"/>
      <c r="CQ1796" s="18"/>
      <c r="CR1796" s="18"/>
      <c r="CS1796" s="18"/>
      <c r="CT1796" s="18"/>
      <c r="CU1796" s="18"/>
      <c r="CV1796" s="18"/>
      <c r="CW1796" s="18"/>
      <c r="CX1796" s="18"/>
      <c r="CY1796" s="18"/>
      <c r="CZ1796" s="18"/>
      <c r="DA1796" s="18"/>
      <c r="DB1796" s="18"/>
      <c r="DC1796" s="18"/>
      <c r="DD1796" s="18"/>
      <c r="DE1796" s="18"/>
      <c r="DF1796" s="18"/>
      <c r="DG1796" s="18"/>
      <c r="DH1796" s="18"/>
      <c r="DI1796" s="18"/>
    </row>
    <row r="1797" s="19" customFormat="1" spans="1:113">
      <c r="A1797" s="153" t="str">
        <f>+CONCATENATE(B1797,C1797,D1797,E1797,F1797)</f>
        <v>AFS372.5</v>
      </c>
      <c r="B1797" s="154" t="s">
        <v>121</v>
      </c>
      <c r="C1797" s="154" t="s">
        <v>148</v>
      </c>
      <c r="D1797" s="154" t="s">
        <v>90</v>
      </c>
      <c r="E1797" s="154">
        <v>37</v>
      </c>
      <c r="F1797" s="155">
        <v>2.5</v>
      </c>
      <c r="G1797" s="156">
        <v>0</v>
      </c>
      <c r="H1797" s="156">
        <v>206.4</v>
      </c>
      <c r="I1797" s="156">
        <v>258.22</v>
      </c>
      <c r="J1797" s="156">
        <v>333.37</v>
      </c>
      <c r="K1797" s="156">
        <v>419.9</v>
      </c>
      <c r="L1797" s="156">
        <v>511.46</v>
      </c>
      <c r="M1797" s="157">
        <v>384.52</v>
      </c>
      <c r="N1797" s="18"/>
      <c r="W1797" s="18"/>
      <c r="X1797" s="18"/>
      <c r="Y1797" s="18"/>
      <c r="Z1797" s="18"/>
      <c r="AA1797" s="18"/>
      <c r="AB1797" s="18"/>
      <c r="AC1797" s="18"/>
      <c r="AD1797" s="18"/>
      <c r="AE1797" s="18"/>
      <c r="AF1797" s="18"/>
      <c r="AG1797" s="18"/>
      <c r="AH1797" s="18"/>
      <c r="AI1797" s="18"/>
      <c r="AJ1797" s="18"/>
      <c r="AK1797" s="18"/>
      <c r="AL1797" s="18"/>
      <c r="AM1797" s="18"/>
      <c r="AN1797" s="18"/>
      <c r="AO1797" s="18"/>
      <c r="AP1797" s="18"/>
      <c r="AQ1797" s="18"/>
      <c r="AR1797" s="18"/>
      <c r="AS1797" s="18"/>
      <c r="AT1797" s="18"/>
      <c r="AU1797" s="18"/>
      <c r="AV1797" s="18"/>
      <c r="AW1797" s="18"/>
      <c r="AX1797" s="18"/>
      <c r="AY1797" s="18"/>
      <c r="AZ1797" s="18"/>
      <c r="BA1797" s="18"/>
      <c r="BB1797" s="18"/>
      <c r="BD1797" s="18"/>
      <c r="BE1797" s="18"/>
      <c r="BF1797" s="18"/>
      <c r="BG1797" s="18"/>
      <c r="BH1797" s="18"/>
      <c r="BI1797" s="18"/>
      <c r="BJ1797" s="18"/>
      <c r="BK1797" s="18"/>
      <c r="BL1797" s="18"/>
      <c r="BM1797" s="18"/>
      <c r="BN1797" s="18"/>
      <c r="BO1797" s="18"/>
      <c r="BP1797" s="18"/>
      <c r="BQ1797" s="18"/>
      <c r="BR1797" s="18"/>
      <c r="BS1797" s="18"/>
      <c r="BT1797" s="18"/>
      <c r="BU1797" s="18"/>
      <c r="BV1797" s="18"/>
      <c r="BW1797" s="18"/>
      <c r="BX1797" s="18"/>
      <c r="BY1797" s="18"/>
      <c r="BZ1797" s="18"/>
      <c r="CA1797" s="18"/>
      <c r="CB1797" s="18"/>
      <c r="CC1797" s="18"/>
      <c r="CD1797" s="18"/>
      <c r="CE1797" s="18"/>
      <c r="CF1797" s="18"/>
      <c r="CG1797" s="18"/>
      <c r="CH1797" s="18"/>
      <c r="CI1797" s="18"/>
      <c r="CJ1797" s="18"/>
      <c r="CK1797" s="18"/>
      <c r="CL1797" s="18"/>
      <c r="CM1797" s="18"/>
      <c r="CN1797" s="18"/>
      <c r="CO1797" s="18"/>
      <c r="CP1797" s="18"/>
      <c r="CQ1797" s="18"/>
      <c r="CR1797" s="18"/>
      <c r="CS1797" s="18"/>
      <c r="CT1797" s="18"/>
      <c r="CU1797" s="18"/>
      <c r="CV1797" s="18"/>
      <c r="CW1797" s="18"/>
      <c r="CX1797" s="18"/>
      <c r="CY1797" s="18"/>
      <c r="CZ1797" s="18"/>
      <c r="DA1797" s="18"/>
      <c r="DB1797" s="18"/>
      <c r="DC1797" s="18"/>
      <c r="DD1797" s="18"/>
      <c r="DE1797" s="18"/>
      <c r="DF1797" s="18"/>
      <c r="DG1797" s="18"/>
      <c r="DH1797" s="18"/>
      <c r="DI1797" s="18"/>
    </row>
    <row r="1798" s="19" customFormat="1" spans="1:113">
      <c r="A1798" s="153" t="str">
        <f>+CONCATENATE(B1798,C1798,D1798,E1798,F1798)</f>
        <v>AFS382.5</v>
      </c>
      <c r="B1798" s="154" t="s">
        <v>121</v>
      </c>
      <c r="C1798" s="154" t="s">
        <v>148</v>
      </c>
      <c r="D1798" s="154" t="s">
        <v>90</v>
      </c>
      <c r="E1798" s="154">
        <v>38</v>
      </c>
      <c r="F1798" s="155">
        <v>2.5</v>
      </c>
      <c r="G1798" s="156">
        <v>0</v>
      </c>
      <c r="H1798" s="156">
        <v>223.25</v>
      </c>
      <c r="I1798" s="156">
        <v>283.01</v>
      </c>
      <c r="J1798" s="156">
        <v>365</v>
      </c>
      <c r="K1798" s="156">
        <v>456.63</v>
      </c>
      <c r="L1798" s="156">
        <v>553.26</v>
      </c>
      <c r="M1798" s="157">
        <v>401.04</v>
      </c>
      <c r="N1798" s="18"/>
      <c r="W1798" s="18"/>
      <c r="X1798" s="18"/>
      <c r="Y1798" s="18"/>
      <c r="Z1798" s="18"/>
      <c r="AA1798" s="18"/>
      <c r="AB1798" s="18"/>
      <c r="AC1798" s="18"/>
      <c r="AD1798" s="18"/>
      <c r="AE1798" s="18"/>
      <c r="AF1798" s="18"/>
      <c r="AG1798" s="18"/>
      <c r="AH1798" s="18"/>
      <c r="AI1798" s="18"/>
      <c r="AJ1798" s="18"/>
      <c r="AK1798" s="18"/>
      <c r="AL1798" s="18"/>
      <c r="AM1798" s="18"/>
      <c r="AN1798" s="18"/>
      <c r="AO1798" s="18"/>
      <c r="AP1798" s="18"/>
      <c r="AQ1798" s="18"/>
      <c r="AR1798" s="18"/>
      <c r="AS1798" s="18"/>
      <c r="AT1798" s="18"/>
      <c r="AU1798" s="18"/>
      <c r="AV1798" s="18"/>
      <c r="AW1798" s="18"/>
      <c r="AX1798" s="18"/>
      <c r="AY1798" s="18"/>
      <c r="AZ1798" s="18"/>
      <c r="BA1798" s="18"/>
      <c r="BB1798" s="18"/>
      <c r="BD1798" s="18"/>
      <c r="BE1798" s="18"/>
      <c r="BF1798" s="18"/>
      <c r="BG1798" s="18"/>
      <c r="BH1798" s="18"/>
      <c r="BI1798" s="18"/>
      <c r="BJ1798" s="18"/>
      <c r="BK1798" s="18"/>
      <c r="BL1798" s="18"/>
      <c r="BM1798" s="18"/>
      <c r="BN1798" s="18"/>
      <c r="BO1798" s="18"/>
      <c r="BP1798" s="18"/>
      <c r="BQ1798" s="18"/>
      <c r="BR1798" s="18"/>
      <c r="BS1798" s="18"/>
      <c r="BT1798" s="18"/>
      <c r="BU1798" s="18"/>
      <c r="BV1798" s="18"/>
      <c r="BW1798" s="18"/>
      <c r="BX1798" s="18"/>
      <c r="BY1798" s="18"/>
      <c r="BZ1798" s="18"/>
      <c r="CA1798" s="18"/>
      <c r="CB1798" s="18"/>
      <c r="CC1798" s="18"/>
      <c r="CD1798" s="18"/>
      <c r="CE1798" s="18"/>
      <c r="CF1798" s="18"/>
      <c r="CG1798" s="18"/>
      <c r="CH1798" s="18"/>
      <c r="CI1798" s="18"/>
      <c r="CJ1798" s="18"/>
      <c r="CK1798" s="18"/>
      <c r="CL1798" s="18"/>
      <c r="CM1798" s="18"/>
      <c r="CN1798" s="18"/>
      <c r="CO1798" s="18"/>
      <c r="CP1798" s="18"/>
      <c r="CQ1798" s="18"/>
      <c r="CR1798" s="18"/>
      <c r="CS1798" s="18"/>
      <c r="CT1798" s="18"/>
      <c r="CU1798" s="18"/>
      <c r="CV1798" s="18"/>
      <c r="CW1798" s="18"/>
      <c r="CX1798" s="18"/>
      <c r="CY1798" s="18"/>
      <c r="CZ1798" s="18"/>
      <c r="DA1798" s="18"/>
      <c r="DB1798" s="18"/>
      <c r="DC1798" s="18"/>
      <c r="DD1798" s="18"/>
      <c r="DE1798" s="18"/>
      <c r="DF1798" s="18"/>
      <c r="DG1798" s="18"/>
      <c r="DH1798" s="18"/>
      <c r="DI1798" s="18"/>
    </row>
    <row r="1799" s="19" customFormat="1" spans="1:113">
      <c r="A1799" s="153" t="str">
        <f>+CONCATENATE(B1799,C1799,D1799,E1799,F1799)</f>
        <v>AFS392.5</v>
      </c>
      <c r="B1799" s="154" t="s">
        <v>121</v>
      </c>
      <c r="C1799" s="154" t="s">
        <v>148</v>
      </c>
      <c r="D1799" s="154" t="s">
        <v>90</v>
      </c>
      <c r="E1799" s="154">
        <v>39</v>
      </c>
      <c r="F1799" s="155">
        <v>2.5</v>
      </c>
      <c r="G1799" s="156">
        <v>0</v>
      </c>
      <c r="H1799" s="156">
        <v>242.9</v>
      </c>
      <c r="I1799" s="156">
        <v>311.08</v>
      </c>
      <c r="J1799" s="156">
        <v>399.8</v>
      </c>
      <c r="K1799" s="156">
        <v>496.49</v>
      </c>
      <c r="L1799" s="156">
        <v>598.47</v>
      </c>
      <c r="M1799" s="157">
        <v>418.8</v>
      </c>
      <c r="N1799" s="18"/>
      <c r="W1799" s="18"/>
      <c r="X1799" s="18"/>
      <c r="Y1799" s="18"/>
      <c r="Z1799" s="18"/>
      <c r="AA1799" s="18"/>
      <c r="AB1799" s="18"/>
      <c r="AC1799" s="18"/>
      <c r="AD1799" s="18"/>
      <c r="AE1799" s="18"/>
      <c r="AF1799" s="18"/>
      <c r="AG1799" s="18"/>
      <c r="AH1799" s="18"/>
      <c r="AI1799" s="18"/>
      <c r="AJ1799" s="18"/>
      <c r="AK1799" s="18"/>
      <c r="AL1799" s="18"/>
      <c r="AM1799" s="18"/>
      <c r="AN1799" s="18"/>
      <c r="AO1799" s="18"/>
      <c r="AP1799" s="18"/>
      <c r="AQ1799" s="18"/>
      <c r="AR1799" s="18"/>
      <c r="AS1799" s="18"/>
      <c r="AT1799" s="18"/>
      <c r="AU1799" s="18"/>
      <c r="AV1799" s="18"/>
      <c r="AW1799" s="18"/>
      <c r="AX1799" s="18"/>
      <c r="AY1799" s="18"/>
      <c r="AZ1799" s="18"/>
      <c r="BA1799" s="18"/>
      <c r="BB1799" s="18"/>
      <c r="BD1799" s="18"/>
      <c r="BE1799" s="18"/>
      <c r="BF1799" s="18"/>
      <c r="BG1799" s="18"/>
      <c r="BH1799" s="18"/>
      <c r="BI1799" s="18"/>
      <c r="BJ1799" s="18"/>
      <c r="BK1799" s="18"/>
      <c r="BL1799" s="18"/>
      <c r="BM1799" s="18"/>
      <c r="BN1799" s="18"/>
      <c r="BO1799" s="18"/>
      <c r="BP1799" s="18"/>
      <c r="BQ1799" s="18"/>
      <c r="BR1799" s="18"/>
      <c r="BS1799" s="18"/>
      <c r="BT1799" s="18"/>
      <c r="BU1799" s="18"/>
      <c r="BV1799" s="18"/>
      <c r="BW1799" s="18"/>
      <c r="BX1799" s="18"/>
      <c r="BY1799" s="18"/>
      <c r="BZ1799" s="18"/>
      <c r="CA1799" s="18"/>
      <c r="CB1799" s="18"/>
      <c r="CC1799" s="18"/>
      <c r="CD1799" s="18"/>
      <c r="CE1799" s="18"/>
      <c r="CF1799" s="18"/>
      <c r="CG1799" s="18"/>
      <c r="CH1799" s="18"/>
      <c r="CI1799" s="18"/>
      <c r="CJ1799" s="18"/>
      <c r="CK1799" s="18"/>
      <c r="CL1799" s="18"/>
      <c r="CM1799" s="18"/>
      <c r="CN1799" s="18"/>
      <c r="CO1799" s="18"/>
      <c r="CP1799" s="18"/>
      <c r="CQ1799" s="18"/>
      <c r="CR1799" s="18"/>
      <c r="CS1799" s="18"/>
      <c r="CT1799" s="18"/>
      <c r="CU1799" s="18"/>
      <c r="CV1799" s="18"/>
      <c r="CW1799" s="18"/>
      <c r="CX1799" s="18"/>
      <c r="CY1799" s="18"/>
      <c r="CZ1799" s="18"/>
      <c r="DA1799" s="18"/>
      <c r="DB1799" s="18"/>
      <c r="DC1799" s="18"/>
      <c r="DD1799" s="18"/>
      <c r="DE1799" s="18"/>
      <c r="DF1799" s="18"/>
      <c r="DG1799" s="18"/>
      <c r="DH1799" s="18"/>
      <c r="DI1799" s="18"/>
    </row>
    <row r="1800" s="19" customFormat="1" spans="1:113">
      <c r="A1800" s="153" t="str">
        <f>+CONCATENATE(B1800,C1800,D1800,E1800,F1800)</f>
        <v>AFS402.5</v>
      </c>
      <c r="B1800" s="154" t="s">
        <v>121</v>
      </c>
      <c r="C1800" s="154" t="s">
        <v>148</v>
      </c>
      <c r="D1800" s="154" t="s">
        <v>90</v>
      </c>
      <c r="E1800" s="154">
        <v>40</v>
      </c>
      <c r="F1800" s="155">
        <v>2.5</v>
      </c>
      <c r="G1800" s="156">
        <v>277.98</v>
      </c>
      <c r="H1800" s="156">
        <v>265.74</v>
      </c>
      <c r="I1800" s="156">
        <v>342.51</v>
      </c>
      <c r="J1800" s="156">
        <v>437.9</v>
      </c>
      <c r="K1800" s="156">
        <v>539.67</v>
      </c>
      <c r="L1800" s="156">
        <v>647.32</v>
      </c>
      <c r="M1800" s="157">
        <v>437.9</v>
      </c>
      <c r="N1800" s="18"/>
      <c r="W1800" s="18"/>
      <c r="X1800" s="18"/>
      <c r="Y1800" s="18"/>
      <c r="Z1800" s="18"/>
      <c r="AA1800" s="18"/>
      <c r="AB1800" s="18"/>
      <c r="AC1800" s="18"/>
      <c r="AD1800" s="18"/>
      <c r="AE1800" s="18"/>
      <c r="AF1800" s="18"/>
      <c r="AG1800" s="18"/>
      <c r="AH1800" s="18"/>
      <c r="AI1800" s="18"/>
      <c r="AJ1800" s="18"/>
      <c r="AK1800" s="18"/>
      <c r="AL1800" s="18"/>
      <c r="AM1800" s="18"/>
      <c r="AN1800" s="18"/>
      <c r="AO1800" s="18"/>
      <c r="AP1800" s="18"/>
      <c r="AQ1800" s="18"/>
      <c r="AR1800" s="18"/>
      <c r="AS1800" s="18"/>
      <c r="AT1800" s="18"/>
      <c r="AU1800" s="18"/>
      <c r="AV1800" s="18"/>
      <c r="AW1800" s="18"/>
      <c r="AX1800" s="18"/>
      <c r="AY1800" s="18"/>
      <c r="AZ1800" s="18"/>
      <c r="BA1800" s="18"/>
      <c r="BB1800" s="18"/>
      <c r="BD1800" s="18"/>
      <c r="BE1800" s="18"/>
      <c r="BF1800" s="18"/>
      <c r="BG1800" s="18"/>
      <c r="BH1800" s="18"/>
      <c r="BI1800" s="18"/>
      <c r="BJ1800" s="18"/>
      <c r="BK1800" s="18"/>
      <c r="BL1800" s="18"/>
      <c r="BM1800" s="18"/>
      <c r="BN1800" s="18"/>
      <c r="BO1800" s="18"/>
      <c r="BP1800" s="18"/>
      <c r="BQ1800" s="18"/>
      <c r="BR1800" s="18"/>
      <c r="BS1800" s="18"/>
      <c r="BT1800" s="18"/>
      <c r="BU1800" s="18"/>
      <c r="BV1800" s="18"/>
      <c r="BW1800" s="18"/>
      <c r="BX1800" s="18"/>
      <c r="BY1800" s="18"/>
      <c r="BZ1800" s="18"/>
      <c r="CA1800" s="18"/>
      <c r="CB1800" s="18"/>
      <c r="CC1800" s="18"/>
      <c r="CD1800" s="18"/>
      <c r="CE1800" s="18"/>
      <c r="CF1800" s="18"/>
      <c r="CG1800" s="18"/>
      <c r="CH1800" s="18"/>
      <c r="CI1800" s="18"/>
      <c r="CJ1800" s="18"/>
      <c r="CK1800" s="18"/>
      <c r="CL1800" s="18"/>
      <c r="CM1800" s="18"/>
      <c r="CN1800" s="18"/>
      <c r="CO1800" s="18"/>
      <c r="CP1800" s="18"/>
      <c r="CQ1800" s="18"/>
      <c r="CR1800" s="18"/>
      <c r="CS1800" s="18"/>
      <c r="CT1800" s="18"/>
      <c r="CU1800" s="18"/>
      <c r="CV1800" s="18"/>
      <c r="CW1800" s="18"/>
      <c r="CX1800" s="18"/>
      <c r="CY1800" s="18"/>
      <c r="CZ1800" s="18"/>
      <c r="DA1800" s="18"/>
      <c r="DB1800" s="18"/>
      <c r="DC1800" s="18"/>
      <c r="DD1800" s="18"/>
      <c r="DE1800" s="18"/>
      <c r="DF1800" s="18"/>
      <c r="DG1800" s="18"/>
      <c r="DH1800" s="18"/>
      <c r="DI1800" s="18"/>
    </row>
    <row r="1801" s="19" customFormat="1" spans="1:113">
      <c r="A1801" s="153" t="str">
        <f>+CONCATENATE(B1801,C1801,D1801,E1801,F1801)</f>
        <v>AFS412.5</v>
      </c>
      <c r="B1801" s="154" t="s">
        <v>121</v>
      </c>
      <c r="C1801" s="154" t="s">
        <v>148</v>
      </c>
      <c r="D1801" s="154" t="s">
        <v>90</v>
      </c>
      <c r="E1801" s="154">
        <v>41</v>
      </c>
      <c r="F1801" s="155">
        <v>2.5</v>
      </c>
      <c r="G1801" s="156">
        <v>277.98</v>
      </c>
      <c r="H1801" s="156">
        <v>291.96</v>
      </c>
      <c r="I1801" s="156">
        <v>377.63</v>
      </c>
      <c r="J1801" s="156">
        <v>479.25</v>
      </c>
      <c r="K1801" s="156">
        <v>586.41</v>
      </c>
      <c r="L1801" s="156">
        <v>700.03</v>
      </c>
      <c r="M1801" s="157">
        <v>458.34</v>
      </c>
      <c r="N1801" s="18"/>
      <c r="W1801" s="18"/>
      <c r="X1801" s="18"/>
      <c r="Y1801" s="18"/>
      <c r="Z1801" s="18"/>
      <c r="AA1801" s="18"/>
      <c r="AB1801" s="18"/>
      <c r="AC1801" s="18"/>
      <c r="AD1801" s="18"/>
      <c r="AE1801" s="18"/>
      <c r="AF1801" s="18"/>
      <c r="AG1801" s="18"/>
      <c r="AH1801" s="18"/>
      <c r="AI1801" s="18"/>
      <c r="AJ1801" s="18"/>
      <c r="AK1801" s="18"/>
      <c r="AL1801" s="18"/>
      <c r="AM1801" s="18"/>
      <c r="AN1801" s="18"/>
      <c r="AO1801" s="18"/>
      <c r="AP1801" s="18"/>
      <c r="AQ1801" s="18"/>
      <c r="AR1801" s="18"/>
      <c r="AS1801" s="18"/>
      <c r="AT1801" s="18"/>
      <c r="AU1801" s="18"/>
      <c r="AV1801" s="18"/>
      <c r="AW1801" s="18"/>
      <c r="AX1801" s="18"/>
      <c r="AY1801" s="18"/>
      <c r="AZ1801" s="18"/>
      <c r="BA1801" s="18"/>
      <c r="BB1801" s="18"/>
      <c r="BD1801" s="18"/>
      <c r="BE1801" s="18"/>
      <c r="BF1801" s="18"/>
      <c r="BG1801" s="18"/>
      <c r="BH1801" s="18"/>
      <c r="BI1801" s="18"/>
      <c r="BJ1801" s="18"/>
      <c r="BK1801" s="18"/>
      <c r="BL1801" s="18"/>
      <c r="BM1801" s="18"/>
      <c r="BN1801" s="18"/>
      <c r="BO1801" s="18"/>
      <c r="BP1801" s="18"/>
      <c r="BQ1801" s="18"/>
      <c r="BR1801" s="18"/>
      <c r="BS1801" s="18"/>
      <c r="BT1801" s="18"/>
      <c r="BU1801" s="18"/>
      <c r="BV1801" s="18"/>
      <c r="BW1801" s="18"/>
      <c r="BX1801" s="18"/>
      <c r="BY1801" s="18"/>
      <c r="BZ1801" s="18"/>
      <c r="CA1801" s="18"/>
      <c r="CB1801" s="18"/>
      <c r="CC1801" s="18"/>
      <c r="CD1801" s="18"/>
      <c r="CE1801" s="18"/>
      <c r="CF1801" s="18"/>
      <c r="CG1801" s="18"/>
      <c r="CH1801" s="18"/>
      <c r="CI1801" s="18"/>
      <c r="CJ1801" s="18"/>
      <c r="CK1801" s="18"/>
      <c r="CL1801" s="18"/>
      <c r="CM1801" s="18"/>
      <c r="CN1801" s="18"/>
      <c r="CO1801" s="18"/>
      <c r="CP1801" s="18"/>
      <c r="CQ1801" s="18"/>
      <c r="CR1801" s="18"/>
      <c r="CS1801" s="18"/>
      <c r="CT1801" s="18"/>
      <c r="CU1801" s="18"/>
      <c r="CV1801" s="18"/>
      <c r="CW1801" s="18"/>
      <c r="CX1801" s="18"/>
      <c r="CY1801" s="18"/>
      <c r="CZ1801" s="18"/>
      <c r="DA1801" s="18"/>
      <c r="DB1801" s="18"/>
      <c r="DC1801" s="18"/>
      <c r="DD1801" s="18"/>
      <c r="DE1801" s="18"/>
      <c r="DF1801" s="18"/>
      <c r="DG1801" s="18"/>
      <c r="DH1801" s="18"/>
      <c r="DI1801" s="18"/>
    </row>
    <row r="1802" s="19" customFormat="1" spans="1:113">
      <c r="A1802" s="153" t="str">
        <f>+CONCATENATE(B1802,C1802,D1802,E1802,F1802)</f>
        <v>AFS422.5</v>
      </c>
      <c r="B1802" s="154" t="s">
        <v>121</v>
      </c>
      <c r="C1802" s="154" t="s">
        <v>148</v>
      </c>
      <c r="D1802" s="154" t="s">
        <v>90</v>
      </c>
      <c r="E1802" s="154">
        <v>42</v>
      </c>
      <c r="F1802" s="155">
        <v>2.5</v>
      </c>
      <c r="G1802" s="156">
        <v>277.98</v>
      </c>
      <c r="H1802" s="156">
        <v>321.76</v>
      </c>
      <c r="I1802" s="156">
        <v>416.49</v>
      </c>
      <c r="J1802" s="156">
        <v>524.06</v>
      </c>
      <c r="K1802" s="156">
        <v>636.98</v>
      </c>
      <c r="L1802" s="156">
        <v>756.85</v>
      </c>
      <c r="M1802" s="157">
        <v>480.36</v>
      </c>
      <c r="N1802" s="18"/>
      <c r="W1802" s="18"/>
      <c r="X1802" s="18"/>
      <c r="Y1802" s="18"/>
      <c r="Z1802" s="18"/>
      <c r="AA1802" s="18"/>
      <c r="AB1802" s="18"/>
      <c r="AC1802" s="18"/>
      <c r="AD1802" s="18"/>
      <c r="AE1802" s="18"/>
      <c r="AF1802" s="18"/>
      <c r="AG1802" s="18"/>
      <c r="AH1802" s="18"/>
      <c r="AI1802" s="18"/>
      <c r="AJ1802" s="18"/>
      <c r="AK1802" s="18"/>
      <c r="AL1802" s="18"/>
      <c r="AM1802" s="18"/>
      <c r="AN1802" s="18"/>
      <c r="AO1802" s="18"/>
      <c r="AP1802" s="18"/>
      <c r="AQ1802" s="18"/>
      <c r="AR1802" s="18"/>
      <c r="AS1802" s="18"/>
      <c r="AT1802" s="18"/>
      <c r="AU1802" s="18"/>
      <c r="AV1802" s="18"/>
      <c r="AW1802" s="18"/>
      <c r="AX1802" s="18"/>
      <c r="AY1802" s="18"/>
      <c r="AZ1802" s="18"/>
      <c r="BA1802" s="18"/>
      <c r="BB1802" s="18"/>
      <c r="BD1802" s="18"/>
      <c r="BE1802" s="18"/>
      <c r="BF1802" s="18"/>
      <c r="BG1802" s="18"/>
      <c r="BH1802" s="18"/>
      <c r="BI1802" s="18"/>
      <c r="BJ1802" s="18"/>
      <c r="BK1802" s="18"/>
      <c r="BL1802" s="18"/>
      <c r="BM1802" s="18"/>
      <c r="BN1802" s="18"/>
      <c r="BO1802" s="18"/>
      <c r="BP1802" s="18"/>
      <c r="BQ1802" s="18"/>
      <c r="BR1802" s="18"/>
      <c r="BS1802" s="18"/>
      <c r="BT1802" s="18"/>
      <c r="BU1802" s="18"/>
      <c r="BV1802" s="18"/>
      <c r="BW1802" s="18"/>
      <c r="BX1802" s="18"/>
      <c r="BY1802" s="18"/>
      <c r="BZ1802" s="18"/>
      <c r="CA1802" s="18"/>
      <c r="CB1802" s="18"/>
      <c r="CC1802" s="18"/>
      <c r="CD1802" s="18"/>
      <c r="CE1802" s="18"/>
      <c r="CF1802" s="18"/>
      <c r="CG1802" s="18"/>
      <c r="CH1802" s="18"/>
      <c r="CI1802" s="18"/>
      <c r="CJ1802" s="18"/>
      <c r="CK1802" s="18"/>
      <c r="CL1802" s="18"/>
      <c r="CM1802" s="18"/>
      <c r="CN1802" s="18"/>
      <c r="CO1802" s="18"/>
      <c r="CP1802" s="18"/>
      <c r="CQ1802" s="18"/>
      <c r="CR1802" s="18"/>
      <c r="CS1802" s="18"/>
      <c r="CT1802" s="18"/>
      <c r="CU1802" s="18"/>
      <c r="CV1802" s="18"/>
      <c r="CW1802" s="18"/>
      <c r="CX1802" s="18"/>
      <c r="CY1802" s="18"/>
      <c r="CZ1802" s="18"/>
      <c r="DA1802" s="18"/>
      <c r="DB1802" s="18"/>
      <c r="DC1802" s="18"/>
      <c r="DD1802" s="18"/>
      <c r="DE1802" s="18"/>
      <c r="DF1802" s="18"/>
      <c r="DG1802" s="18"/>
      <c r="DH1802" s="18"/>
      <c r="DI1802" s="18"/>
    </row>
    <row r="1803" s="19" customFormat="1" spans="1:113">
      <c r="A1803" s="153" t="str">
        <f>+CONCATENATE(B1803,C1803,D1803,E1803,F1803)</f>
        <v>AFS432.5</v>
      </c>
      <c r="B1803" s="154" t="s">
        <v>121</v>
      </c>
      <c r="C1803" s="154" t="s">
        <v>148</v>
      </c>
      <c r="D1803" s="154" t="s">
        <v>90</v>
      </c>
      <c r="E1803" s="154">
        <v>43</v>
      </c>
      <c r="F1803" s="155">
        <v>2.5</v>
      </c>
      <c r="G1803" s="156">
        <v>277.98</v>
      </c>
      <c r="H1803" s="156">
        <v>356.19</v>
      </c>
      <c r="I1803" s="156">
        <v>459.22</v>
      </c>
      <c r="J1803" s="156">
        <v>572.62</v>
      </c>
      <c r="K1803" s="156">
        <v>691.67</v>
      </c>
      <c r="L1803" s="156">
        <v>818.01</v>
      </c>
      <c r="M1803" s="157">
        <v>504.04</v>
      </c>
      <c r="N1803" s="18"/>
      <c r="W1803" s="18"/>
      <c r="X1803" s="18"/>
      <c r="Y1803" s="18"/>
      <c r="Z1803" s="18"/>
      <c r="AA1803" s="18"/>
      <c r="AB1803" s="18"/>
      <c r="AC1803" s="18"/>
      <c r="AD1803" s="18"/>
      <c r="AE1803" s="18"/>
      <c r="AF1803" s="18"/>
      <c r="AG1803" s="18"/>
      <c r="AH1803" s="18"/>
      <c r="AI1803" s="18"/>
      <c r="AJ1803" s="18"/>
      <c r="AK1803" s="18"/>
      <c r="AL1803" s="18"/>
      <c r="AM1803" s="18"/>
      <c r="AN1803" s="18"/>
      <c r="AO1803" s="18"/>
      <c r="AP1803" s="18"/>
      <c r="AQ1803" s="18"/>
      <c r="AR1803" s="18"/>
      <c r="AS1803" s="18"/>
      <c r="AT1803" s="18"/>
      <c r="AU1803" s="18"/>
      <c r="AV1803" s="18"/>
      <c r="AW1803" s="18"/>
      <c r="AX1803" s="18"/>
      <c r="AY1803" s="18"/>
      <c r="AZ1803" s="18"/>
      <c r="BA1803" s="18"/>
      <c r="BB1803" s="18"/>
      <c r="BD1803" s="18"/>
      <c r="BE1803" s="18"/>
      <c r="BF1803" s="18"/>
      <c r="BG1803" s="18"/>
      <c r="BH1803" s="18"/>
      <c r="BI1803" s="18"/>
      <c r="BJ1803" s="18"/>
      <c r="BK1803" s="18"/>
      <c r="BL1803" s="18"/>
      <c r="BM1803" s="18"/>
      <c r="BN1803" s="18"/>
      <c r="BO1803" s="18"/>
      <c r="BP1803" s="18"/>
      <c r="BQ1803" s="18"/>
      <c r="BR1803" s="18"/>
      <c r="BS1803" s="18"/>
      <c r="BT1803" s="18"/>
      <c r="BU1803" s="18"/>
      <c r="BV1803" s="18"/>
      <c r="BW1803" s="18"/>
      <c r="BX1803" s="18"/>
      <c r="BY1803" s="18"/>
      <c r="BZ1803" s="18"/>
      <c r="CA1803" s="18"/>
      <c r="CB1803" s="18"/>
      <c r="CC1803" s="18"/>
      <c r="CD1803" s="18"/>
      <c r="CE1803" s="18"/>
      <c r="CF1803" s="18"/>
      <c r="CG1803" s="18"/>
      <c r="CH1803" s="18"/>
      <c r="CI1803" s="18"/>
      <c r="CJ1803" s="18"/>
      <c r="CK1803" s="18"/>
      <c r="CL1803" s="18"/>
      <c r="CM1803" s="18"/>
      <c r="CN1803" s="18"/>
      <c r="CO1803" s="18"/>
      <c r="CP1803" s="18"/>
      <c r="CQ1803" s="18"/>
      <c r="CR1803" s="18"/>
      <c r="CS1803" s="18"/>
      <c r="CT1803" s="18"/>
      <c r="CU1803" s="18"/>
      <c r="CV1803" s="18"/>
      <c r="CW1803" s="18"/>
      <c r="CX1803" s="18"/>
      <c r="CY1803" s="18"/>
      <c r="CZ1803" s="18"/>
      <c r="DA1803" s="18"/>
      <c r="DB1803" s="18"/>
      <c r="DC1803" s="18"/>
      <c r="DD1803" s="18"/>
      <c r="DE1803" s="18"/>
      <c r="DF1803" s="18"/>
      <c r="DG1803" s="18"/>
      <c r="DH1803" s="18"/>
      <c r="DI1803" s="18"/>
    </row>
    <row r="1804" s="19" customFormat="1" spans="1:113">
      <c r="A1804" s="153" t="str">
        <f>+CONCATENATE(B1804,C1804,D1804,E1804,F1804)</f>
        <v>AFS442.5</v>
      </c>
      <c r="B1804" s="154" t="s">
        <v>121</v>
      </c>
      <c r="C1804" s="154" t="s">
        <v>148</v>
      </c>
      <c r="D1804" s="154" t="s">
        <v>90</v>
      </c>
      <c r="E1804" s="154">
        <v>44</v>
      </c>
      <c r="F1804" s="155">
        <v>2.5</v>
      </c>
      <c r="G1804" s="156">
        <v>305.14</v>
      </c>
      <c r="H1804" s="156">
        <v>395.18</v>
      </c>
      <c r="I1804" s="156">
        <v>506.05</v>
      </c>
      <c r="J1804" s="156">
        <v>625.17</v>
      </c>
      <c r="K1804" s="156">
        <v>750.79</v>
      </c>
      <c r="L1804" s="156">
        <v>883.72</v>
      </c>
      <c r="M1804" s="157">
        <v>529.55</v>
      </c>
      <c r="N1804" s="18"/>
      <c r="W1804" s="18"/>
      <c r="X1804" s="18"/>
      <c r="Y1804" s="18"/>
      <c r="Z1804" s="18"/>
      <c r="AA1804" s="18"/>
      <c r="AB1804" s="18"/>
      <c r="AC1804" s="18"/>
      <c r="AD1804" s="18"/>
      <c r="AE1804" s="18"/>
      <c r="AF1804" s="18"/>
      <c r="AG1804" s="18"/>
      <c r="AH1804" s="18"/>
      <c r="AI1804" s="18"/>
      <c r="AJ1804" s="18"/>
      <c r="AK1804" s="18"/>
      <c r="AL1804" s="18"/>
      <c r="AM1804" s="18"/>
      <c r="AN1804" s="18"/>
      <c r="AO1804" s="18"/>
      <c r="AP1804" s="18"/>
      <c r="AQ1804" s="18"/>
      <c r="AR1804" s="18"/>
      <c r="AS1804" s="18"/>
      <c r="AT1804" s="18"/>
      <c r="AU1804" s="18"/>
      <c r="AV1804" s="18"/>
      <c r="AW1804" s="18"/>
      <c r="AX1804" s="18"/>
      <c r="AY1804" s="18"/>
      <c r="AZ1804" s="18"/>
      <c r="BA1804" s="18"/>
      <c r="BB1804" s="18"/>
      <c r="BD1804" s="18"/>
      <c r="BE1804" s="18"/>
      <c r="BF1804" s="18"/>
      <c r="BG1804" s="18"/>
      <c r="BH1804" s="18"/>
      <c r="BI1804" s="18"/>
      <c r="BJ1804" s="18"/>
      <c r="BK1804" s="18"/>
      <c r="BL1804" s="18"/>
      <c r="BM1804" s="18"/>
      <c r="BN1804" s="18"/>
      <c r="BO1804" s="18"/>
      <c r="BP1804" s="18"/>
      <c r="BQ1804" s="18"/>
      <c r="BR1804" s="18"/>
      <c r="BS1804" s="18"/>
      <c r="BT1804" s="18"/>
      <c r="BU1804" s="18"/>
      <c r="BV1804" s="18"/>
      <c r="BW1804" s="18"/>
      <c r="BX1804" s="18"/>
      <c r="BY1804" s="18"/>
      <c r="BZ1804" s="18"/>
      <c r="CA1804" s="18"/>
      <c r="CB1804" s="18"/>
      <c r="CC1804" s="18"/>
      <c r="CD1804" s="18"/>
      <c r="CE1804" s="18"/>
      <c r="CF1804" s="18"/>
      <c r="CG1804" s="18"/>
      <c r="CH1804" s="18"/>
      <c r="CI1804" s="18"/>
      <c r="CJ1804" s="18"/>
      <c r="CK1804" s="18"/>
      <c r="CL1804" s="18"/>
      <c r="CM1804" s="18"/>
      <c r="CN1804" s="18"/>
      <c r="CO1804" s="18"/>
      <c r="CP1804" s="18"/>
      <c r="CQ1804" s="18"/>
      <c r="CR1804" s="18"/>
      <c r="CS1804" s="18"/>
      <c r="CT1804" s="18"/>
      <c r="CU1804" s="18"/>
      <c r="CV1804" s="18"/>
      <c r="CW1804" s="18"/>
      <c r="CX1804" s="18"/>
      <c r="CY1804" s="18"/>
      <c r="CZ1804" s="18"/>
      <c r="DA1804" s="18"/>
      <c r="DB1804" s="18"/>
      <c r="DC1804" s="18"/>
      <c r="DD1804" s="18"/>
      <c r="DE1804" s="18"/>
      <c r="DF1804" s="18"/>
      <c r="DG1804" s="18"/>
      <c r="DH1804" s="18"/>
      <c r="DI1804" s="18"/>
    </row>
    <row r="1805" s="19" customFormat="1" spans="1:113">
      <c r="A1805" s="153" t="str">
        <f>+CONCATENATE(B1805,C1805,D1805,E1805,F1805)</f>
        <v>AFS452.5</v>
      </c>
      <c r="B1805" s="154" t="s">
        <v>121</v>
      </c>
      <c r="C1805" s="154" t="s">
        <v>148</v>
      </c>
      <c r="D1805" s="154" t="s">
        <v>90</v>
      </c>
      <c r="E1805" s="154">
        <v>45</v>
      </c>
      <c r="F1805" s="155">
        <v>2.5</v>
      </c>
      <c r="G1805" s="156">
        <v>336.94</v>
      </c>
      <c r="H1805" s="156">
        <v>438.88</v>
      </c>
      <c r="I1805" s="156">
        <v>557.09</v>
      </c>
      <c r="J1805" s="156">
        <v>681.97</v>
      </c>
      <c r="K1805" s="156">
        <v>814.65</v>
      </c>
      <c r="L1805" s="156">
        <v>954.19</v>
      </c>
      <c r="M1805" s="157">
        <v>557.09</v>
      </c>
      <c r="N1805" s="18"/>
      <c r="W1805" s="18"/>
      <c r="X1805" s="18"/>
      <c r="Y1805" s="18"/>
      <c r="Z1805" s="18"/>
      <c r="AA1805" s="18"/>
      <c r="AB1805" s="18"/>
      <c r="AC1805" s="18"/>
      <c r="AD1805" s="18"/>
      <c r="AE1805" s="18"/>
      <c r="AF1805" s="18"/>
      <c r="AG1805" s="18"/>
      <c r="AH1805" s="18"/>
      <c r="AI1805" s="18"/>
      <c r="AJ1805" s="18"/>
      <c r="AK1805" s="18"/>
      <c r="AL1805" s="18"/>
      <c r="AM1805" s="18"/>
      <c r="AN1805" s="18"/>
      <c r="AO1805" s="18"/>
      <c r="AP1805" s="18"/>
      <c r="AQ1805" s="18"/>
      <c r="AR1805" s="18"/>
      <c r="AS1805" s="18"/>
      <c r="AT1805" s="18"/>
      <c r="AU1805" s="18"/>
      <c r="AV1805" s="18"/>
      <c r="AW1805" s="18"/>
      <c r="AX1805" s="18"/>
      <c r="AY1805" s="18"/>
      <c r="AZ1805" s="18"/>
      <c r="BA1805" s="18"/>
      <c r="BB1805" s="18"/>
      <c r="BD1805" s="18"/>
      <c r="BE1805" s="18"/>
      <c r="BF1805" s="18"/>
      <c r="BG1805" s="18"/>
      <c r="BH1805" s="18"/>
      <c r="BI1805" s="18"/>
      <c r="BJ1805" s="18"/>
      <c r="BK1805" s="18"/>
      <c r="BL1805" s="18"/>
      <c r="BM1805" s="18"/>
      <c r="BN1805" s="18"/>
      <c r="BO1805" s="18"/>
      <c r="BP1805" s="18"/>
      <c r="BQ1805" s="18"/>
      <c r="BR1805" s="18"/>
      <c r="BS1805" s="18"/>
      <c r="BT1805" s="18"/>
      <c r="BU1805" s="18"/>
      <c r="BV1805" s="18"/>
      <c r="BW1805" s="18"/>
      <c r="BX1805" s="18"/>
      <c r="BY1805" s="18"/>
      <c r="BZ1805" s="18"/>
      <c r="CA1805" s="18"/>
      <c r="CB1805" s="18"/>
      <c r="CC1805" s="18"/>
      <c r="CD1805" s="18"/>
      <c r="CE1805" s="18"/>
      <c r="CF1805" s="18"/>
      <c r="CG1805" s="18"/>
      <c r="CH1805" s="18"/>
      <c r="CI1805" s="18"/>
      <c r="CJ1805" s="18"/>
      <c r="CK1805" s="18"/>
      <c r="CL1805" s="18"/>
      <c r="CM1805" s="18"/>
      <c r="CN1805" s="18"/>
      <c r="CO1805" s="18"/>
      <c r="CP1805" s="18"/>
      <c r="CQ1805" s="18"/>
      <c r="CR1805" s="18"/>
      <c r="CS1805" s="18"/>
      <c r="CT1805" s="18"/>
      <c r="CU1805" s="18"/>
      <c r="CV1805" s="18"/>
      <c r="CW1805" s="18"/>
      <c r="CX1805" s="18"/>
      <c r="CY1805" s="18"/>
      <c r="CZ1805" s="18"/>
      <c r="DA1805" s="18"/>
      <c r="DB1805" s="18"/>
      <c r="DC1805" s="18"/>
      <c r="DD1805" s="18"/>
      <c r="DE1805" s="18"/>
      <c r="DF1805" s="18"/>
      <c r="DG1805" s="18"/>
      <c r="DH1805" s="18"/>
      <c r="DI1805" s="18"/>
    </row>
    <row r="1806" s="19" customFormat="1" spans="1:113">
      <c r="A1806" s="153" t="str">
        <f>+CONCATENATE(B1806,C1806,D1806,E1806,F1806)</f>
        <v>AFS462.5</v>
      </c>
      <c r="B1806" s="154" t="s">
        <v>121</v>
      </c>
      <c r="C1806" s="154" t="s">
        <v>148</v>
      </c>
      <c r="D1806" s="154" t="s">
        <v>90</v>
      </c>
      <c r="E1806" s="154">
        <v>46</v>
      </c>
      <c r="F1806" s="155">
        <v>2.5</v>
      </c>
      <c r="G1806" s="156">
        <v>373.73</v>
      </c>
      <c r="H1806" s="156">
        <v>487.42</v>
      </c>
      <c r="I1806" s="156">
        <v>612.36</v>
      </c>
      <c r="J1806" s="156">
        <v>743.29</v>
      </c>
      <c r="K1806" s="156">
        <v>883.52</v>
      </c>
      <c r="L1806" s="156"/>
      <c r="M1806" s="157">
        <v>586.66</v>
      </c>
      <c r="N1806" s="18"/>
      <c r="W1806" s="18"/>
      <c r="X1806" s="18"/>
      <c r="Y1806" s="18"/>
      <c r="Z1806" s="18"/>
      <c r="AA1806" s="18"/>
      <c r="AB1806" s="18"/>
      <c r="AC1806" s="18"/>
      <c r="AD1806" s="18"/>
      <c r="AE1806" s="18"/>
      <c r="AF1806" s="18"/>
      <c r="AG1806" s="18"/>
      <c r="AH1806" s="18"/>
      <c r="AI1806" s="18"/>
      <c r="AJ1806" s="18"/>
      <c r="AK1806" s="18"/>
      <c r="AL1806" s="18"/>
      <c r="AM1806" s="18"/>
      <c r="AN1806" s="18"/>
      <c r="AO1806" s="18"/>
      <c r="AP1806" s="18"/>
      <c r="AQ1806" s="18"/>
      <c r="AR1806" s="18"/>
      <c r="AS1806" s="18"/>
      <c r="AT1806" s="18"/>
      <c r="AU1806" s="18"/>
      <c r="AV1806" s="18"/>
      <c r="AW1806" s="18"/>
      <c r="AX1806" s="18"/>
      <c r="AY1806" s="18"/>
      <c r="AZ1806" s="18"/>
      <c r="BA1806" s="18"/>
      <c r="BB1806" s="18"/>
      <c r="BD1806" s="18"/>
      <c r="BE1806" s="18"/>
      <c r="BF1806" s="18"/>
      <c r="BG1806" s="18"/>
      <c r="BH1806" s="18"/>
      <c r="BI1806" s="18"/>
      <c r="BJ1806" s="18"/>
      <c r="BK1806" s="18"/>
      <c r="BL1806" s="18"/>
      <c r="BM1806" s="18"/>
      <c r="BN1806" s="18"/>
      <c r="BO1806" s="18"/>
      <c r="BP1806" s="18"/>
      <c r="BQ1806" s="18"/>
      <c r="BR1806" s="18"/>
      <c r="BS1806" s="18"/>
      <c r="BT1806" s="18"/>
      <c r="BU1806" s="18"/>
      <c r="BV1806" s="18"/>
      <c r="BW1806" s="18"/>
      <c r="BX1806" s="18"/>
      <c r="BY1806" s="18"/>
      <c r="BZ1806" s="18"/>
      <c r="CA1806" s="18"/>
      <c r="CB1806" s="18"/>
      <c r="CC1806" s="18"/>
      <c r="CD1806" s="18"/>
      <c r="CE1806" s="18"/>
      <c r="CF1806" s="18"/>
      <c r="CG1806" s="18"/>
      <c r="CH1806" s="18"/>
      <c r="CI1806" s="18"/>
      <c r="CJ1806" s="18"/>
      <c r="CK1806" s="18"/>
      <c r="CL1806" s="18"/>
      <c r="CM1806" s="18"/>
      <c r="CN1806" s="18"/>
      <c r="CO1806" s="18"/>
      <c r="CP1806" s="18"/>
      <c r="CQ1806" s="18"/>
      <c r="CR1806" s="18"/>
      <c r="CS1806" s="18"/>
      <c r="CT1806" s="18"/>
      <c r="CU1806" s="18"/>
      <c r="CV1806" s="18"/>
      <c r="CW1806" s="18"/>
      <c r="CX1806" s="18"/>
      <c r="CY1806" s="18"/>
      <c r="CZ1806" s="18"/>
      <c r="DA1806" s="18"/>
      <c r="DB1806" s="18"/>
      <c r="DC1806" s="18"/>
      <c r="DD1806" s="18"/>
      <c r="DE1806" s="18"/>
      <c r="DF1806" s="18"/>
      <c r="DG1806" s="18"/>
      <c r="DH1806" s="18"/>
      <c r="DI1806" s="18"/>
    </row>
    <row r="1807" s="19" customFormat="1" spans="1:113">
      <c r="A1807" s="153" t="str">
        <f>+CONCATENATE(B1807,C1807,D1807,E1807,F1807)</f>
        <v>AFS472.5</v>
      </c>
      <c r="B1807" s="154" t="s">
        <v>121</v>
      </c>
      <c r="C1807" s="154" t="s">
        <v>148</v>
      </c>
      <c r="D1807" s="154" t="s">
        <v>90</v>
      </c>
      <c r="E1807" s="154">
        <v>47</v>
      </c>
      <c r="F1807" s="155">
        <v>2.5</v>
      </c>
      <c r="G1807" s="156">
        <v>415.88</v>
      </c>
      <c r="H1807" s="156">
        <v>540.98</v>
      </c>
      <c r="I1807" s="156">
        <v>671.85</v>
      </c>
      <c r="J1807" s="156">
        <v>809.43</v>
      </c>
      <c r="K1807" s="156">
        <v>957.69</v>
      </c>
      <c r="L1807" s="156"/>
      <c r="M1807" s="157">
        <v>618.59</v>
      </c>
      <c r="N1807" s="18"/>
      <c r="W1807" s="18"/>
      <c r="X1807" s="18"/>
      <c r="Y1807" s="18"/>
      <c r="Z1807" s="18"/>
      <c r="AA1807" s="18"/>
      <c r="AB1807" s="18"/>
      <c r="AC1807" s="18"/>
      <c r="AD1807" s="18"/>
      <c r="AE1807" s="18"/>
      <c r="AF1807" s="18"/>
      <c r="AG1807" s="18"/>
      <c r="AH1807" s="18"/>
      <c r="AI1807" s="18"/>
      <c r="AJ1807" s="18"/>
      <c r="AK1807" s="18"/>
      <c r="AL1807" s="18"/>
      <c r="AM1807" s="18"/>
      <c r="AN1807" s="18"/>
      <c r="AO1807" s="18"/>
      <c r="AP1807" s="18"/>
      <c r="AQ1807" s="18"/>
      <c r="AR1807" s="18"/>
      <c r="AS1807" s="18"/>
      <c r="AT1807" s="18"/>
      <c r="AU1807" s="18"/>
      <c r="AV1807" s="18"/>
      <c r="AW1807" s="18"/>
      <c r="AX1807" s="18"/>
      <c r="AY1807" s="18"/>
      <c r="AZ1807" s="18"/>
      <c r="BA1807" s="18"/>
      <c r="BB1807" s="18"/>
      <c r="BD1807" s="18"/>
      <c r="BE1807" s="18"/>
      <c r="BF1807" s="18"/>
      <c r="BG1807" s="18"/>
      <c r="BH1807" s="18"/>
      <c r="BI1807" s="18"/>
      <c r="BJ1807" s="18"/>
      <c r="BK1807" s="18"/>
      <c r="BL1807" s="18"/>
      <c r="BM1807" s="18"/>
      <c r="BN1807" s="18"/>
      <c r="BO1807" s="18"/>
      <c r="BP1807" s="18"/>
      <c r="BQ1807" s="18"/>
      <c r="BR1807" s="18"/>
      <c r="BS1807" s="18"/>
      <c r="BT1807" s="18"/>
      <c r="BU1807" s="18"/>
      <c r="BV1807" s="18"/>
      <c r="BW1807" s="18"/>
      <c r="BX1807" s="18"/>
      <c r="BY1807" s="18"/>
      <c r="BZ1807" s="18"/>
      <c r="CA1807" s="18"/>
      <c r="CB1807" s="18"/>
      <c r="CC1807" s="18"/>
      <c r="CD1807" s="18"/>
      <c r="CE1807" s="18"/>
      <c r="CF1807" s="18"/>
      <c r="CG1807" s="18"/>
      <c r="CH1807" s="18"/>
      <c r="CI1807" s="18"/>
      <c r="CJ1807" s="18"/>
      <c r="CK1807" s="18"/>
      <c r="CL1807" s="18"/>
      <c r="CM1807" s="18"/>
      <c r="CN1807" s="18"/>
      <c r="CO1807" s="18"/>
      <c r="CP1807" s="18"/>
      <c r="CQ1807" s="18"/>
      <c r="CR1807" s="18"/>
      <c r="CS1807" s="18"/>
      <c r="CT1807" s="18"/>
      <c r="CU1807" s="18"/>
      <c r="CV1807" s="18"/>
      <c r="CW1807" s="18"/>
      <c r="CX1807" s="18"/>
      <c r="CY1807" s="18"/>
      <c r="CZ1807" s="18"/>
      <c r="DA1807" s="18"/>
      <c r="DB1807" s="18"/>
      <c r="DC1807" s="18"/>
      <c r="DD1807" s="18"/>
      <c r="DE1807" s="18"/>
      <c r="DF1807" s="18"/>
      <c r="DG1807" s="18"/>
      <c r="DH1807" s="18"/>
      <c r="DI1807" s="18"/>
    </row>
    <row r="1808" s="19" customFormat="1" spans="1:113">
      <c r="A1808" s="153" t="str">
        <f>+CONCATENATE(B1808,C1808,D1808,E1808,F1808)</f>
        <v>AFS482.5</v>
      </c>
      <c r="B1808" s="154" t="s">
        <v>121</v>
      </c>
      <c r="C1808" s="154" t="s">
        <v>148</v>
      </c>
      <c r="D1808" s="154" t="s">
        <v>90</v>
      </c>
      <c r="E1808" s="154">
        <v>48</v>
      </c>
      <c r="F1808" s="155">
        <v>2.5</v>
      </c>
      <c r="G1808" s="156">
        <v>463.6</v>
      </c>
      <c r="H1808" s="156">
        <v>599.35</v>
      </c>
      <c r="I1808" s="156">
        <v>735.86</v>
      </c>
      <c r="J1808" s="156">
        <v>880.67</v>
      </c>
      <c r="K1808" s="156">
        <v>1037.41</v>
      </c>
      <c r="L1808" s="156"/>
      <c r="M1808" s="157">
        <v>653.01</v>
      </c>
      <c r="N1808" s="18"/>
      <c r="W1808" s="18"/>
      <c r="X1808" s="18"/>
      <c r="Y1808" s="18"/>
      <c r="Z1808" s="18"/>
      <c r="AA1808" s="18"/>
      <c r="AB1808" s="18"/>
      <c r="AC1808" s="18"/>
      <c r="AD1808" s="18"/>
      <c r="AE1808" s="18"/>
      <c r="AF1808" s="18"/>
      <c r="AG1808" s="18"/>
      <c r="AH1808" s="18"/>
      <c r="AI1808" s="18"/>
      <c r="AJ1808" s="18"/>
      <c r="AK1808" s="18"/>
      <c r="AL1808" s="18"/>
      <c r="AM1808" s="18"/>
      <c r="AN1808" s="18"/>
      <c r="AO1808" s="18"/>
      <c r="AP1808" s="18"/>
      <c r="AQ1808" s="18"/>
      <c r="AR1808" s="18"/>
      <c r="AS1808" s="18"/>
      <c r="AT1808" s="18"/>
      <c r="AU1808" s="18"/>
      <c r="AV1808" s="18"/>
      <c r="AW1808" s="18"/>
      <c r="AX1808" s="18"/>
      <c r="AY1808" s="18"/>
      <c r="AZ1808" s="18"/>
      <c r="BA1808" s="18"/>
      <c r="BB1808" s="18"/>
      <c r="BD1808" s="18"/>
      <c r="BE1808" s="18"/>
      <c r="BF1808" s="18"/>
      <c r="BG1808" s="18"/>
      <c r="BH1808" s="18"/>
      <c r="BI1808" s="18"/>
      <c r="BJ1808" s="18"/>
      <c r="BK1808" s="18"/>
      <c r="BL1808" s="18"/>
      <c r="BM1808" s="18"/>
      <c r="BN1808" s="18"/>
      <c r="BO1808" s="18"/>
      <c r="BP1808" s="18"/>
      <c r="BQ1808" s="18"/>
      <c r="BR1808" s="18"/>
      <c r="BS1808" s="18"/>
      <c r="BT1808" s="18"/>
      <c r="BU1808" s="18"/>
      <c r="BV1808" s="18"/>
      <c r="BW1808" s="18"/>
      <c r="BX1808" s="18"/>
      <c r="BY1808" s="18"/>
      <c r="BZ1808" s="18"/>
      <c r="CA1808" s="18"/>
      <c r="CB1808" s="18"/>
      <c r="CC1808" s="18"/>
      <c r="CD1808" s="18"/>
      <c r="CE1808" s="18"/>
      <c r="CF1808" s="18"/>
      <c r="CG1808" s="18"/>
      <c r="CH1808" s="18"/>
      <c r="CI1808" s="18"/>
      <c r="CJ1808" s="18"/>
      <c r="CK1808" s="18"/>
      <c r="CL1808" s="18"/>
      <c r="CM1808" s="18"/>
      <c r="CN1808" s="18"/>
      <c r="CO1808" s="18"/>
      <c r="CP1808" s="18"/>
      <c r="CQ1808" s="18"/>
      <c r="CR1808" s="18"/>
      <c r="CS1808" s="18"/>
      <c r="CT1808" s="18"/>
      <c r="CU1808" s="18"/>
      <c r="CV1808" s="18"/>
      <c r="CW1808" s="18"/>
      <c r="CX1808" s="18"/>
      <c r="CY1808" s="18"/>
      <c r="CZ1808" s="18"/>
      <c r="DA1808" s="18"/>
      <c r="DB1808" s="18"/>
      <c r="DC1808" s="18"/>
      <c r="DD1808" s="18"/>
      <c r="DE1808" s="18"/>
      <c r="DF1808" s="18"/>
      <c r="DG1808" s="18"/>
      <c r="DH1808" s="18"/>
      <c r="DI1808" s="18"/>
    </row>
    <row r="1809" s="19" customFormat="1" spans="1:113">
      <c r="A1809" s="153" t="str">
        <f>+CONCATENATE(B1809,C1809,D1809,E1809,F1809)</f>
        <v>AFS492.5</v>
      </c>
      <c r="B1809" s="154" t="s">
        <v>121</v>
      </c>
      <c r="C1809" s="154" t="s">
        <v>148</v>
      </c>
      <c r="D1809" s="154" t="s">
        <v>90</v>
      </c>
      <c r="E1809" s="154">
        <v>49</v>
      </c>
      <c r="F1809" s="155">
        <v>2.5</v>
      </c>
      <c r="G1809" s="156">
        <v>517.57</v>
      </c>
      <c r="H1809" s="156">
        <v>662.4</v>
      </c>
      <c r="I1809" s="156">
        <v>804.52</v>
      </c>
      <c r="J1809" s="156">
        <v>957.28</v>
      </c>
      <c r="K1809" s="156">
        <v>1122.86</v>
      </c>
      <c r="L1809" s="156">
        <v>0</v>
      </c>
      <c r="M1809" s="157">
        <v>690.06</v>
      </c>
      <c r="N1809" s="18"/>
      <c r="W1809" s="18"/>
      <c r="X1809" s="18"/>
      <c r="Y1809" s="18"/>
      <c r="Z1809" s="18"/>
      <c r="AA1809" s="18"/>
      <c r="AB1809" s="18"/>
      <c r="AC1809" s="18"/>
      <c r="AD1809" s="18"/>
      <c r="AE1809" s="18"/>
      <c r="AF1809" s="18"/>
      <c r="AG1809" s="18"/>
      <c r="AH1809" s="18"/>
      <c r="AI1809" s="18"/>
      <c r="AJ1809" s="18"/>
      <c r="AK1809" s="18"/>
      <c r="AL1809" s="18"/>
      <c r="AM1809" s="18"/>
      <c r="AN1809" s="18"/>
      <c r="AO1809" s="18"/>
      <c r="AP1809" s="18"/>
      <c r="AQ1809" s="18"/>
      <c r="AR1809" s="18"/>
      <c r="AS1809" s="18"/>
      <c r="AT1809" s="18"/>
      <c r="AU1809" s="18"/>
      <c r="AV1809" s="18"/>
      <c r="AW1809" s="18"/>
      <c r="AX1809" s="18"/>
      <c r="AY1809" s="18"/>
      <c r="AZ1809" s="18"/>
      <c r="BA1809" s="18"/>
      <c r="BB1809" s="18"/>
      <c r="BD1809" s="18"/>
      <c r="BE1809" s="18"/>
      <c r="BF1809" s="18"/>
      <c r="BG1809" s="18"/>
      <c r="BH1809" s="18"/>
      <c r="BI1809" s="18"/>
      <c r="BJ1809" s="18"/>
      <c r="BK1809" s="18"/>
      <c r="BL1809" s="18"/>
      <c r="BM1809" s="18"/>
      <c r="BN1809" s="18"/>
      <c r="BO1809" s="18"/>
      <c r="BP1809" s="18"/>
      <c r="BQ1809" s="18"/>
      <c r="BR1809" s="18"/>
      <c r="BS1809" s="18"/>
      <c r="BT1809" s="18"/>
      <c r="BU1809" s="18"/>
      <c r="BV1809" s="18"/>
      <c r="BW1809" s="18"/>
      <c r="BX1809" s="18"/>
      <c r="BY1809" s="18"/>
      <c r="BZ1809" s="18"/>
      <c r="CA1809" s="18"/>
      <c r="CB1809" s="18"/>
      <c r="CC1809" s="18"/>
      <c r="CD1809" s="18"/>
      <c r="CE1809" s="18"/>
      <c r="CF1809" s="18"/>
      <c r="CG1809" s="18"/>
      <c r="CH1809" s="18"/>
      <c r="CI1809" s="18"/>
      <c r="CJ1809" s="18"/>
      <c r="CK1809" s="18"/>
      <c r="CL1809" s="18"/>
      <c r="CM1809" s="18"/>
      <c r="CN1809" s="18"/>
      <c r="CO1809" s="18"/>
      <c r="CP1809" s="18"/>
      <c r="CQ1809" s="18"/>
      <c r="CR1809" s="18"/>
      <c r="CS1809" s="18"/>
      <c r="CT1809" s="18"/>
      <c r="CU1809" s="18"/>
      <c r="CV1809" s="18"/>
      <c r="CW1809" s="18"/>
      <c r="CX1809" s="18"/>
      <c r="CY1809" s="18"/>
      <c r="CZ1809" s="18"/>
      <c r="DA1809" s="18"/>
      <c r="DB1809" s="18"/>
      <c r="DC1809" s="18"/>
      <c r="DD1809" s="18"/>
      <c r="DE1809" s="18"/>
      <c r="DF1809" s="18"/>
      <c r="DG1809" s="18"/>
      <c r="DH1809" s="18"/>
      <c r="DI1809" s="18"/>
    </row>
    <row r="1810" s="19" customFormat="1" spans="1:113">
      <c r="A1810" s="153" t="str">
        <f>+CONCATENATE(B1810,C1810,D1810,E1810,F1810)</f>
        <v>AFS502.5</v>
      </c>
      <c r="B1810" s="154" t="s">
        <v>121</v>
      </c>
      <c r="C1810" s="154" t="s">
        <v>148</v>
      </c>
      <c r="D1810" s="154" t="s">
        <v>90</v>
      </c>
      <c r="E1810" s="154">
        <v>50</v>
      </c>
      <c r="F1810" s="155">
        <v>2.5</v>
      </c>
      <c r="G1810" s="156">
        <v>577.26</v>
      </c>
      <c r="H1810" s="156">
        <v>730.05</v>
      </c>
      <c r="I1810" s="156">
        <v>877.93</v>
      </c>
      <c r="J1810" s="156">
        <v>1039.52</v>
      </c>
      <c r="K1810" s="156">
        <v>1214.19</v>
      </c>
      <c r="L1810" s="156">
        <v>0</v>
      </c>
      <c r="M1810" s="157">
        <v>730.05</v>
      </c>
      <c r="N1810" s="18"/>
      <c r="W1810" s="18"/>
      <c r="X1810" s="18"/>
      <c r="Y1810" s="18"/>
      <c r="Z1810" s="18"/>
      <c r="AA1810" s="18"/>
      <c r="AB1810" s="18"/>
      <c r="AC1810" s="18"/>
      <c r="AD1810" s="18"/>
      <c r="AE1810" s="18"/>
      <c r="AF1810" s="18"/>
      <c r="AG1810" s="18"/>
      <c r="AH1810" s="18"/>
      <c r="AI1810" s="18"/>
      <c r="AJ1810" s="18"/>
      <c r="AK1810" s="18"/>
      <c r="AL1810" s="18"/>
      <c r="AM1810" s="18"/>
      <c r="AN1810" s="18"/>
      <c r="AO1810" s="18"/>
      <c r="AP1810" s="18"/>
      <c r="AQ1810" s="18"/>
      <c r="AR1810" s="18"/>
      <c r="AS1810" s="18"/>
      <c r="AT1810" s="18"/>
      <c r="AU1810" s="18"/>
      <c r="AV1810" s="18"/>
      <c r="AW1810" s="18"/>
      <c r="AX1810" s="18"/>
      <c r="AY1810" s="18"/>
      <c r="AZ1810" s="18"/>
      <c r="BA1810" s="18"/>
      <c r="BB1810" s="18"/>
      <c r="BD1810" s="18"/>
      <c r="BE1810" s="18"/>
      <c r="BF1810" s="18"/>
      <c r="BG1810" s="18"/>
      <c r="BH1810" s="18"/>
      <c r="BI1810" s="18"/>
      <c r="BJ1810" s="18"/>
      <c r="BK1810" s="18"/>
      <c r="BL1810" s="18"/>
      <c r="BM1810" s="18"/>
      <c r="BN1810" s="18"/>
      <c r="BO1810" s="18"/>
      <c r="BP1810" s="18"/>
      <c r="BQ1810" s="18"/>
      <c r="BR1810" s="18"/>
      <c r="BS1810" s="18"/>
      <c r="BT1810" s="18"/>
      <c r="BU1810" s="18"/>
      <c r="BV1810" s="18"/>
      <c r="BW1810" s="18"/>
      <c r="BX1810" s="18"/>
      <c r="BY1810" s="18"/>
      <c r="BZ1810" s="18"/>
      <c r="CA1810" s="18"/>
      <c r="CB1810" s="18"/>
      <c r="CC1810" s="18"/>
      <c r="CD1810" s="18"/>
      <c r="CE1810" s="18"/>
      <c r="CF1810" s="18"/>
      <c r="CG1810" s="18"/>
      <c r="CH1810" s="18"/>
      <c r="CI1810" s="18"/>
      <c r="CJ1810" s="18"/>
      <c r="CK1810" s="18"/>
      <c r="CL1810" s="18"/>
      <c r="CM1810" s="18"/>
      <c r="CN1810" s="18"/>
      <c r="CO1810" s="18"/>
      <c r="CP1810" s="18"/>
      <c r="CQ1810" s="18"/>
      <c r="CR1810" s="18"/>
      <c r="CS1810" s="18"/>
      <c r="CT1810" s="18"/>
      <c r="CU1810" s="18"/>
      <c r="CV1810" s="18"/>
      <c r="CW1810" s="18"/>
      <c r="CX1810" s="18"/>
      <c r="CY1810" s="18"/>
      <c r="CZ1810" s="18"/>
      <c r="DA1810" s="18"/>
      <c r="DB1810" s="18"/>
      <c r="DC1810" s="18"/>
      <c r="DD1810" s="18"/>
      <c r="DE1810" s="18"/>
      <c r="DF1810" s="18"/>
      <c r="DG1810" s="18"/>
      <c r="DH1810" s="18"/>
      <c r="DI1810" s="18"/>
    </row>
    <row r="1811" s="19" customFormat="1" spans="1:113">
      <c r="A1811" s="153" t="str">
        <f>+CONCATENATE(B1811,C1811,D1811,E1811,F1811)</f>
        <v>AFS512.5</v>
      </c>
      <c r="B1811" s="154" t="s">
        <v>121</v>
      </c>
      <c r="C1811" s="154" t="s">
        <v>148</v>
      </c>
      <c r="D1811" s="154" t="s">
        <v>90</v>
      </c>
      <c r="E1811" s="154">
        <v>51</v>
      </c>
      <c r="F1811" s="155">
        <v>2.5</v>
      </c>
      <c r="G1811" s="156">
        <v>642.42</v>
      </c>
      <c r="H1811" s="156">
        <v>802.04</v>
      </c>
      <c r="I1811" s="156">
        <v>956.24</v>
      </c>
      <c r="J1811" s="156">
        <v>1127.57</v>
      </c>
      <c r="K1811" s="156"/>
      <c r="L1811" s="156">
        <v>0</v>
      </c>
      <c r="M1811" s="157">
        <v>772</v>
      </c>
      <c r="N1811" s="18"/>
      <c r="W1811" s="18"/>
      <c r="X1811" s="18"/>
      <c r="Y1811" s="18"/>
      <c r="Z1811" s="18"/>
      <c r="AA1811" s="18"/>
      <c r="AB1811" s="18"/>
      <c r="AC1811" s="18"/>
      <c r="AD1811" s="18"/>
      <c r="AE1811" s="18"/>
      <c r="AF1811" s="18"/>
      <c r="AG1811" s="18"/>
      <c r="AH1811" s="18"/>
      <c r="AI1811" s="18"/>
      <c r="AJ1811" s="18"/>
      <c r="AK1811" s="18"/>
      <c r="AL1811" s="18"/>
      <c r="AM1811" s="18"/>
      <c r="AN1811" s="18"/>
      <c r="AO1811" s="18"/>
      <c r="AP1811" s="18"/>
      <c r="AQ1811" s="18"/>
      <c r="AR1811" s="18"/>
      <c r="AS1811" s="18"/>
      <c r="AT1811" s="18"/>
      <c r="AU1811" s="18"/>
      <c r="AV1811" s="18"/>
      <c r="AW1811" s="18"/>
      <c r="AX1811" s="18"/>
      <c r="AY1811" s="18"/>
      <c r="AZ1811" s="18"/>
      <c r="BA1811" s="18"/>
      <c r="BB1811" s="18"/>
      <c r="BD1811" s="18"/>
      <c r="BE1811" s="18"/>
      <c r="BF1811" s="18"/>
      <c r="BG1811" s="18"/>
      <c r="BH1811" s="18"/>
      <c r="BI1811" s="18"/>
      <c r="BJ1811" s="18"/>
      <c r="BK1811" s="18"/>
      <c r="BL1811" s="18"/>
      <c r="BM1811" s="18"/>
      <c r="BN1811" s="18"/>
      <c r="BO1811" s="18"/>
      <c r="BP1811" s="18"/>
      <c r="BQ1811" s="18"/>
      <c r="BR1811" s="18"/>
      <c r="BS1811" s="18"/>
      <c r="BT1811" s="18"/>
      <c r="BU1811" s="18"/>
      <c r="BV1811" s="18"/>
      <c r="BW1811" s="18"/>
      <c r="BX1811" s="18"/>
      <c r="BY1811" s="18"/>
      <c r="BZ1811" s="18"/>
      <c r="CA1811" s="18"/>
      <c r="CB1811" s="18"/>
      <c r="CC1811" s="18"/>
      <c r="CD1811" s="18"/>
      <c r="CE1811" s="18"/>
      <c r="CF1811" s="18"/>
      <c r="CG1811" s="18"/>
      <c r="CH1811" s="18"/>
      <c r="CI1811" s="18"/>
      <c r="CJ1811" s="18"/>
      <c r="CK1811" s="18"/>
      <c r="CL1811" s="18"/>
      <c r="CM1811" s="18"/>
      <c r="CN1811" s="18"/>
      <c r="CO1811" s="18"/>
      <c r="CP1811" s="18"/>
      <c r="CQ1811" s="18"/>
      <c r="CR1811" s="18"/>
      <c r="CS1811" s="18"/>
      <c r="CT1811" s="18"/>
      <c r="CU1811" s="18"/>
      <c r="CV1811" s="18"/>
      <c r="CW1811" s="18"/>
      <c r="CX1811" s="18"/>
      <c r="CY1811" s="18"/>
      <c r="CZ1811" s="18"/>
      <c r="DA1811" s="18"/>
      <c r="DB1811" s="18"/>
      <c r="DC1811" s="18"/>
      <c r="DD1811" s="18"/>
      <c r="DE1811" s="18"/>
      <c r="DF1811" s="18"/>
      <c r="DG1811" s="18"/>
      <c r="DH1811" s="18"/>
      <c r="DI1811" s="18"/>
    </row>
    <row r="1812" s="19" customFormat="1" spans="1:113">
      <c r="A1812" s="153" t="str">
        <f>+CONCATENATE(B1812,C1812,D1812,E1812,F1812)</f>
        <v>AFS522.5</v>
      </c>
      <c r="B1812" s="154" t="s">
        <v>121</v>
      </c>
      <c r="C1812" s="154" t="s">
        <v>148</v>
      </c>
      <c r="D1812" s="154" t="s">
        <v>90</v>
      </c>
      <c r="E1812" s="154">
        <v>52</v>
      </c>
      <c r="F1812" s="155">
        <v>2.5</v>
      </c>
      <c r="G1812" s="156">
        <v>712.35</v>
      </c>
      <c r="H1812" s="156">
        <v>878.17</v>
      </c>
      <c r="I1812" s="156">
        <v>1039.62</v>
      </c>
      <c r="J1812" s="156">
        <v>1221.66</v>
      </c>
      <c r="K1812" s="156"/>
      <c r="L1812" s="156">
        <v>0</v>
      </c>
      <c r="M1812" s="157">
        <v>812.44</v>
      </c>
      <c r="N1812" s="18"/>
      <c r="W1812" s="18"/>
      <c r="X1812" s="18"/>
      <c r="Y1812" s="18"/>
      <c r="Z1812" s="18"/>
      <c r="AA1812" s="18"/>
      <c r="AB1812" s="18"/>
      <c r="AC1812" s="18"/>
      <c r="AD1812" s="18"/>
      <c r="AE1812" s="18"/>
      <c r="AF1812" s="18"/>
      <c r="AG1812" s="18"/>
      <c r="AH1812" s="18"/>
      <c r="AI1812" s="18"/>
      <c r="AJ1812" s="18"/>
      <c r="AK1812" s="18"/>
      <c r="AL1812" s="18"/>
      <c r="AM1812" s="18"/>
      <c r="AN1812" s="18"/>
      <c r="AO1812" s="18"/>
      <c r="AP1812" s="18"/>
      <c r="AQ1812" s="18"/>
      <c r="AR1812" s="18"/>
      <c r="AS1812" s="18"/>
      <c r="AT1812" s="18"/>
      <c r="AU1812" s="18"/>
      <c r="AV1812" s="18"/>
      <c r="AW1812" s="18"/>
      <c r="AX1812" s="18"/>
      <c r="AY1812" s="18"/>
      <c r="AZ1812" s="18"/>
      <c r="BA1812" s="18"/>
      <c r="BB1812" s="18"/>
      <c r="BD1812" s="18"/>
      <c r="BE1812" s="18"/>
      <c r="BF1812" s="18"/>
      <c r="BG1812" s="18"/>
      <c r="BH1812" s="18"/>
      <c r="BI1812" s="18"/>
      <c r="BJ1812" s="18"/>
      <c r="BK1812" s="18"/>
      <c r="BL1812" s="18"/>
      <c r="BM1812" s="18"/>
      <c r="BN1812" s="18"/>
      <c r="BO1812" s="18"/>
      <c r="BP1812" s="18"/>
      <c r="BQ1812" s="18"/>
      <c r="BR1812" s="18"/>
      <c r="BS1812" s="18"/>
      <c r="BT1812" s="18"/>
      <c r="BU1812" s="18"/>
      <c r="BV1812" s="18"/>
      <c r="BW1812" s="18"/>
      <c r="BX1812" s="18"/>
      <c r="BY1812" s="18"/>
      <c r="BZ1812" s="18"/>
      <c r="CA1812" s="18"/>
      <c r="CB1812" s="18"/>
      <c r="CC1812" s="18"/>
      <c r="CD1812" s="18"/>
      <c r="CE1812" s="18"/>
      <c r="CF1812" s="18"/>
      <c r="CG1812" s="18"/>
      <c r="CH1812" s="18"/>
      <c r="CI1812" s="18"/>
      <c r="CJ1812" s="18"/>
      <c r="CK1812" s="18"/>
      <c r="CL1812" s="18"/>
      <c r="CM1812" s="18"/>
      <c r="CN1812" s="18"/>
      <c r="CO1812" s="18"/>
      <c r="CP1812" s="18"/>
      <c r="CQ1812" s="18"/>
      <c r="CR1812" s="18"/>
      <c r="CS1812" s="18"/>
      <c r="CT1812" s="18"/>
      <c r="CU1812" s="18"/>
      <c r="CV1812" s="18"/>
      <c r="CW1812" s="18"/>
      <c r="CX1812" s="18"/>
      <c r="CY1812" s="18"/>
      <c r="CZ1812" s="18"/>
      <c r="DA1812" s="18"/>
      <c r="DB1812" s="18"/>
      <c r="DC1812" s="18"/>
      <c r="DD1812" s="18"/>
      <c r="DE1812" s="18"/>
      <c r="DF1812" s="18"/>
      <c r="DG1812" s="18"/>
      <c r="DH1812" s="18"/>
      <c r="DI1812" s="18"/>
    </row>
    <row r="1813" s="19" customFormat="1" spans="1:113">
      <c r="A1813" s="153" t="str">
        <f>+CONCATENATE(B1813,C1813,D1813,E1813,F1813)</f>
        <v>AFS532.5</v>
      </c>
      <c r="B1813" s="154" t="s">
        <v>121</v>
      </c>
      <c r="C1813" s="154" t="s">
        <v>148</v>
      </c>
      <c r="D1813" s="154" t="s">
        <v>90</v>
      </c>
      <c r="E1813" s="154">
        <v>53</v>
      </c>
      <c r="F1813" s="155">
        <v>2.5</v>
      </c>
      <c r="G1813" s="156">
        <v>786.46</v>
      </c>
      <c r="H1813" s="156">
        <v>958.32</v>
      </c>
      <c r="I1813" s="156">
        <v>1128.28</v>
      </c>
      <c r="J1813" s="156">
        <v>1321.99</v>
      </c>
      <c r="K1813" s="156"/>
      <c r="L1813" s="156">
        <v>0</v>
      </c>
      <c r="M1813" s="157">
        <v>854.39</v>
      </c>
      <c r="N1813" s="18"/>
      <c r="W1813" s="18"/>
      <c r="X1813" s="18"/>
      <c r="Y1813" s="18"/>
      <c r="Z1813" s="18"/>
      <c r="AA1813" s="18"/>
      <c r="AB1813" s="18"/>
      <c r="AC1813" s="18"/>
      <c r="AD1813" s="18"/>
      <c r="AE1813" s="18"/>
      <c r="AF1813" s="18"/>
      <c r="AG1813" s="18"/>
      <c r="AH1813" s="18"/>
      <c r="AI1813" s="18"/>
      <c r="AJ1813" s="18"/>
      <c r="AK1813" s="18"/>
      <c r="AL1813" s="18"/>
      <c r="AM1813" s="18"/>
      <c r="AN1813" s="18"/>
      <c r="AO1813" s="18"/>
      <c r="AP1813" s="18"/>
      <c r="AQ1813" s="18"/>
      <c r="AR1813" s="18"/>
      <c r="AS1813" s="18"/>
      <c r="AT1813" s="18"/>
      <c r="AU1813" s="18"/>
      <c r="AV1813" s="18"/>
      <c r="AW1813" s="18"/>
      <c r="AX1813" s="18"/>
      <c r="AY1813" s="18"/>
      <c r="AZ1813" s="18"/>
      <c r="BA1813" s="18"/>
      <c r="BB1813" s="18"/>
      <c r="BD1813" s="18"/>
      <c r="BE1813" s="18"/>
      <c r="BF1813" s="18"/>
      <c r="BG1813" s="18"/>
      <c r="BH1813" s="18"/>
      <c r="BI1813" s="18"/>
      <c r="BJ1813" s="18"/>
      <c r="BK1813" s="18"/>
      <c r="BL1813" s="18"/>
      <c r="BM1813" s="18"/>
      <c r="BN1813" s="18"/>
      <c r="BO1813" s="18"/>
      <c r="BP1813" s="18"/>
      <c r="BQ1813" s="18"/>
      <c r="BR1813" s="18"/>
      <c r="BS1813" s="18"/>
      <c r="BT1813" s="18"/>
      <c r="BU1813" s="18"/>
      <c r="BV1813" s="18"/>
      <c r="BW1813" s="18"/>
      <c r="BX1813" s="18"/>
      <c r="BY1813" s="18"/>
      <c r="BZ1813" s="18"/>
      <c r="CA1813" s="18"/>
      <c r="CB1813" s="18"/>
      <c r="CC1813" s="18"/>
      <c r="CD1813" s="18"/>
      <c r="CE1813" s="18"/>
      <c r="CF1813" s="18"/>
      <c r="CG1813" s="18"/>
      <c r="CH1813" s="18"/>
      <c r="CI1813" s="18"/>
      <c r="CJ1813" s="18"/>
      <c r="CK1813" s="18"/>
      <c r="CL1813" s="18"/>
      <c r="CM1813" s="18"/>
      <c r="CN1813" s="18"/>
      <c r="CO1813" s="18"/>
      <c r="CP1813" s="18"/>
      <c r="CQ1813" s="18"/>
      <c r="CR1813" s="18"/>
      <c r="CS1813" s="18"/>
      <c r="CT1813" s="18"/>
      <c r="CU1813" s="18"/>
      <c r="CV1813" s="18"/>
      <c r="CW1813" s="18"/>
      <c r="CX1813" s="18"/>
      <c r="CY1813" s="18"/>
      <c r="CZ1813" s="18"/>
      <c r="DA1813" s="18"/>
      <c r="DB1813" s="18"/>
      <c r="DC1813" s="18"/>
      <c r="DD1813" s="18"/>
      <c r="DE1813" s="18"/>
      <c r="DF1813" s="18"/>
      <c r="DG1813" s="18"/>
      <c r="DH1813" s="18"/>
      <c r="DI1813" s="18"/>
    </row>
    <row r="1814" s="19" customFormat="1" spans="1:113">
      <c r="A1814" s="153" t="str">
        <f>+CONCATENATE(B1814,C1814,D1814,E1814,F1814)</f>
        <v>AFS542.5</v>
      </c>
      <c r="B1814" s="154" t="s">
        <v>121</v>
      </c>
      <c r="C1814" s="154" t="s">
        <v>148</v>
      </c>
      <c r="D1814" s="154" t="s">
        <v>90</v>
      </c>
      <c r="E1814" s="154">
        <v>54</v>
      </c>
      <c r="F1814" s="155">
        <v>2.5</v>
      </c>
      <c r="G1814" s="156">
        <v>864.07</v>
      </c>
      <c r="H1814" s="156">
        <v>1042.57</v>
      </c>
      <c r="I1814" s="156">
        <v>1222.56</v>
      </c>
      <c r="J1814" s="156">
        <v>1428.85</v>
      </c>
      <c r="K1814" s="156">
        <v>0</v>
      </c>
      <c r="L1814" s="156">
        <v>0</v>
      </c>
      <c r="M1814" s="157">
        <v>898.43</v>
      </c>
      <c r="N1814" s="18"/>
      <c r="W1814" s="18"/>
      <c r="X1814" s="18"/>
      <c r="Y1814" s="18"/>
      <c r="Z1814" s="18"/>
      <c r="AA1814" s="18"/>
      <c r="AB1814" s="18"/>
      <c r="AC1814" s="18"/>
      <c r="AD1814" s="18"/>
      <c r="AE1814" s="18"/>
      <c r="AF1814" s="18"/>
      <c r="AG1814" s="18"/>
      <c r="AH1814" s="18"/>
      <c r="AI1814" s="18"/>
      <c r="AJ1814" s="18"/>
      <c r="AK1814" s="18"/>
      <c r="AL1814" s="18"/>
      <c r="AM1814" s="18"/>
      <c r="AN1814" s="18"/>
      <c r="AO1814" s="18"/>
      <c r="AP1814" s="18"/>
      <c r="AQ1814" s="18"/>
      <c r="AR1814" s="18"/>
      <c r="AS1814" s="18"/>
      <c r="AT1814" s="18"/>
      <c r="AU1814" s="18"/>
      <c r="AV1814" s="18"/>
      <c r="AW1814" s="18"/>
      <c r="AX1814" s="18"/>
      <c r="AY1814" s="18"/>
      <c r="AZ1814" s="18"/>
      <c r="BA1814" s="18"/>
      <c r="BB1814" s="18"/>
      <c r="BD1814" s="18"/>
      <c r="BE1814" s="18"/>
      <c r="BF1814" s="18"/>
      <c r="BG1814" s="18"/>
      <c r="BH1814" s="18"/>
      <c r="BI1814" s="18"/>
      <c r="BJ1814" s="18"/>
      <c r="BK1814" s="18"/>
      <c r="BL1814" s="18"/>
      <c r="BM1814" s="18"/>
      <c r="BN1814" s="18"/>
      <c r="BO1814" s="18"/>
      <c r="BP1814" s="18"/>
      <c r="BQ1814" s="18"/>
      <c r="BR1814" s="18"/>
      <c r="BS1814" s="18"/>
      <c r="BT1814" s="18"/>
      <c r="BU1814" s="18"/>
      <c r="BV1814" s="18"/>
      <c r="BW1814" s="18"/>
      <c r="BX1814" s="18"/>
      <c r="BY1814" s="18"/>
      <c r="BZ1814" s="18"/>
      <c r="CA1814" s="18"/>
      <c r="CB1814" s="18"/>
      <c r="CC1814" s="18"/>
      <c r="CD1814" s="18"/>
      <c r="CE1814" s="18"/>
      <c r="CF1814" s="18"/>
      <c r="CG1814" s="18"/>
      <c r="CH1814" s="18"/>
      <c r="CI1814" s="18"/>
      <c r="CJ1814" s="18"/>
      <c r="CK1814" s="18"/>
      <c r="CL1814" s="18"/>
      <c r="CM1814" s="18"/>
      <c r="CN1814" s="18"/>
      <c r="CO1814" s="18"/>
      <c r="CP1814" s="18"/>
      <c r="CQ1814" s="18"/>
      <c r="CR1814" s="18"/>
      <c r="CS1814" s="18"/>
      <c r="CT1814" s="18"/>
      <c r="CU1814" s="18"/>
      <c r="CV1814" s="18"/>
      <c r="CW1814" s="18"/>
      <c r="CX1814" s="18"/>
      <c r="CY1814" s="18"/>
      <c r="CZ1814" s="18"/>
      <c r="DA1814" s="18"/>
      <c r="DB1814" s="18"/>
      <c r="DC1814" s="18"/>
      <c r="DD1814" s="18"/>
      <c r="DE1814" s="18"/>
      <c r="DF1814" s="18"/>
      <c r="DG1814" s="18"/>
      <c r="DH1814" s="18"/>
      <c r="DI1814" s="18"/>
    </row>
    <row r="1815" s="19" customFormat="1" spans="1:113">
      <c r="A1815" s="153" t="str">
        <f>+CONCATENATE(B1815,C1815,D1815,E1815,F1815)</f>
        <v>AFS552.5</v>
      </c>
      <c r="B1815" s="154" t="s">
        <v>121</v>
      </c>
      <c r="C1815" s="154" t="s">
        <v>148</v>
      </c>
      <c r="D1815" s="154" t="s">
        <v>90</v>
      </c>
      <c r="E1815" s="154">
        <v>55</v>
      </c>
      <c r="F1815" s="155">
        <v>2.5</v>
      </c>
      <c r="G1815" s="156">
        <v>944.28</v>
      </c>
      <c r="H1815" s="156">
        <v>1131.16</v>
      </c>
      <c r="I1815" s="156">
        <v>1322.93</v>
      </c>
      <c r="J1815" s="156">
        <v>1542.57</v>
      </c>
      <c r="K1815" s="156">
        <v>0</v>
      </c>
      <c r="L1815" s="156">
        <v>0</v>
      </c>
      <c r="M1815" s="157">
        <v>944.28</v>
      </c>
      <c r="N1815" s="18"/>
      <c r="W1815" s="18"/>
      <c r="X1815" s="18"/>
      <c r="Y1815" s="18"/>
      <c r="Z1815" s="18"/>
      <c r="AA1815" s="18"/>
      <c r="AB1815" s="18"/>
      <c r="AC1815" s="18"/>
      <c r="AD1815" s="18"/>
      <c r="AE1815" s="18"/>
      <c r="AF1815" s="18"/>
      <c r="AG1815" s="18"/>
      <c r="AH1815" s="18"/>
      <c r="AI1815" s="18"/>
      <c r="AJ1815" s="18"/>
      <c r="AK1815" s="18"/>
      <c r="AL1815" s="18"/>
      <c r="AM1815" s="18"/>
      <c r="AN1815" s="18"/>
      <c r="AO1815" s="18"/>
      <c r="AP1815" s="18"/>
      <c r="AQ1815" s="18"/>
      <c r="AR1815" s="18"/>
      <c r="AS1815" s="18"/>
      <c r="AT1815" s="18"/>
      <c r="AU1815" s="18"/>
      <c r="AV1815" s="18"/>
      <c r="AW1815" s="18"/>
      <c r="AX1815" s="18"/>
      <c r="AY1815" s="18"/>
      <c r="AZ1815" s="18"/>
      <c r="BA1815" s="18"/>
      <c r="BB1815" s="18"/>
      <c r="BD1815" s="18"/>
      <c r="BE1815" s="18"/>
      <c r="BF1815" s="18"/>
      <c r="BG1815" s="18"/>
      <c r="BH1815" s="18"/>
      <c r="BI1815" s="18"/>
      <c r="BJ1815" s="18"/>
      <c r="BK1815" s="18"/>
      <c r="BL1815" s="18"/>
      <c r="BM1815" s="18"/>
      <c r="BN1815" s="18"/>
      <c r="BO1815" s="18"/>
      <c r="BP1815" s="18"/>
      <c r="BQ1815" s="18"/>
      <c r="BR1815" s="18"/>
      <c r="BS1815" s="18"/>
      <c r="BT1815" s="18"/>
      <c r="BU1815" s="18"/>
      <c r="BV1815" s="18"/>
      <c r="BW1815" s="18"/>
      <c r="BX1815" s="18"/>
      <c r="BY1815" s="18"/>
      <c r="BZ1815" s="18"/>
      <c r="CA1815" s="18"/>
      <c r="CB1815" s="18"/>
      <c r="CC1815" s="18"/>
      <c r="CD1815" s="18"/>
      <c r="CE1815" s="18"/>
      <c r="CF1815" s="18"/>
      <c r="CG1815" s="18"/>
      <c r="CH1815" s="18"/>
      <c r="CI1815" s="18"/>
      <c r="CJ1815" s="18"/>
      <c r="CK1815" s="18"/>
      <c r="CL1815" s="18"/>
      <c r="CM1815" s="18"/>
      <c r="CN1815" s="18"/>
      <c r="CO1815" s="18"/>
      <c r="CP1815" s="18"/>
      <c r="CQ1815" s="18"/>
      <c r="CR1815" s="18"/>
      <c r="CS1815" s="18"/>
      <c r="CT1815" s="18"/>
      <c r="CU1815" s="18"/>
      <c r="CV1815" s="18"/>
      <c r="CW1815" s="18"/>
      <c r="CX1815" s="18"/>
      <c r="CY1815" s="18"/>
      <c r="CZ1815" s="18"/>
      <c r="DA1815" s="18"/>
      <c r="DB1815" s="18"/>
      <c r="DC1815" s="18"/>
      <c r="DD1815" s="18"/>
      <c r="DE1815" s="18"/>
      <c r="DF1815" s="18"/>
      <c r="DG1815" s="18"/>
      <c r="DH1815" s="18"/>
      <c r="DI1815" s="18"/>
    </row>
    <row r="1816" s="19" customFormat="1" spans="1:113">
      <c r="A1816" s="153" t="str">
        <f>+CONCATENATE(B1816,C1816,D1816,E1816,F1816)</f>
        <v>AFS562.5</v>
      </c>
      <c r="B1816" s="154" t="s">
        <v>121</v>
      </c>
      <c r="C1816" s="154" t="s">
        <v>148</v>
      </c>
      <c r="D1816" s="154" t="s">
        <v>90</v>
      </c>
      <c r="E1816" s="154">
        <v>56</v>
      </c>
      <c r="F1816" s="155">
        <v>2.5</v>
      </c>
      <c r="G1816" s="156">
        <v>1028.15</v>
      </c>
      <c r="H1816" s="156">
        <v>1224.59</v>
      </c>
      <c r="I1816" s="156">
        <v>1429.93</v>
      </c>
      <c r="J1816" s="156"/>
      <c r="K1816" s="156">
        <v>0</v>
      </c>
      <c r="L1816" s="156">
        <v>0</v>
      </c>
      <c r="M1816" s="157"/>
      <c r="N1816" s="18"/>
      <c r="W1816" s="18"/>
      <c r="X1816" s="18"/>
      <c r="Y1816" s="18"/>
      <c r="Z1816" s="18"/>
      <c r="AA1816" s="18"/>
      <c r="AB1816" s="18"/>
      <c r="AC1816" s="18"/>
      <c r="AD1816" s="18"/>
      <c r="AE1816" s="18"/>
      <c r="AF1816" s="18"/>
      <c r="AG1816" s="18"/>
      <c r="AH1816" s="18"/>
      <c r="AI1816" s="18"/>
      <c r="AJ1816" s="18"/>
      <c r="AK1816" s="18"/>
      <c r="AL1816" s="18"/>
      <c r="AM1816" s="18"/>
      <c r="AN1816" s="18"/>
      <c r="AO1816" s="18"/>
      <c r="AP1816" s="18"/>
      <c r="AQ1816" s="18"/>
      <c r="AR1816" s="18"/>
      <c r="AS1816" s="18"/>
      <c r="AT1816" s="18"/>
      <c r="AU1816" s="18"/>
      <c r="AV1816" s="18"/>
      <c r="AW1816" s="18"/>
      <c r="AX1816" s="18"/>
      <c r="AY1816" s="18"/>
      <c r="AZ1816" s="18"/>
      <c r="BA1816" s="18"/>
      <c r="BB1816" s="18"/>
      <c r="BD1816" s="18"/>
      <c r="BE1816" s="18"/>
      <c r="BF1816" s="18"/>
      <c r="BG1816" s="18"/>
      <c r="BH1816" s="18"/>
      <c r="BI1816" s="18"/>
      <c r="BJ1816" s="18"/>
      <c r="BK1816" s="18"/>
      <c r="BL1816" s="18"/>
      <c r="BM1816" s="18"/>
      <c r="BN1816" s="18"/>
      <c r="BO1816" s="18"/>
      <c r="BP1816" s="18"/>
      <c r="BQ1816" s="18"/>
      <c r="BR1816" s="18"/>
      <c r="BS1816" s="18"/>
      <c r="BT1816" s="18"/>
      <c r="BU1816" s="18"/>
      <c r="BV1816" s="18"/>
      <c r="BW1816" s="18"/>
      <c r="BX1816" s="18"/>
      <c r="BY1816" s="18"/>
      <c r="BZ1816" s="18"/>
      <c r="CA1816" s="18"/>
      <c r="CB1816" s="18"/>
      <c r="CC1816" s="18"/>
      <c r="CD1816" s="18"/>
      <c r="CE1816" s="18"/>
      <c r="CF1816" s="18"/>
      <c r="CG1816" s="18"/>
      <c r="CH1816" s="18"/>
      <c r="CI1816" s="18"/>
      <c r="CJ1816" s="18"/>
      <c r="CK1816" s="18"/>
      <c r="CL1816" s="18"/>
      <c r="CM1816" s="18"/>
      <c r="CN1816" s="18"/>
      <c r="CO1816" s="18"/>
      <c r="CP1816" s="18"/>
      <c r="CQ1816" s="18"/>
      <c r="CR1816" s="18"/>
      <c r="CS1816" s="18"/>
      <c r="CT1816" s="18"/>
      <c r="CU1816" s="18"/>
      <c r="CV1816" s="18"/>
      <c r="CW1816" s="18"/>
      <c r="CX1816" s="18"/>
      <c r="CY1816" s="18"/>
      <c r="CZ1816" s="18"/>
      <c r="DA1816" s="18"/>
      <c r="DB1816" s="18"/>
      <c r="DC1816" s="18"/>
      <c r="DD1816" s="18"/>
      <c r="DE1816" s="18"/>
      <c r="DF1816" s="18"/>
      <c r="DG1816" s="18"/>
      <c r="DH1816" s="18"/>
      <c r="DI1816" s="18"/>
    </row>
    <row r="1817" s="19" customFormat="1" spans="1:113">
      <c r="A1817" s="153" t="str">
        <f>+CONCATENATE(B1817,C1817,D1817,E1817,F1817)</f>
        <v>AFS572.5</v>
      </c>
      <c r="B1817" s="154" t="s">
        <v>121</v>
      </c>
      <c r="C1817" s="154" t="s">
        <v>148</v>
      </c>
      <c r="D1817" s="154" t="s">
        <v>90</v>
      </c>
      <c r="E1817" s="154">
        <v>57</v>
      </c>
      <c r="F1817" s="155">
        <v>2.5</v>
      </c>
      <c r="G1817" s="156">
        <v>1115.32</v>
      </c>
      <c r="H1817" s="156">
        <v>1323.64</v>
      </c>
      <c r="I1817" s="156">
        <v>1544.34</v>
      </c>
      <c r="J1817" s="156"/>
      <c r="K1817" s="156">
        <v>0</v>
      </c>
      <c r="L1817" s="156">
        <v>0</v>
      </c>
      <c r="M1817" s="157"/>
      <c r="N1817" s="18"/>
      <c r="W1817" s="18"/>
      <c r="X1817" s="18"/>
      <c r="Y1817" s="18"/>
      <c r="Z1817" s="18"/>
      <c r="AA1817" s="18"/>
      <c r="AB1817" s="18"/>
      <c r="AC1817" s="18"/>
      <c r="AD1817" s="18"/>
      <c r="AE1817" s="18"/>
      <c r="AF1817" s="18"/>
      <c r="AG1817" s="18"/>
      <c r="AH1817" s="18"/>
      <c r="AI1817" s="18"/>
      <c r="AJ1817" s="18"/>
      <c r="AK1817" s="18"/>
      <c r="AL1817" s="18"/>
      <c r="AM1817" s="18"/>
      <c r="AN1817" s="18"/>
      <c r="AO1817" s="18"/>
      <c r="AP1817" s="18"/>
      <c r="AQ1817" s="18"/>
      <c r="AR1817" s="18"/>
      <c r="AS1817" s="18"/>
      <c r="AT1817" s="18"/>
      <c r="AU1817" s="18"/>
      <c r="AV1817" s="18"/>
      <c r="AW1817" s="18"/>
      <c r="AX1817" s="18"/>
      <c r="AY1817" s="18"/>
      <c r="AZ1817" s="18"/>
      <c r="BA1817" s="18"/>
      <c r="BB1817" s="18"/>
      <c r="BD1817" s="18"/>
      <c r="BE1817" s="18"/>
      <c r="BF1817" s="18"/>
      <c r="BG1817" s="18"/>
      <c r="BH1817" s="18"/>
      <c r="BI1817" s="18"/>
      <c r="BJ1817" s="18"/>
      <c r="BK1817" s="18"/>
      <c r="BL1817" s="18"/>
      <c r="BM1817" s="18"/>
      <c r="BN1817" s="18"/>
      <c r="BO1817" s="18"/>
      <c r="BP1817" s="18"/>
      <c r="BQ1817" s="18"/>
      <c r="BR1817" s="18"/>
      <c r="BS1817" s="18"/>
      <c r="BT1817" s="18"/>
      <c r="BU1817" s="18"/>
      <c r="BV1817" s="18"/>
      <c r="BW1817" s="18"/>
      <c r="BX1817" s="18"/>
      <c r="BY1817" s="18"/>
      <c r="BZ1817" s="18"/>
      <c r="CA1817" s="18"/>
      <c r="CB1817" s="18"/>
      <c r="CC1817" s="18"/>
      <c r="CD1817" s="18"/>
      <c r="CE1817" s="18"/>
      <c r="CF1817" s="18"/>
      <c r="CG1817" s="18"/>
      <c r="CH1817" s="18"/>
      <c r="CI1817" s="18"/>
      <c r="CJ1817" s="18"/>
      <c r="CK1817" s="18"/>
      <c r="CL1817" s="18"/>
      <c r="CM1817" s="18"/>
      <c r="CN1817" s="18"/>
      <c r="CO1817" s="18"/>
      <c r="CP1817" s="18"/>
      <c r="CQ1817" s="18"/>
      <c r="CR1817" s="18"/>
      <c r="CS1817" s="18"/>
      <c r="CT1817" s="18"/>
      <c r="CU1817" s="18"/>
      <c r="CV1817" s="18"/>
      <c r="CW1817" s="18"/>
      <c r="CX1817" s="18"/>
      <c r="CY1817" s="18"/>
      <c r="CZ1817" s="18"/>
      <c r="DA1817" s="18"/>
      <c r="DB1817" s="18"/>
      <c r="DC1817" s="18"/>
      <c r="DD1817" s="18"/>
      <c r="DE1817" s="18"/>
      <c r="DF1817" s="18"/>
      <c r="DG1817" s="18"/>
      <c r="DH1817" s="18"/>
      <c r="DI1817" s="18"/>
    </row>
    <row r="1818" s="19" customFormat="1" spans="1:113">
      <c r="A1818" s="153" t="str">
        <f>+CONCATENATE(B1818,C1818,D1818,E1818,F1818)</f>
        <v>AFS582.5</v>
      </c>
      <c r="B1818" s="154" t="s">
        <v>121</v>
      </c>
      <c r="C1818" s="154" t="s">
        <v>148</v>
      </c>
      <c r="D1818" s="154" t="s">
        <v>90</v>
      </c>
      <c r="E1818" s="154">
        <v>58</v>
      </c>
      <c r="F1818" s="155">
        <v>2.5</v>
      </c>
      <c r="G1818" s="156">
        <v>1206.37</v>
      </c>
      <c r="H1818" s="156">
        <v>1428.68</v>
      </c>
      <c r="I1818" s="156">
        <v>1667</v>
      </c>
      <c r="J1818" s="156"/>
      <c r="K1818" s="156">
        <v>0</v>
      </c>
      <c r="L1818" s="156">
        <v>0</v>
      </c>
      <c r="M1818" s="157"/>
      <c r="N1818" s="18"/>
      <c r="W1818" s="18"/>
      <c r="X1818" s="18"/>
      <c r="Y1818" s="18"/>
      <c r="Z1818" s="18"/>
      <c r="AA1818" s="18"/>
      <c r="AB1818" s="18"/>
      <c r="AC1818" s="18"/>
      <c r="AD1818" s="18"/>
      <c r="AE1818" s="18"/>
      <c r="AF1818" s="18"/>
      <c r="AG1818" s="18"/>
      <c r="AH1818" s="18"/>
      <c r="AI1818" s="18"/>
      <c r="AJ1818" s="18"/>
      <c r="AK1818" s="18"/>
      <c r="AL1818" s="18"/>
      <c r="AM1818" s="18"/>
      <c r="AN1818" s="18"/>
      <c r="AO1818" s="18"/>
      <c r="AP1818" s="18"/>
      <c r="AQ1818" s="18"/>
      <c r="AR1818" s="18"/>
      <c r="AS1818" s="18"/>
      <c r="AT1818" s="18"/>
      <c r="AU1818" s="18"/>
      <c r="AV1818" s="18"/>
      <c r="AW1818" s="18"/>
      <c r="AX1818" s="18"/>
      <c r="AY1818" s="18"/>
      <c r="AZ1818" s="18"/>
      <c r="BA1818" s="18"/>
      <c r="BB1818" s="18"/>
      <c r="BD1818" s="18"/>
      <c r="BE1818" s="18"/>
      <c r="BF1818" s="18"/>
      <c r="BG1818" s="18"/>
      <c r="BH1818" s="18"/>
      <c r="BI1818" s="18"/>
      <c r="BJ1818" s="18"/>
      <c r="BK1818" s="18"/>
      <c r="BL1818" s="18"/>
      <c r="BM1818" s="18"/>
      <c r="BN1818" s="18"/>
      <c r="BO1818" s="18"/>
      <c r="BP1818" s="18"/>
      <c r="BQ1818" s="18"/>
      <c r="BR1818" s="18"/>
      <c r="BS1818" s="18"/>
      <c r="BT1818" s="18"/>
      <c r="BU1818" s="18"/>
      <c r="BV1818" s="18"/>
      <c r="BW1818" s="18"/>
      <c r="BX1818" s="18"/>
      <c r="BY1818" s="18"/>
      <c r="BZ1818" s="18"/>
      <c r="CA1818" s="18"/>
      <c r="CB1818" s="18"/>
      <c r="CC1818" s="18"/>
      <c r="CD1818" s="18"/>
      <c r="CE1818" s="18"/>
      <c r="CF1818" s="18"/>
      <c r="CG1818" s="18"/>
      <c r="CH1818" s="18"/>
      <c r="CI1818" s="18"/>
      <c r="CJ1818" s="18"/>
      <c r="CK1818" s="18"/>
      <c r="CL1818" s="18"/>
      <c r="CM1818" s="18"/>
      <c r="CN1818" s="18"/>
      <c r="CO1818" s="18"/>
      <c r="CP1818" s="18"/>
      <c r="CQ1818" s="18"/>
      <c r="CR1818" s="18"/>
      <c r="CS1818" s="18"/>
      <c r="CT1818" s="18"/>
      <c r="CU1818" s="18"/>
      <c r="CV1818" s="18"/>
      <c r="CW1818" s="18"/>
      <c r="CX1818" s="18"/>
      <c r="CY1818" s="18"/>
      <c r="CZ1818" s="18"/>
      <c r="DA1818" s="18"/>
      <c r="DB1818" s="18"/>
      <c r="DC1818" s="18"/>
      <c r="DD1818" s="18"/>
      <c r="DE1818" s="18"/>
      <c r="DF1818" s="18"/>
      <c r="DG1818" s="18"/>
      <c r="DH1818" s="18"/>
      <c r="DI1818" s="18"/>
    </row>
    <row r="1819" s="19" customFormat="1" spans="1:113">
      <c r="A1819" s="153" t="str">
        <f>+CONCATENATE(B1819,C1819,D1819,E1819,F1819)</f>
        <v>AFS592.5</v>
      </c>
      <c r="B1819" s="154" t="s">
        <v>121</v>
      </c>
      <c r="C1819" s="154" t="s">
        <v>148</v>
      </c>
      <c r="D1819" s="154" t="s">
        <v>90</v>
      </c>
      <c r="E1819" s="154">
        <v>59</v>
      </c>
      <c r="F1819" s="155">
        <v>2.5</v>
      </c>
      <c r="G1819" s="156">
        <v>1302.32</v>
      </c>
      <c r="H1819" s="156">
        <v>1542.18</v>
      </c>
      <c r="I1819" s="156">
        <v>1798.97</v>
      </c>
      <c r="J1819" s="156">
        <v>0</v>
      </c>
      <c r="K1819" s="156">
        <v>0</v>
      </c>
      <c r="L1819" s="156">
        <v>0</v>
      </c>
      <c r="M1819" s="157"/>
      <c r="N1819" s="18"/>
      <c r="W1819" s="18"/>
      <c r="X1819" s="18"/>
      <c r="Y1819" s="18"/>
      <c r="Z1819" s="18"/>
      <c r="AA1819" s="18"/>
      <c r="AB1819" s="18"/>
      <c r="AC1819" s="18"/>
      <c r="AD1819" s="18"/>
      <c r="AE1819" s="18"/>
      <c r="AF1819" s="18"/>
      <c r="AG1819" s="18"/>
      <c r="AH1819" s="18"/>
      <c r="AI1819" s="18"/>
      <c r="AJ1819" s="18"/>
      <c r="AK1819" s="18"/>
      <c r="AL1819" s="18"/>
      <c r="AM1819" s="18"/>
      <c r="AN1819" s="18"/>
      <c r="AO1819" s="18"/>
      <c r="AP1819" s="18"/>
      <c r="AQ1819" s="18"/>
      <c r="AR1819" s="18"/>
      <c r="AS1819" s="18"/>
      <c r="AT1819" s="18"/>
      <c r="AU1819" s="18"/>
      <c r="AV1819" s="18"/>
      <c r="AW1819" s="18"/>
      <c r="AX1819" s="18"/>
      <c r="AY1819" s="18"/>
      <c r="AZ1819" s="18"/>
      <c r="BA1819" s="18"/>
      <c r="BB1819" s="18"/>
      <c r="BD1819" s="18"/>
      <c r="BE1819" s="18"/>
      <c r="BF1819" s="18"/>
      <c r="BG1819" s="18"/>
      <c r="BH1819" s="18"/>
      <c r="BI1819" s="18"/>
      <c r="BJ1819" s="18"/>
      <c r="BK1819" s="18"/>
      <c r="BL1819" s="18"/>
      <c r="BM1819" s="18"/>
      <c r="BN1819" s="18"/>
      <c r="BO1819" s="18"/>
      <c r="BP1819" s="18"/>
      <c r="BQ1819" s="18"/>
      <c r="BR1819" s="18"/>
      <c r="BS1819" s="18"/>
      <c r="BT1819" s="18"/>
      <c r="BU1819" s="18"/>
      <c r="BV1819" s="18"/>
      <c r="BW1819" s="18"/>
      <c r="BX1819" s="18"/>
      <c r="BY1819" s="18"/>
      <c r="BZ1819" s="18"/>
      <c r="CA1819" s="18"/>
      <c r="CB1819" s="18"/>
      <c r="CC1819" s="18"/>
      <c r="CD1819" s="18"/>
      <c r="CE1819" s="18"/>
      <c r="CF1819" s="18"/>
      <c r="CG1819" s="18"/>
      <c r="CH1819" s="18"/>
      <c r="CI1819" s="18"/>
      <c r="CJ1819" s="18"/>
      <c r="CK1819" s="18"/>
      <c r="CL1819" s="18"/>
      <c r="CM1819" s="18"/>
      <c r="CN1819" s="18"/>
      <c r="CO1819" s="18"/>
      <c r="CP1819" s="18"/>
      <c r="CQ1819" s="18"/>
      <c r="CR1819" s="18"/>
      <c r="CS1819" s="18"/>
      <c r="CT1819" s="18"/>
      <c r="CU1819" s="18"/>
      <c r="CV1819" s="18"/>
      <c r="CW1819" s="18"/>
      <c r="CX1819" s="18"/>
      <c r="CY1819" s="18"/>
      <c r="CZ1819" s="18"/>
      <c r="DA1819" s="18"/>
      <c r="DB1819" s="18"/>
      <c r="DC1819" s="18"/>
      <c r="DD1819" s="18"/>
      <c r="DE1819" s="18"/>
      <c r="DF1819" s="18"/>
      <c r="DG1819" s="18"/>
      <c r="DH1819" s="18"/>
      <c r="DI1819" s="18"/>
    </row>
    <row r="1820" s="19" customFormat="1" spans="1:113">
      <c r="A1820" s="153" t="str">
        <f>+CONCATENATE(B1820,C1820,D1820,E1820,F1820)</f>
        <v>AFS602.5</v>
      </c>
      <c r="B1820" s="154" t="s">
        <v>121</v>
      </c>
      <c r="C1820" s="154" t="s">
        <v>148</v>
      </c>
      <c r="D1820" s="154" t="s">
        <v>90</v>
      </c>
      <c r="E1820" s="154">
        <v>60</v>
      </c>
      <c r="F1820" s="155">
        <v>2.5</v>
      </c>
      <c r="G1820" s="156">
        <v>1404.4</v>
      </c>
      <c r="H1820" s="156">
        <v>1664.37</v>
      </c>
      <c r="I1820" s="156">
        <v>1941.3</v>
      </c>
      <c r="J1820" s="156">
        <v>0</v>
      </c>
      <c r="K1820" s="156">
        <v>0</v>
      </c>
      <c r="L1820" s="156">
        <v>0</v>
      </c>
      <c r="M1820" s="157"/>
      <c r="N1820" s="18"/>
      <c r="W1820" s="18"/>
      <c r="X1820" s="18"/>
      <c r="Y1820" s="18"/>
      <c r="Z1820" s="18"/>
      <c r="AA1820" s="18"/>
      <c r="AB1820" s="18"/>
      <c r="AC1820" s="18"/>
      <c r="AD1820" s="18"/>
      <c r="AE1820" s="18"/>
      <c r="AF1820" s="18"/>
      <c r="AG1820" s="18"/>
      <c r="AH1820" s="18"/>
      <c r="AI1820" s="18"/>
      <c r="AJ1820" s="18"/>
      <c r="AK1820" s="18"/>
      <c r="AL1820" s="18"/>
      <c r="AM1820" s="18"/>
      <c r="AN1820" s="18"/>
      <c r="AO1820" s="18"/>
      <c r="AP1820" s="18"/>
      <c r="AQ1820" s="18"/>
      <c r="AR1820" s="18"/>
      <c r="AS1820" s="18"/>
      <c r="AT1820" s="18"/>
      <c r="AU1820" s="18"/>
      <c r="AV1820" s="18"/>
      <c r="AW1820" s="18"/>
      <c r="AX1820" s="18"/>
      <c r="AY1820" s="18"/>
      <c r="AZ1820" s="18"/>
      <c r="BA1820" s="18"/>
      <c r="BB1820" s="18"/>
      <c r="BD1820" s="18"/>
      <c r="BE1820" s="18"/>
      <c r="BF1820" s="18"/>
      <c r="BG1820" s="18"/>
      <c r="BH1820" s="18"/>
      <c r="BI1820" s="18"/>
      <c r="BJ1820" s="18"/>
      <c r="BK1820" s="18"/>
      <c r="BL1820" s="18"/>
      <c r="BM1820" s="18"/>
      <c r="BN1820" s="18"/>
      <c r="BO1820" s="18"/>
      <c r="BP1820" s="18"/>
      <c r="BQ1820" s="18"/>
      <c r="BR1820" s="18"/>
      <c r="BS1820" s="18"/>
      <c r="BT1820" s="18"/>
      <c r="BU1820" s="18"/>
      <c r="BV1820" s="18"/>
      <c r="BW1820" s="18"/>
      <c r="BX1820" s="18"/>
      <c r="BY1820" s="18"/>
      <c r="BZ1820" s="18"/>
      <c r="CA1820" s="18"/>
      <c r="CB1820" s="18"/>
      <c r="CC1820" s="18"/>
      <c r="CD1820" s="18"/>
      <c r="CE1820" s="18"/>
      <c r="CF1820" s="18"/>
      <c r="CG1820" s="18"/>
      <c r="CH1820" s="18"/>
      <c r="CI1820" s="18"/>
      <c r="CJ1820" s="18"/>
      <c r="CK1820" s="18"/>
      <c r="CL1820" s="18"/>
      <c r="CM1820" s="18"/>
      <c r="CN1820" s="18"/>
      <c r="CO1820" s="18"/>
      <c r="CP1820" s="18"/>
      <c r="CQ1820" s="18"/>
      <c r="CR1820" s="18"/>
      <c r="CS1820" s="18"/>
      <c r="CT1820" s="18"/>
      <c r="CU1820" s="18"/>
      <c r="CV1820" s="18"/>
      <c r="CW1820" s="18"/>
      <c r="CX1820" s="18"/>
      <c r="CY1820" s="18"/>
      <c r="CZ1820" s="18"/>
      <c r="DA1820" s="18"/>
      <c r="DB1820" s="18"/>
      <c r="DC1820" s="18"/>
      <c r="DD1820" s="18"/>
      <c r="DE1820" s="18"/>
      <c r="DF1820" s="18"/>
      <c r="DG1820" s="18"/>
      <c r="DH1820" s="18"/>
      <c r="DI1820" s="18"/>
    </row>
    <row r="1821" s="19" customFormat="1" spans="1:113">
      <c r="A1821" s="153" t="str">
        <f>+CONCATENATE(B1821,C1821,D1821,E1821,F1821)</f>
        <v>AFS612.5</v>
      </c>
      <c r="B1821" s="154" t="s">
        <v>121</v>
      </c>
      <c r="C1821" s="154" t="s">
        <v>148</v>
      </c>
      <c r="D1821" s="154" t="s">
        <v>90</v>
      </c>
      <c r="E1821" s="154">
        <v>61</v>
      </c>
      <c r="F1821" s="155">
        <v>2.5</v>
      </c>
      <c r="G1821" s="156">
        <v>1514.17</v>
      </c>
      <c r="H1821" s="156">
        <v>1797.8</v>
      </c>
      <c r="I1821" s="156"/>
      <c r="J1821" s="156">
        <v>0</v>
      </c>
      <c r="K1821" s="156">
        <v>0</v>
      </c>
      <c r="L1821" s="156">
        <v>0</v>
      </c>
      <c r="M1821" s="157"/>
      <c r="N1821" s="18"/>
      <c r="W1821" s="18"/>
      <c r="X1821" s="18"/>
      <c r="Y1821" s="18"/>
      <c r="Z1821" s="18"/>
      <c r="AA1821" s="18"/>
      <c r="AB1821" s="18"/>
      <c r="AC1821" s="18"/>
      <c r="AD1821" s="18"/>
      <c r="AE1821" s="18"/>
      <c r="AF1821" s="18"/>
      <c r="AG1821" s="18"/>
      <c r="AH1821" s="18"/>
      <c r="AI1821" s="18"/>
      <c r="AJ1821" s="18"/>
      <c r="AK1821" s="18"/>
      <c r="AL1821" s="18"/>
      <c r="AM1821" s="18"/>
      <c r="AN1821" s="18"/>
      <c r="AO1821" s="18"/>
      <c r="AP1821" s="18"/>
      <c r="AQ1821" s="18"/>
      <c r="AR1821" s="18"/>
      <c r="AS1821" s="18"/>
      <c r="AT1821" s="18"/>
      <c r="AU1821" s="18"/>
      <c r="AV1821" s="18"/>
      <c r="AW1821" s="18"/>
      <c r="AX1821" s="18"/>
      <c r="AY1821" s="18"/>
      <c r="AZ1821" s="18"/>
      <c r="BA1821" s="18"/>
      <c r="BB1821" s="18"/>
      <c r="BD1821" s="18"/>
      <c r="BE1821" s="18"/>
      <c r="BF1821" s="18"/>
      <c r="BG1821" s="18"/>
      <c r="BH1821" s="18"/>
      <c r="BI1821" s="18"/>
      <c r="BJ1821" s="18"/>
      <c r="BK1821" s="18"/>
      <c r="BL1821" s="18"/>
      <c r="BM1821" s="18"/>
      <c r="BN1821" s="18"/>
      <c r="BO1821" s="18"/>
      <c r="BP1821" s="18"/>
      <c r="BQ1821" s="18"/>
      <c r="BR1821" s="18"/>
      <c r="BS1821" s="18"/>
      <c r="BT1821" s="18"/>
      <c r="BU1821" s="18"/>
      <c r="BV1821" s="18"/>
      <c r="BW1821" s="18"/>
      <c r="BX1821" s="18"/>
      <c r="BY1821" s="18"/>
      <c r="BZ1821" s="18"/>
      <c r="CA1821" s="18"/>
      <c r="CB1821" s="18"/>
      <c r="CC1821" s="18"/>
      <c r="CD1821" s="18"/>
      <c r="CE1821" s="18"/>
      <c r="CF1821" s="18"/>
      <c r="CG1821" s="18"/>
      <c r="CH1821" s="18"/>
      <c r="CI1821" s="18"/>
      <c r="CJ1821" s="18"/>
      <c r="CK1821" s="18"/>
      <c r="CL1821" s="18"/>
      <c r="CM1821" s="18"/>
      <c r="CN1821" s="18"/>
      <c r="CO1821" s="18"/>
      <c r="CP1821" s="18"/>
      <c r="CQ1821" s="18"/>
      <c r="CR1821" s="18"/>
      <c r="CS1821" s="18"/>
      <c r="CT1821" s="18"/>
      <c r="CU1821" s="18"/>
      <c r="CV1821" s="18"/>
      <c r="CW1821" s="18"/>
      <c r="CX1821" s="18"/>
      <c r="CY1821" s="18"/>
      <c r="CZ1821" s="18"/>
      <c r="DA1821" s="18"/>
      <c r="DB1821" s="18"/>
      <c r="DC1821" s="18"/>
      <c r="DD1821" s="18"/>
      <c r="DE1821" s="18"/>
      <c r="DF1821" s="18"/>
      <c r="DG1821" s="18"/>
      <c r="DH1821" s="18"/>
      <c r="DI1821" s="18"/>
    </row>
    <row r="1822" s="19" customFormat="1" spans="1:113">
      <c r="A1822" s="153" t="str">
        <f>+CONCATENATE(B1822,C1822,D1822,E1822,F1822)</f>
        <v>AFS622.5</v>
      </c>
      <c r="B1822" s="154" t="s">
        <v>121</v>
      </c>
      <c r="C1822" s="154" t="s">
        <v>148</v>
      </c>
      <c r="D1822" s="154" t="s">
        <v>90</v>
      </c>
      <c r="E1822" s="154">
        <v>62</v>
      </c>
      <c r="F1822" s="155">
        <v>2.5</v>
      </c>
      <c r="G1822" s="156">
        <v>1632.95</v>
      </c>
      <c r="H1822" s="156">
        <v>1942.28</v>
      </c>
      <c r="I1822" s="156"/>
      <c r="J1822" s="156">
        <v>0</v>
      </c>
      <c r="K1822" s="156">
        <v>0</v>
      </c>
      <c r="L1822" s="156">
        <v>0</v>
      </c>
      <c r="M1822" s="157"/>
      <c r="N1822" s="18"/>
      <c r="W1822" s="18"/>
      <c r="X1822" s="18"/>
      <c r="Y1822" s="18"/>
      <c r="Z1822" s="18"/>
      <c r="AA1822" s="18"/>
      <c r="AB1822" s="18"/>
      <c r="AC1822" s="18"/>
      <c r="AD1822" s="18"/>
      <c r="AE1822" s="18"/>
      <c r="AF1822" s="18"/>
      <c r="AG1822" s="18"/>
      <c r="AH1822" s="18"/>
      <c r="AI1822" s="18"/>
      <c r="AJ1822" s="18"/>
      <c r="AK1822" s="18"/>
      <c r="AL1822" s="18"/>
      <c r="AM1822" s="18"/>
      <c r="AN1822" s="18"/>
      <c r="AO1822" s="18"/>
      <c r="AP1822" s="18"/>
      <c r="AQ1822" s="18"/>
      <c r="AR1822" s="18"/>
      <c r="AS1822" s="18"/>
      <c r="AT1822" s="18"/>
      <c r="AU1822" s="18"/>
      <c r="AV1822" s="18"/>
      <c r="AW1822" s="18"/>
      <c r="AX1822" s="18"/>
      <c r="AY1822" s="18"/>
      <c r="AZ1822" s="18"/>
      <c r="BA1822" s="18"/>
      <c r="BB1822" s="18"/>
      <c r="BD1822" s="18"/>
      <c r="BE1822" s="18"/>
      <c r="BF1822" s="18"/>
      <c r="BG1822" s="18"/>
      <c r="BH1822" s="18"/>
      <c r="BI1822" s="18"/>
      <c r="BJ1822" s="18"/>
      <c r="BK1822" s="18"/>
      <c r="BL1822" s="18"/>
      <c r="BM1822" s="18"/>
      <c r="BN1822" s="18"/>
      <c r="BO1822" s="18"/>
      <c r="BP1822" s="18"/>
      <c r="BQ1822" s="18"/>
      <c r="BR1822" s="18"/>
      <c r="BS1822" s="18"/>
      <c r="BT1822" s="18"/>
      <c r="BU1822" s="18"/>
      <c r="BV1822" s="18"/>
      <c r="BW1822" s="18"/>
      <c r="BX1822" s="18"/>
      <c r="BY1822" s="18"/>
      <c r="BZ1822" s="18"/>
      <c r="CA1822" s="18"/>
      <c r="CB1822" s="18"/>
      <c r="CC1822" s="18"/>
      <c r="CD1822" s="18"/>
      <c r="CE1822" s="18"/>
      <c r="CF1822" s="18"/>
      <c r="CG1822" s="18"/>
      <c r="CH1822" s="18"/>
      <c r="CI1822" s="18"/>
      <c r="CJ1822" s="18"/>
      <c r="CK1822" s="18"/>
      <c r="CL1822" s="18"/>
      <c r="CM1822" s="18"/>
      <c r="CN1822" s="18"/>
      <c r="CO1822" s="18"/>
      <c r="CP1822" s="18"/>
      <c r="CQ1822" s="18"/>
      <c r="CR1822" s="18"/>
      <c r="CS1822" s="18"/>
      <c r="CT1822" s="18"/>
      <c r="CU1822" s="18"/>
      <c r="CV1822" s="18"/>
      <c r="CW1822" s="18"/>
      <c r="CX1822" s="18"/>
      <c r="CY1822" s="18"/>
      <c r="CZ1822" s="18"/>
      <c r="DA1822" s="18"/>
      <c r="DB1822" s="18"/>
      <c r="DC1822" s="18"/>
      <c r="DD1822" s="18"/>
      <c r="DE1822" s="18"/>
      <c r="DF1822" s="18"/>
      <c r="DG1822" s="18"/>
      <c r="DH1822" s="18"/>
      <c r="DI1822" s="18"/>
    </row>
    <row r="1823" s="19" customFormat="1" spans="1:113">
      <c r="A1823" s="153" t="str">
        <f>+CONCATENATE(B1823,C1823,D1823,E1823,F1823)</f>
        <v>AFS632.5</v>
      </c>
      <c r="B1823" s="154" t="s">
        <v>121</v>
      </c>
      <c r="C1823" s="154" t="s">
        <v>148</v>
      </c>
      <c r="D1823" s="154" t="s">
        <v>90</v>
      </c>
      <c r="E1823" s="154">
        <v>63</v>
      </c>
      <c r="F1823" s="155">
        <v>2.5</v>
      </c>
      <c r="G1823" s="156">
        <v>1762.71</v>
      </c>
      <c r="H1823" s="156">
        <v>2100.48</v>
      </c>
      <c r="I1823" s="156"/>
      <c r="J1823" s="156">
        <v>0</v>
      </c>
      <c r="K1823" s="156">
        <v>0</v>
      </c>
      <c r="L1823" s="156">
        <v>0</v>
      </c>
      <c r="M1823" s="157"/>
      <c r="N1823" s="18"/>
      <c r="W1823" s="18"/>
      <c r="X1823" s="18"/>
      <c r="Y1823" s="18"/>
      <c r="Z1823" s="18"/>
      <c r="AA1823" s="18"/>
      <c r="AB1823" s="18"/>
      <c r="AC1823" s="18"/>
      <c r="AD1823" s="18"/>
      <c r="AE1823" s="18"/>
      <c r="AF1823" s="18"/>
      <c r="AG1823" s="18"/>
      <c r="AH1823" s="18"/>
      <c r="AI1823" s="18"/>
      <c r="AJ1823" s="18"/>
      <c r="AK1823" s="18"/>
      <c r="AL1823" s="18"/>
      <c r="AM1823" s="18"/>
      <c r="AN1823" s="18"/>
      <c r="AO1823" s="18"/>
      <c r="AP1823" s="18"/>
      <c r="AQ1823" s="18"/>
      <c r="AR1823" s="18"/>
      <c r="AS1823" s="18"/>
      <c r="AT1823" s="18"/>
      <c r="AU1823" s="18"/>
      <c r="AV1823" s="18"/>
      <c r="AW1823" s="18"/>
      <c r="AX1823" s="18"/>
      <c r="AY1823" s="18"/>
      <c r="AZ1823" s="18"/>
      <c r="BA1823" s="18"/>
      <c r="BB1823" s="18"/>
      <c r="BD1823" s="18"/>
      <c r="BE1823" s="18"/>
      <c r="BF1823" s="18"/>
      <c r="BG1823" s="18"/>
      <c r="BH1823" s="18"/>
      <c r="BI1823" s="18"/>
      <c r="BJ1823" s="18"/>
      <c r="BK1823" s="18"/>
      <c r="BL1823" s="18"/>
      <c r="BM1823" s="18"/>
      <c r="BN1823" s="18"/>
      <c r="BO1823" s="18"/>
      <c r="BP1823" s="18"/>
      <c r="BQ1823" s="18"/>
      <c r="BR1823" s="18"/>
      <c r="BS1823" s="18"/>
      <c r="BT1823" s="18"/>
      <c r="BU1823" s="18"/>
      <c r="BV1823" s="18"/>
      <c r="BW1823" s="18"/>
      <c r="BX1823" s="18"/>
      <c r="BY1823" s="18"/>
      <c r="BZ1823" s="18"/>
      <c r="CA1823" s="18"/>
      <c r="CB1823" s="18"/>
      <c r="CC1823" s="18"/>
      <c r="CD1823" s="18"/>
      <c r="CE1823" s="18"/>
      <c r="CF1823" s="18"/>
      <c r="CG1823" s="18"/>
      <c r="CH1823" s="18"/>
      <c r="CI1823" s="18"/>
      <c r="CJ1823" s="18"/>
      <c r="CK1823" s="18"/>
      <c r="CL1823" s="18"/>
      <c r="CM1823" s="18"/>
      <c r="CN1823" s="18"/>
      <c r="CO1823" s="18"/>
      <c r="CP1823" s="18"/>
      <c r="CQ1823" s="18"/>
      <c r="CR1823" s="18"/>
      <c r="CS1823" s="18"/>
      <c r="CT1823" s="18"/>
      <c r="CU1823" s="18"/>
      <c r="CV1823" s="18"/>
      <c r="CW1823" s="18"/>
      <c r="CX1823" s="18"/>
      <c r="CY1823" s="18"/>
      <c r="CZ1823" s="18"/>
      <c r="DA1823" s="18"/>
      <c r="DB1823" s="18"/>
      <c r="DC1823" s="18"/>
      <c r="DD1823" s="18"/>
      <c r="DE1823" s="18"/>
      <c r="DF1823" s="18"/>
      <c r="DG1823" s="18"/>
      <c r="DH1823" s="18"/>
      <c r="DI1823" s="18"/>
    </row>
    <row r="1824" s="19" customFormat="1" spans="1:113">
      <c r="A1824" s="153" t="str">
        <f>+CONCATENATE(B1824,C1824,D1824,E1824,F1824)</f>
        <v>AFS642.5</v>
      </c>
      <c r="B1824" s="154" t="s">
        <v>121</v>
      </c>
      <c r="C1824" s="154" t="s">
        <v>148</v>
      </c>
      <c r="D1824" s="154" t="s">
        <v>90</v>
      </c>
      <c r="E1824" s="154">
        <v>64</v>
      </c>
      <c r="F1824" s="155">
        <v>2.5</v>
      </c>
      <c r="G1824" s="156">
        <v>1905.15</v>
      </c>
      <c r="H1824" s="156">
        <v>2273.68</v>
      </c>
      <c r="I1824" s="156">
        <v>0</v>
      </c>
      <c r="J1824" s="156">
        <v>0</v>
      </c>
      <c r="K1824" s="156">
        <v>0</v>
      </c>
      <c r="L1824" s="156">
        <v>0</v>
      </c>
      <c r="M1824" s="157"/>
      <c r="N1824" s="18"/>
      <c r="W1824" s="18"/>
      <c r="X1824" s="18"/>
      <c r="Y1824" s="18"/>
      <c r="Z1824" s="18"/>
      <c r="AA1824" s="18"/>
      <c r="AB1824" s="18"/>
      <c r="AC1824" s="18"/>
      <c r="AD1824" s="18"/>
      <c r="AE1824" s="18"/>
      <c r="AF1824" s="18"/>
      <c r="AG1824" s="18"/>
      <c r="AH1824" s="18"/>
      <c r="AI1824" s="18"/>
      <c r="AJ1824" s="18"/>
      <c r="AK1824" s="18"/>
      <c r="AL1824" s="18"/>
      <c r="AM1824" s="18"/>
      <c r="AN1824" s="18"/>
      <c r="AO1824" s="18"/>
      <c r="AP1824" s="18"/>
      <c r="AQ1824" s="18"/>
      <c r="AR1824" s="18"/>
      <c r="AS1824" s="18"/>
      <c r="AT1824" s="18"/>
      <c r="AU1824" s="18"/>
      <c r="AV1824" s="18"/>
      <c r="AW1824" s="18"/>
      <c r="AX1824" s="18"/>
      <c r="AY1824" s="18"/>
      <c r="AZ1824" s="18"/>
      <c r="BA1824" s="18"/>
      <c r="BB1824" s="18"/>
      <c r="BD1824" s="18"/>
      <c r="BE1824" s="18"/>
      <c r="BF1824" s="18"/>
      <c r="BG1824" s="18"/>
      <c r="BH1824" s="18"/>
      <c r="BI1824" s="18"/>
      <c r="BJ1824" s="18"/>
      <c r="BK1824" s="18"/>
      <c r="BL1824" s="18"/>
      <c r="BM1824" s="18"/>
      <c r="BN1824" s="18"/>
      <c r="BO1824" s="18"/>
      <c r="BP1824" s="18"/>
      <c r="BQ1824" s="18"/>
      <c r="BR1824" s="18"/>
      <c r="BS1824" s="18"/>
      <c r="BT1824" s="18"/>
      <c r="BU1824" s="18"/>
      <c r="BV1824" s="18"/>
      <c r="BW1824" s="18"/>
      <c r="BX1824" s="18"/>
      <c r="BY1824" s="18"/>
      <c r="BZ1824" s="18"/>
      <c r="CA1824" s="18"/>
      <c r="CB1824" s="18"/>
      <c r="CC1824" s="18"/>
      <c r="CD1824" s="18"/>
      <c r="CE1824" s="18"/>
      <c r="CF1824" s="18"/>
      <c r="CG1824" s="18"/>
      <c r="CH1824" s="18"/>
      <c r="CI1824" s="18"/>
      <c r="CJ1824" s="18"/>
      <c r="CK1824" s="18"/>
      <c r="CL1824" s="18"/>
      <c r="CM1824" s="18"/>
      <c r="CN1824" s="18"/>
      <c r="CO1824" s="18"/>
      <c r="CP1824" s="18"/>
      <c r="CQ1824" s="18"/>
      <c r="CR1824" s="18"/>
      <c r="CS1824" s="18"/>
      <c r="CT1824" s="18"/>
      <c r="CU1824" s="18"/>
      <c r="CV1824" s="18"/>
      <c r="CW1824" s="18"/>
      <c r="CX1824" s="18"/>
      <c r="CY1824" s="18"/>
      <c r="CZ1824" s="18"/>
      <c r="DA1824" s="18"/>
      <c r="DB1824" s="18"/>
      <c r="DC1824" s="18"/>
      <c r="DD1824" s="18"/>
      <c r="DE1824" s="18"/>
      <c r="DF1824" s="18"/>
      <c r="DG1824" s="18"/>
      <c r="DH1824" s="18"/>
      <c r="DI1824" s="18"/>
    </row>
    <row r="1825" s="19" customFormat="1" spans="1:113">
      <c r="A1825" s="153" t="str">
        <f>+CONCATENATE(B1825,C1825,D1825,E1825,F1825)</f>
        <v>AFS652.5</v>
      </c>
      <c r="B1825" s="154" t="s">
        <v>121</v>
      </c>
      <c r="C1825" s="154" t="s">
        <v>148</v>
      </c>
      <c r="D1825" s="154" t="s">
        <v>90</v>
      </c>
      <c r="E1825" s="154">
        <v>65</v>
      </c>
      <c r="F1825" s="155">
        <v>2.5</v>
      </c>
      <c r="G1825" s="156">
        <v>2061.94</v>
      </c>
      <c r="H1825" s="156">
        <v>2463.38</v>
      </c>
      <c r="I1825" s="156">
        <v>0</v>
      </c>
      <c r="J1825" s="156">
        <v>0</v>
      </c>
      <c r="K1825" s="156">
        <v>0</v>
      </c>
      <c r="L1825" s="156">
        <v>0</v>
      </c>
      <c r="M1825" s="157"/>
      <c r="N1825" s="18"/>
      <c r="W1825" s="18"/>
      <c r="X1825" s="18"/>
      <c r="Y1825" s="18"/>
      <c r="Z1825" s="18"/>
      <c r="AA1825" s="18"/>
      <c r="AB1825" s="18"/>
      <c r="AC1825" s="18"/>
      <c r="AD1825" s="18"/>
      <c r="AE1825" s="18"/>
      <c r="AF1825" s="18"/>
      <c r="AG1825" s="18"/>
      <c r="AH1825" s="18"/>
      <c r="AI1825" s="18"/>
      <c r="AJ1825" s="18"/>
      <c r="AK1825" s="18"/>
      <c r="AL1825" s="18"/>
      <c r="AM1825" s="18"/>
      <c r="AN1825" s="18"/>
      <c r="AO1825" s="18"/>
      <c r="AP1825" s="18"/>
      <c r="AQ1825" s="18"/>
      <c r="AR1825" s="18"/>
      <c r="AS1825" s="18"/>
      <c r="AT1825" s="18"/>
      <c r="AU1825" s="18"/>
      <c r="AV1825" s="18"/>
      <c r="AW1825" s="18"/>
      <c r="AX1825" s="18"/>
      <c r="AY1825" s="18"/>
      <c r="AZ1825" s="18"/>
      <c r="BA1825" s="18"/>
      <c r="BB1825" s="18"/>
      <c r="BD1825" s="18"/>
      <c r="BE1825" s="18"/>
      <c r="BF1825" s="18"/>
      <c r="BG1825" s="18"/>
      <c r="BH1825" s="18"/>
      <c r="BI1825" s="18"/>
      <c r="BJ1825" s="18"/>
      <c r="BK1825" s="18"/>
      <c r="BL1825" s="18"/>
      <c r="BM1825" s="18"/>
      <c r="BN1825" s="18"/>
      <c r="BO1825" s="18"/>
      <c r="BP1825" s="18"/>
      <c r="BQ1825" s="18"/>
      <c r="BR1825" s="18"/>
      <c r="BS1825" s="18"/>
      <c r="BT1825" s="18"/>
      <c r="BU1825" s="18"/>
      <c r="BV1825" s="18"/>
      <c r="BW1825" s="18"/>
      <c r="BX1825" s="18"/>
      <c r="BY1825" s="18"/>
      <c r="BZ1825" s="18"/>
      <c r="CA1825" s="18"/>
      <c r="CB1825" s="18"/>
      <c r="CC1825" s="18"/>
      <c r="CD1825" s="18"/>
      <c r="CE1825" s="18"/>
      <c r="CF1825" s="18"/>
      <c r="CG1825" s="18"/>
      <c r="CH1825" s="18"/>
      <c r="CI1825" s="18"/>
      <c r="CJ1825" s="18"/>
      <c r="CK1825" s="18"/>
      <c r="CL1825" s="18"/>
      <c r="CM1825" s="18"/>
      <c r="CN1825" s="18"/>
      <c r="CO1825" s="18"/>
      <c r="CP1825" s="18"/>
      <c r="CQ1825" s="18"/>
      <c r="CR1825" s="18"/>
      <c r="CS1825" s="18"/>
      <c r="CT1825" s="18"/>
      <c r="CU1825" s="18"/>
      <c r="CV1825" s="18"/>
      <c r="CW1825" s="18"/>
      <c r="CX1825" s="18"/>
      <c r="CY1825" s="18"/>
      <c r="CZ1825" s="18"/>
      <c r="DA1825" s="18"/>
      <c r="DB1825" s="18"/>
      <c r="DC1825" s="18"/>
      <c r="DD1825" s="18"/>
      <c r="DE1825" s="18"/>
      <c r="DF1825" s="18"/>
      <c r="DG1825" s="18"/>
      <c r="DH1825" s="18"/>
      <c r="DI1825" s="18"/>
    </row>
    <row r="1826" s="19" customFormat="1" spans="1:113">
      <c r="A1826" s="153" t="str">
        <f>+CONCATENATE(B1826,C1826,D1826,E1826,F1826)</f>
        <v>AFNS182.75</v>
      </c>
      <c r="B1826" s="158" t="s">
        <v>121</v>
      </c>
      <c r="C1826" s="154" t="s">
        <v>148</v>
      </c>
      <c r="D1826" s="158" t="s">
        <v>6</v>
      </c>
      <c r="E1826" s="158">
        <v>18</v>
      </c>
      <c r="F1826" s="159">
        <v>2.75</v>
      </c>
      <c r="G1826" s="156">
        <v>0</v>
      </c>
      <c r="H1826" s="156">
        <v>73.12</v>
      </c>
      <c r="I1826" s="156">
        <v>73.45</v>
      </c>
      <c r="J1826" s="156">
        <v>74.53</v>
      </c>
      <c r="K1826" s="156">
        <v>79.18</v>
      </c>
      <c r="L1826" s="156">
        <v>92.45</v>
      </c>
      <c r="M1826" s="157"/>
      <c r="N1826" s="18"/>
      <c r="W1826" s="18"/>
      <c r="X1826" s="18"/>
      <c r="Y1826" s="18"/>
      <c r="Z1826" s="18"/>
      <c r="AA1826" s="18"/>
      <c r="AB1826" s="18"/>
      <c r="AC1826" s="18"/>
      <c r="AD1826" s="18"/>
      <c r="AE1826" s="18"/>
      <c r="AF1826" s="18"/>
      <c r="AG1826" s="18"/>
      <c r="AH1826" s="18"/>
      <c r="AI1826" s="18"/>
      <c r="AJ1826" s="18"/>
      <c r="AK1826" s="18"/>
      <c r="AL1826" s="18"/>
      <c r="AM1826" s="18"/>
      <c r="AN1826" s="18"/>
      <c r="AO1826" s="18"/>
      <c r="AP1826" s="18"/>
      <c r="AQ1826" s="18"/>
      <c r="AR1826" s="18"/>
      <c r="AS1826" s="18"/>
      <c r="AT1826" s="18"/>
      <c r="AU1826" s="18"/>
      <c r="AV1826" s="18"/>
      <c r="AW1826" s="18"/>
      <c r="AX1826" s="18"/>
      <c r="AY1826" s="18"/>
      <c r="AZ1826" s="18"/>
      <c r="BA1826" s="18"/>
      <c r="BB1826" s="18"/>
      <c r="BD1826" s="18"/>
      <c r="BE1826" s="18"/>
      <c r="BF1826" s="18"/>
      <c r="BG1826" s="18"/>
      <c r="BH1826" s="18"/>
      <c r="BI1826" s="18"/>
      <c r="BJ1826" s="18"/>
      <c r="BK1826" s="18"/>
      <c r="BL1826" s="18"/>
      <c r="BM1826" s="18"/>
      <c r="BN1826" s="18"/>
      <c r="BO1826" s="18"/>
      <c r="BP1826" s="18"/>
      <c r="BQ1826" s="18"/>
      <c r="BR1826" s="18"/>
      <c r="BS1826" s="18"/>
      <c r="BT1826" s="18"/>
      <c r="BU1826" s="18"/>
      <c r="BV1826" s="18"/>
      <c r="BW1826" s="18"/>
      <c r="BX1826" s="18"/>
      <c r="BY1826" s="18"/>
      <c r="BZ1826" s="18"/>
      <c r="CA1826" s="18"/>
      <c r="CB1826" s="18"/>
      <c r="CC1826" s="18"/>
      <c r="CD1826" s="18"/>
      <c r="CE1826" s="18"/>
      <c r="CF1826" s="18"/>
      <c r="CG1826" s="18"/>
      <c r="CH1826" s="18"/>
      <c r="CI1826" s="18"/>
      <c r="CJ1826" s="18"/>
      <c r="CK1826" s="18"/>
      <c r="CL1826" s="18"/>
      <c r="CM1826" s="18"/>
      <c r="CN1826" s="18"/>
      <c r="CO1826" s="18"/>
      <c r="CP1826" s="18"/>
      <c r="CQ1826" s="18"/>
      <c r="CR1826" s="18"/>
      <c r="CS1826" s="18"/>
      <c r="CT1826" s="18"/>
      <c r="CU1826" s="18"/>
      <c r="CV1826" s="18"/>
      <c r="CW1826" s="18"/>
      <c r="CX1826" s="18"/>
      <c r="CY1826" s="18"/>
      <c r="CZ1826" s="18"/>
      <c r="DA1826" s="18"/>
      <c r="DB1826" s="18"/>
      <c r="DC1826" s="18"/>
      <c r="DD1826" s="18"/>
      <c r="DE1826" s="18"/>
      <c r="DF1826" s="18"/>
      <c r="DG1826" s="18"/>
      <c r="DH1826" s="18"/>
      <c r="DI1826" s="18"/>
    </row>
    <row r="1827" s="19" customFormat="1" spans="1:113">
      <c r="A1827" s="153" t="str">
        <f>+CONCATENATE(B1827,C1827,D1827,E1827,F1827)</f>
        <v>AFNS192.75</v>
      </c>
      <c r="B1827" s="158" t="s">
        <v>121</v>
      </c>
      <c r="C1827" s="154" t="s">
        <v>148</v>
      </c>
      <c r="D1827" s="158" t="s">
        <v>6</v>
      </c>
      <c r="E1827" s="158">
        <v>19</v>
      </c>
      <c r="F1827" s="159">
        <v>2.75</v>
      </c>
      <c r="G1827" s="156">
        <v>0</v>
      </c>
      <c r="H1827" s="156">
        <v>73.12</v>
      </c>
      <c r="I1827" s="156">
        <v>73.45</v>
      </c>
      <c r="J1827" s="156">
        <v>74.53</v>
      </c>
      <c r="K1827" s="156">
        <v>79.18</v>
      </c>
      <c r="L1827" s="156">
        <v>92.45</v>
      </c>
      <c r="M1827" s="157"/>
      <c r="N1827" s="18"/>
      <c r="W1827" s="18"/>
      <c r="X1827" s="18"/>
      <c r="Y1827" s="18"/>
      <c r="Z1827" s="18"/>
      <c r="AA1827" s="18"/>
      <c r="AB1827" s="18"/>
      <c r="AC1827" s="18"/>
      <c r="AD1827" s="18"/>
      <c r="AE1827" s="18"/>
      <c r="AF1827" s="18"/>
      <c r="AG1827" s="18"/>
      <c r="AH1827" s="18"/>
      <c r="AI1827" s="18"/>
      <c r="AJ1827" s="18"/>
      <c r="AK1827" s="18"/>
      <c r="AL1827" s="18"/>
      <c r="AM1827" s="18"/>
      <c r="AN1827" s="18"/>
      <c r="AO1827" s="18"/>
      <c r="AP1827" s="18"/>
      <c r="AQ1827" s="18"/>
      <c r="AR1827" s="18"/>
      <c r="AS1827" s="18"/>
      <c r="AT1827" s="18"/>
      <c r="AU1827" s="18"/>
      <c r="AV1827" s="18"/>
      <c r="AW1827" s="18"/>
      <c r="AX1827" s="18"/>
      <c r="AY1827" s="18"/>
      <c r="AZ1827" s="18"/>
      <c r="BA1827" s="18"/>
      <c r="BB1827" s="18"/>
      <c r="BD1827" s="18"/>
      <c r="BE1827" s="18"/>
      <c r="BF1827" s="18"/>
      <c r="BG1827" s="18"/>
      <c r="BH1827" s="18"/>
      <c r="BI1827" s="18"/>
      <c r="BJ1827" s="18"/>
      <c r="BK1827" s="18"/>
      <c r="BL1827" s="18"/>
      <c r="BM1827" s="18"/>
      <c r="BN1827" s="18"/>
      <c r="BO1827" s="18"/>
      <c r="BP1827" s="18"/>
      <c r="BQ1827" s="18"/>
      <c r="BR1827" s="18"/>
      <c r="BS1827" s="18"/>
      <c r="BT1827" s="18"/>
      <c r="BU1827" s="18"/>
      <c r="BV1827" s="18"/>
      <c r="BW1827" s="18"/>
      <c r="BX1827" s="18"/>
      <c r="BY1827" s="18"/>
      <c r="BZ1827" s="18"/>
      <c r="CA1827" s="18"/>
      <c r="CB1827" s="18"/>
      <c r="CC1827" s="18"/>
      <c r="CD1827" s="18"/>
      <c r="CE1827" s="18"/>
      <c r="CF1827" s="18"/>
      <c r="CG1827" s="18"/>
      <c r="CH1827" s="18"/>
      <c r="CI1827" s="18"/>
      <c r="CJ1827" s="18"/>
      <c r="CK1827" s="18"/>
      <c r="CL1827" s="18"/>
      <c r="CM1827" s="18"/>
      <c r="CN1827" s="18"/>
      <c r="CO1827" s="18"/>
      <c r="CP1827" s="18"/>
      <c r="CQ1827" s="18"/>
      <c r="CR1827" s="18"/>
      <c r="CS1827" s="18"/>
      <c r="CT1827" s="18"/>
      <c r="CU1827" s="18"/>
      <c r="CV1827" s="18"/>
      <c r="CW1827" s="18"/>
      <c r="CX1827" s="18"/>
      <c r="CY1827" s="18"/>
      <c r="CZ1827" s="18"/>
      <c r="DA1827" s="18"/>
      <c r="DB1827" s="18"/>
      <c r="DC1827" s="18"/>
      <c r="DD1827" s="18"/>
      <c r="DE1827" s="18"/>
      <c r="DF1827" s="18"/>
      <c r="DG1827" s="18"/>
      <c r="DH1827" s="18"/>
      <c r="DI1827" s="18"/>
    </row>
    <row r="1828" s="19" customFormat="1" spans="1:113">
      <c r="A1828" s="153" t="str">
        <f>+CONCATENATE(B1828,C1828,D1828,E1828,F1828)</f>
        <v>AFNS202.75</v>
      </c>
      <c r="B1828" s="158" t="s">
        <v>121</v>
      </c>
      <c r="C1828" s="154" t="s">
        <v>148</v>
      </c>
      <c r="D1828" s="158" t="s">
        <v>6</v>
      </c>
      <c r="E1828" s="158">
        <v>20</v>
      </c>
      <c r="F1828" s="159">
        <v>2.75</v>
      </c>
      <c r="G1828" s="156">
        <v>0</v>
      </c>
      <c r="H1828" s="156">
        <v>73.12</v>
      </c>
      <c r="I1828" s="156">
        <v>73.45</v>
      </c>
      <c r="J1828" s="156">
        <v>74.53</v>
      </c>
      <c r="K1828" s="156">
        <v>79.18</v>
      </c>
      <c r="L1828" s="156">
        <v>92.45</v>
      </c>
      <c r="M1828" s="157"/>
      <c r="N1828" s="18"/>
      <c r="W1828" s="18"/>
      <c r="X1828" s="18"/>
      <c r="Y1828" s="18"/>
      <c r="Z1828" s="18"/>
      <c r="AA1828" s="18"/>
      <c r="AB1828" s="18"/>
      <c r="AC1828" s="18"/>
      <c r="AD1828" s="18"/>
      <c r="AE1828" s="18"/>
      <c r="AF1828" s="18"/>
      <c r="AG1828" s="18"/>
      <c r="AH1828" s="18"/>
      <c r="AI1828" s="18"/>
      <c r="AJ1828" s="18"/>
      <c r="AK1828" s="18"/>
      <c r="AL1828" s="18"/>
      <c r="AM1828" s="18"/>
      <c r="AN1828" s="18"/>
      <c r="AO1828" s="18"/>
      <c r="AP1828" s="18"/>
      <c r="AQ1828" s="18"/>
      <c r="AR1828" s="18"/>
      <c r="AS1828" s="18"/>
      <c r="AT1828" s="18"/>
      <c r="AU1828" s="18"/>
      <c r="AV1828" s="18"/>
      <c r="AW1828" s="18"/>
      <c r="AX1828" s="18"/>
      <c r="AY1828" s="18"/>
      <c r="AZ1828" s="18"/>
      <c r="BA1828" s="18"/>
      <c r="BB1828" s="18"/>
      <c r="BD1828" s="18"/>
      <c r="BE1828" s="18"/>
      <c r="BF1828" s="18"/>
      <c r="BG1828" s="18"/>
      <c r="BH1828" s="18"/>
      <c r="BI1828" s="18"/>
      <c r="BJ1828" s="18"/>
      <c r="BK1828" s="18"/>
      <c r="BL1828" s="18"/>
      <c r="BM1828" s="18"/>
      <c r="BN1828" s="18"/>
      <c r="BO1828" s="18"/>
      <c r="BP1828" s="18"/>
      <c r="BQ1828" s="18"/>
      <c r="BR1828" s="18"/>
      <c r="BS1828" s="18"/>
      <c r="BT1828" s="18"/>
      <c r="BU1828" s="18"/>
      <c r="BV1828" s="18"/>
      <c r="BW1828" s="18"/>
      <c r="BX1828" s="18"/>
      <c r="BY1828" s="18"/>
      <c r="BZ1828" s="18"/>
      <c r="CA1828" s="18"/>
      <c r="CB1828" s="18"/>
      <c r="CC1828" s="18"/>
      <c r="CD1828" s="18"/>
      <c r="CE1828" s="18"/>
      <c r="CF1828" s="18"/>
      <c r="CG1828" s="18"/>
      <c r="CH1828" s="18"/>
      <c r="CI1828" s="18"/>
      <c r="CJ1828" s="18"/>
      <c r="CK1828" s="18"/>
      <c r="CL1828" s="18"/>
      <c r="CM1828" s="18"/>
      <c r="CN1828" s="18"/>
      <c r="CO1828" s="18"/>
      <c r="CP1828" s="18"/>
      <c r="CQ1828" s="18"/>
      <c r="CR1828" s="18"/>
      <c r="CS1828" s="18"/>
      <c r="CT1828" s="18"/>
      <c r="CU1828" s="18"/>
      <c r="CV1828" s="18"/>
      <c r="CW1828" s="18"/>
      <c r="CX1828" s="18"/>
      <c r="CY1828" s="18"/>
      <c r="CZ1828" s="18"/>
      <c r="DA1828" s="18"/>
      <c r="DB1828" s="18"/>
      <c r="DC1828" s="18"/>
      <c r="DD1828" s="18"/>
      <c r="DE1828" s="18"/>
      <c r="DF1828" s="18"/>
      <c r="DG1828" s="18"/>
      <c r="DH1828" s="18"/>
      <c r="DI1828" s="18"/>
    </row>
    <row r="1829" s="19" customFormat="1" spans="1:113">
      <c r="A1829" s="153" t="str">
        <f>+CONCATENATE(B1829,C1829,D1829,E1829,F1829)</f>
        <v>AFNS212.75</v>
      </c>
      <c r="B1829" s="158" t="s">
        <v>121</v>
      </c>
      <c r="C1829" s="154" t="s">
        <v>148</v>
      </c>
      <c r="D1829" s="158" t="s">
        <v>6</v>
      </c>
      <c r="E1829" s="158">
        <v>21</v>
      </c>
      <c r="F1829" s="159">
        <v>2.75</v>
      </c>
      <c r="G1829" s="156">
        <v>0</v>
      </c>
      <c r="H1829" s="156">
        <v>73.12</v>
      </c>
      <c r="I1829" s="156">
        <v>73.45</v>
      </c>
      <c r="J1829" s="156">
        <v>74.53</v>
      </c>
      <c r="K1829" s="156">
        <v>79.18</v>
      </c>
      <c r="L1829" s="156">
        <v>92.45</v>
      </c>
      <c r="M1829" s="157"/>
      <c r="N1829" s="18"/>
      <c r="W1829" s="18"/>
      <c r="X1829" s="18"/>
      <c r="Y1829" s="18"/>
      <c r="Z1829" s="18"/>
      <c r="AA1829" s="18"/>
      <c r="AB1829" s="18"/>
      <c r="AC1829" s="18"/>
      <c r="AD1829" s="18"/>
      <c r="AE1829" s="18"/>
      <c r="AF1829" s="18"/>
      <c r="AG1829" s="18"/>
      <c r="AH1829" s="18"/>
      <c r="AI1829" s="18"/>
      <c r="AJ1829" s="18"/>
      <c r="AK1829" s="18"/>
      <c r="AL1829" s="18"/>
      <c r="AM1829" s="18"/>
      <c r="AN1829" s="18"/>
      <c r="AO1829" s="18"/>
      <c r="AP1829" s="18"/>
      <c r="AQ1829" s="18"/>
      <c r="AR1829" s="18"/>
      <c r="AS1829" s="18"/>
      <c r="AT1829" s="18"/>
      <c r="AU1829" s="18"/>
      <c r="AV1829" s="18"/>
      <c r="AW1829" s="18"/>
      <c r="AX1829" s="18"/>
      <c r="AY1829" s="18"/>
      <c r="AZ1829" s="18"/>
      <c r="BA1829" s="18"/>
      <c r="BB1829" s="18"/>
      <c r="BD1829" s="18"/>
      <c r="BE1829" s="18"/>
      <c r="BF1829" s="18"/>
      <c r="BG1829" s="18"/>
      <c r="BH1829" s="18"/>
      <c r="BI1829" s="18"/>
      <c r="BJ1829" s="18"/>
      <c r="BK1829" s="18"/>
      <c r="BL1829" s="18"/>
      <c r="BM1829" s="18"/>
      <c r="BN1829" s="18"/>
      <c r="BO1829" s="18"/>
      <c r="BP1829" s="18"/>
      <c r="BQ1829" s="18"/>
      <c r="BR1829" s="18"/>
      <c r="BS1829" s="18"/>
      <c r="BT1829" s="18"/>
      <c r="BU1829" s="18"/>
      <c r="BV1829" s="18"/>
      <c r="BW1829" s="18"/>
      <c r="BX1829" s="18"/>
      <c r="BY1829" s="18"/>
      <c r="BZ1829" s="18"/>
      <c r="CA1829" s="18"/>
      <c r="CB1829" s="18"/>
      <c r="CC1829" s="18"/>
      <c r="CD1829" s="18"/>
      <c r="CE1829" s="18"/>
      <c r="CF1829" s="18"/>
      <c r="CG1829" s="18"/>
      <c r="CH1829" s="18"/>
      <c r="CI1829" s="18"/>
      <c r="CJ1829" s="18"/>
      <c r="CK1829" s="18"/>
      <c r="CL1829" s="18"/>
      <c r="CM1829" s="18"/>
      <c r="CN1829" s="18"/>
      <c r="CO1829" s="18"/>
      <c r="CP1829" s="18"/>
      <c r="CQ1829" s="18"/>
      <c r="CR1829" s="18"/>
      <c r="CS1829" s="18"/>
      <c r="CT1829" s="18"/>
      <c r="CU1829" s="18"/>
      <c r="CV1829" s="18"/>
      <c r="CW1829" s="18"/>
      <c r="CX1829" s="18"/>
      <c r="CY1829" s="18"/>
      <c r="CZ1829" s="18"/>
      <c r="DA1829" s="18"/>
      <c r="DB1829" s="18"/>
      <c r="DC1829" s="18"/>
      <c r="DD1829" s="18"/>
      <c r="DE1829" s="18"/>
      <c r="DF1829" s="18"/>
      <c r="DG1829" s="18"/>
      <c r="DH1829" s="18"/>
      <c r="DI1829" s="18"/>
    </row>
    <row r="1830" s="19" customFormat="1" spans="1:113">
      <c r="A1830" s="153" t="str">
        <f>+CONCATENATE(B1830,C1830,D1830,E1830,F1830)</f>
        <v>AFNS222.75</v>
      </c>
      <c r="B1830" s="158" t="s">
        <v>121</v>
      </c>
      <c r="C1830" s="154" t="s">
        <v>148</v>
      </c>
      <c r="D1830" s="158" t="s">
        <v>6</v>
      </c>
      <c r="E1830" s="158">
        <v>22</v>
      </c>
      <c r="F1830" s="159">
        <v>2.75</v>
      </c>
      <c r="G1830" s="156">
        <v>0</v>
      </c>
      <c r="H1830" s="156">
        <v>75.51</v>
      </c>
      <c r="I1830" s="156">
        <v>75.77</v>
      </c>
      <c r="J1830" s="156">
        <v>77.14</v>
      </c>
      <c r="K1830" s="156">
        <v>83.09</v>
      </c>
      <c r="L1830" s="156">
        <v>98.82</v>
      </c>
      <c r="M1830" s="157"/>
      <c r="N1830" s="18"/>
      <c r="W1830" s="18"/>
      <c r="X1830" s="18"/>
      <c r="Y1830" s="18"/>
      <c r="Z1830" s="18"/>
      <c r="AA1830" s="18"/>
      <c r="AB1830" s="18"/>
      <c r="AC1830" s="18"/>
      <c r="AD1830" s="18"/>
      <c r="AE1830" s="18"/>
      <c r="AF1830" s="18"/>
      <c r="AG1830" s="18"/>
      <c r="AH1830" s="18"/>
      <c r="AI1830" s="18"/>
      <c r="AJ1830" s="18"/>
      <c r="AK1830" s="18"/>
      <c r="AL1830" s="18"/>
      <c r="AM1830" s="18"/>
      <c r="AN1830" s="18"/>
      <c r="AO1830" s="18"/>
      <c r="AP1830" s="18"/>
      <c r="AQ1830" s="18"/>
      <c r="AR1830" s="18"/>
      <c r="AS1830" s="18"/>
      <c r="AT1830" s="18"/>
      <c r="AU1830" s="18"/>
      <c r="AV1830" s="18"/>
      <c r="AW1830" s="18"/>
      <c r="AX1830" s="18"/>
      <c r="AY1830" s="18"/>
      <c r="AZ1830" s="18"/>
      <c r="BA1830" s="18"/>
      <c r="BB1830" s="18"/>
      <c r="BD1830" s="18"/>
      <c r="BE1830" s="18"/>
      <c r="BF1830" s="18"/>
      <c r="BG1830" s="18"/>
      <c r="BH1830" s="18"/>
      <c r="BI1830" s="18"/>
      <c r="BJ1830" s="18"/>
      <c r="BK1830" s="18"/>
      <c r="BL1830" s="18"/>
      <c r="BM1830" s="18"/>
      <c r="BN1830" s="18"/>
      <c r="BO1830" s="18"/>
      <c r="BP1830" s="18"/>
      <c r="BQ1830" s="18"/>
      <c r="BR1830" s="18"/>
      <c r="BS1830" s="18"/>
      <c r="BT1830" s="18"/>
      <c r="BU1830" s="18"/>
      <c r="BV1830" s="18"/>
      <c r="BW1830" s="18"/>
      <c r="BX1830" s="18"/>
      <c r="BY1830" s="18"/>
      <c r="BZ1830" s="18"/>
      <c r="CA1830" s="18"/>
      <c r="CB1830" s="18"/>
      <c r="CC1830" s="18"/>
      <c r="CD1830" s="18"/>
      <c r="CE1830" s="18"/>
      <c r="CF1830" s="18"/>
      <c r="CG1830" s="18"/>
      <c r="CH1830" s="18"/>
      <c r="CI1830" s="18"/>
      <c r="CJ1830" s="18"/>
      <c r="CK1830" s="18"/>
      <c r="CL1830" s="18"/>
      <c r="CM1830" s="18"/>
      <c r="CN1830" s="18"/>
      <c r="CO1830" s="18"/>
      <c r="CP1830" s="18"/>
      <c r="CQ1830" s="18"/>
      <c r="CR1830" s="18"/>
      <c r="CS1830" s="18"/>
      <c r="CT1830" s="18"/>
      <c r="CU1830" s="18"/>
      <c r="CV1830" s="18"/>
      <c r="CW1830" s="18"/>
      <c r="CX1830" s="18"/>
      <c r="CY1830" s="18"/>
      <c r="CZ1830" s="18"/>
      <c r="DA1830" s="18"/>
      <c r="DB1830" s="18"/>
      <c r="DC1830" s="18"/>
      <c r="DD1830" s="18"/>
      <c r="DE1830" s="18"/>
      <c r="DF1830" s="18"/>
      <c r="DG1830" s="18"/>
      <c r="DH1830" s="18"/>
      <c r="DI1830" s="18"/>
    </row>
    <row r="1831" s="19" customFormat="1" spans="1:113">
      <c r="A1831" s="153" t="str">
        <f>+CONCATENATE(B1831,C1831,D1831,E1831,F1831)</f>
        <v>AFNS232.75</v>
      </c>
      <c r="B1831" s="158" t="s">
        <v>121</v>
      </c>
      <c r="C1831" s="154" t="s">
        <v>148</v>
      </c>
      <c r="D1831" s="158" t="s">
        <v>6</v>
      </c>
      <c r="E1831" s="158">
        <v>23</v>
      </c>
      <c r="F1831" s="159">
        <v>2.75</v>
      </c>
      <c r="G1831" s="156">
        <v>0</v>
      </c>
      <c r="H1831" s="156">
        <v>77.46</v>
      </c>
      <c r="I1831" s="156">
        <v>77.77</v>
      </c>
      <c r="J1831" s="156">
        <v>79.6</v>
      </c>
      <c r="K1831" s="156">
        <v>87.33</v>
      </c>
      <c r="L1831" s="156">
        <v>105.83</v>
      </c>
      <c r="M1831" s="157"/>
      <c r="N1831" s="18"/>
      <c r="W1831" s="18"/>
      <c r="X1831" s="18"/>
      <c r="Y1831" s="18"/>
      <c r="Z1831" s="18"/>
      <c r="AA1831" s="18"/>
      <c r="AB1831" s="18"/>
      <c r="AC1831" s="18"/>
      <c r="AD1831" s="18"/>
      <c r="AE1831" s="18"/>
      <c r="AF1831" s="18"/>
      <c r="AG1831" s="18"/>
      <c r="AH1831" s="18"/>
      <c r="AI1831" s="18"/>
      <c r="AJ1831" s="18"/>
      <c r="AK1831" s="18"/>
      <c r="AL1831" s="18"/>
      <c r="AM1831" s="18"/>
      <c r="AN1831" s="18"/>
      <c r="AO1831" s="18"/>
      <c r="AP1831" s="18"/>
      <c r="AQ1831" s="18"/>
      <c r="AR1831" s="18"/>
      <c r="AS1831" s="18"/>
      <c r="AT1831" s="18"/>
      <c r="AU1831" s="18"/>
      <c r="AV1831" s="18"/>
      <c r="AW1831" s="18"/>
      <c r="AX1831" s="18"/>
      <c r="AY1831" s="18"/>
      <c r="AZ1831" s="18"/>
      <c r="BA1831" s="18"/>
      <c r="BB1831" s="18"/>
      <c r="BD1831" s="18"/>
      <c r="BE1831" s="18"/>
      <c r="BF1831" s="18"/>
      <c r="BG1831" s="18"/>
      <c r="BH1831" s="18"/>
      <c r="BI1831" s="18"/>
      <c r="BJ1831" s="18"/>
      <c r="BK1831" s="18"/>
      <c r="BL1831" s="18"/>
      <c r="BM1831" s="18"/>
      <c r="BN1831" s="18"/>
      <c r="BO1831" s="18"/>
      <c r="BP1831" s="18"/>
      <c r="BQ1831" s="18"/>
      <c r="BR1831" s="18"/>
      <c r="BS1831" s="18"/>
      <c r="BT1831" s="18"/>
      <c r="BU1831" s="18"/>
      <c r="BV1831" s="18"/>
      <c r="BW1831" s="18"/>
      <c r="BX1831" s="18"/>
      <c r="BY1831" s="18"/>
      <c r="BZ1831" s="18"/>
      <c r="CA1831" s="18"/>
      <c r="CB1831" s="18"/>
      <c r="CC1831" s="18"/>
      <c r="CD1831" s="18"/>
      <c r="CE1831" s="18"/>
      <c r="CF1831" s="18"/>
      <c r="CG1831" s="18"/>
      <c r="CH1831" s="18"/>
      <c r="CI1831" s="18"/>
      <c r="CJ1831" s="18"/>
      <c r="CK1831" s="18"/>
      <c r="CL1831" s="18"/>
      <c r="CM1831" s="18"/>
      <c r="CN1831" s="18"/>
      <c r="CO1831" s="18"/>
      <c r="CP1831" s="18"/>
      <c r="CQ1831" s="18"/>
      <c r="CR1831" s="18"/>
      <c r="CS1831" s="18"/>
      <c r="CT1831" s="18"/>
      <c r="CU1831" s="18"/>
      <c r="CV1831" s="18"/>
      <c r="CW1831" s="18"/>
      <c r="CX1831" s="18"/>
      <c r="CY1831" s="18"/>
      <c r="CZ1831" s="18"/>
      <c r="DA1831" s="18"/>
      <c r="DB1831" s="18"/>
      <c r="DC1831" s="18"/>
      <c r="DD1831" s="18"/>
      <c r="DE1831" s="18"/>
      <c r="DF1831" s="18"/>
      <c r="DG1831" s="18"/>
      <c r="DH1831" s="18"/>
      <c r="DI1831" s="18"/>
    </row>
    <row r="1832" s="19" customFormat="1" spans="1:113">
      <c r="A1832" s="153" t="str">
        <f>+CONCATENATE(B1832,C1832,D1832,E1832,F1832)</f>
        <v>AFNS242.75</v>
      </c>
      <c r="B1832" s="158" t="s">
        <v>121</v>
      </c>
      <c r="C1832" s="154" t="s">
        <v>148</v>
      </c>
      <c r="D1832" s="158" t="s">
        <v>6</v>
      </c>
      <c r="E1832" s="158">
        <v>24</v>
      </c>
      <c r="F1832" s="159">
        <v>2.75</v>
      </c>
      <c r="G1832" s="156">
        <v>0</v>
      </c>
      <c r="H1832" s="156">
        <v>79.06</v>
      </c>
      <c r="I1832" s="156">
        <v>79.55</v>
      </c>
      <c r="J1832" s="156">
        <v>82.11</v>
      </c>
      <c r="K1832" s="156">
        <v>92.1</v>
      </c>
      <c r="L1832" s="156">
        <v>113.71</v>
      </c>
      <c r="M1832" s="157"/>
      <c r="N1832" s="18"/>
      <c r="W1832" s="18"/>
      <c r="X1832" s="18"/>
      <c r="Y1832" s="18"/>
      <c r="Z1832" s="18"/>
      <c r="AA1832" s="18"/>
      <c r="AB1832" s="18"/>
      <c r="AC1832" s="18"/>
      <c r="AD1832" s="18"/>
      <c r="AE1832" s="18"/>
      <c r="AF1832" s="18"/>
      <c r="AG1832" s="18"/>
      <c r="AH1832" s="18"/>
      <c r="AI1832" s="18"/>
      <c r="AJ1832" s="18"/>
      <c r="AK1832" s="18"/>
      <c r="AL1832" s="18"/>
      <c r="AM1832" s="18"/>
      <c r="AN1832" s="18"/>
      <c r="AO1832" s="18"/>
      <c r="AP1832" s="18"/>
      <c r="AQ1832" s="18"/>
      <c r="AR1832" s="18"/>
      <c r="AS1832" s="18"/>
      <c r="AT1832" s="18"/>
      <c r="AU1832" s="18"/>
      <c r="AV1832" s="18"/>
      <c r="AW1832" s="18"/>
      <c r="AX1832" s="18"/>
      <c r="AY1832" s="18"/>
      <c r="AZ1832" s="18"/>
      <c r="BA1832" s="18"/>
      <c r="BB1832" s="18"/>
      <c r="BD1832" s="18"/>
      <c r="BE1832" s="18"/>
      <c r="BF1832" s="18"/>
      <c r="BG1832" s="18"/>
      <c r="BH1832" s="18"/>
      <c r="BI1832" s="18"/>
      <c r="BJ1832" s="18"/>
      <c r="BK1832" s="18"/>
      <c r="BL1832" s="18"/>
      <c r="BM1832" s="18"/>
      <c r="BN1832" s="18"/>
      <c r="BO1832" s="18"/>
      <c r="BP1832" s="18"/>
      <c r="BQ1832" s="18"/>
      <c r="BR1832" s="18"/>
      <c r="BS1832" s="18"/>
      <c r="BT1832" s="18"/>
      <c r="BU1832" s="18"/>
      <c r="BV1832" s="18"/>
      <c r="BW1832" s="18"/>
      <c r="BX1832" s="18"/>
      <c r="BY1832" s="18"/>
      <c r="BZ1832" s="18"/>
      <c r="CA1832" s="18"/>
      <c r="CB1832" s="18"/>
      <c r="CC1832" s="18"/>
      <c r="CD1832" s="18"/>
      <c r="CE1832" s="18"/>
      <c r="CF1832" s="18"/>
      <c r="CG1832" s="18"/>
      <c r="CH1832" s="18"/>
      <c r="CI1832" s="18"/>
      <c r="CJ1832" s="18"/>
      <c r="CK1832" s="18"/>
      <c r="CL1832" s="18"/>
      <c r="CM1832" s="18"/>
      <c r="CN1832" s="18"/>
      <c r="CO1832" s="18"/>
      <c r="CP1832" s="18"/>
      <c r="CQ1832" s="18"/>
      <c r="CR1832" s="18"/>
      <c r="CS1832" s="18"/>
      <c r="CT1832" s="18"/>
      <c r="CU1832" s="18"/>
      <c r="CV1832" s="18"/>
      <c r="CW1832" s="18"/>
      <c r="CX1832" s="18"/>
      <c r="CY1832" s="18"/>
      <c r="CZ1832" s="18"/>
      <c r="DA1832" s="18"/>
      <c r="DB1832" s="18"/>
      <c r="DC1832" s="18"/>
      <c r="DD1832" s="18"/>
      <c r="DE1832" s="18"/>
      <c r="DF1832" s="18"/>
      <c r="DG1832" s="18"/>
      <c r="DH1832" s="18"/>
      <c r="DI1832" s="18"/>
    </row>
    <row r="1833" s="19" customFormat="1" spans="1:113">
      <c r="A1833" s="153" t="str">
        <f>+CONCATENATE(B1833,C1833,D1833,E1833,F1833)</f>
        <v>AFNS252.75</v>
      </c>
      <c r="B1833" s="158" t="s">
        <v>121</v>
      </c>
      <c r="C1833" s="154" t="s">
        <v>148</v>
      </c>
      <c r="D1833" s="158" t="s">
        <v>6</v>
      </c>
      <c r="E1833" s="158">
        <v>25</v>
      </c>
      <c r="F1833" s="159">
        <v>2.75</v>
      </c>
      <c r="G1833" s="156">
        <v>0</v>
      </c>
      <c r="H1833" s="156">
        <v>80.44</v>
      </c>
      <c r="I1833" s="156">
        <v>81.2</v>
      </c>
      <c r="J1833" s="156">
        <v>84.9</v>
      </c>
      <c r="K1833" s="156">
        <v>97.61</v>
      </c>
      <c r="L1833" s="156">
        <v>122.39</v>
      </c>
      <c r="M1833" s="157"/>
      <c r="N1833" s="18"/>
      <c r="W1833" s="18"/>
      <c r="X1833" s="18"/>
      <c r="Y1833" s="18"/>
      <c r="Z1833" s="18"/>
      <c r="AA1833" s="18"/>
      <c r="AB1833" s="18"/>
      <c r="AC1833" s="18"/>
      <c r="AD1833" s="18"/>
      <c r="AE1833" s="18"/>
      <c r="AF1833" s="18"/>
      <c r="AG1833" s="18"/>
      <c r="AH1833" s="18"/>
      <c r="AI1833" s="18"/>
      <c r="AJ1833" s="18"/>
      <c r="AK1833" s="18"/>
      <c r="AL1833" s="18"/>
      <c r="AM1833" s="18"/>
      <c r="AN1833" s="18"/>
      <c r="AO1833" s="18"/>
      <c r="AP1833" s="18"/>
      <c r="AQ1833" s="18"/>
      <c r="AR1833" s="18"/>
      <c r="AS1833" s="18"/>
      <c r="AT1833" s="18"/>
      <c r="AU1833" s="18"/>
      <c r="AV1833" s="18"/>
      <c r="AW1833" s="18"/>
      <c r="AX1833" s="18"/>
      <c r="AY1833" s="18"/>
      <c r="AZ1833" s="18"/>
      <c r="BA1833" s="18"/>
      <c r="BB1833" s="18"/>
      <c r="BD1833" s="18"/>
      <c r="BE1833" s="18"/>
      <c r="BF1833" s="18"/>
      <c r="BG1833" s="18"/>
      <c r="BH1833" s="18"/>
      <c r="BI1833" s="18"/>
      <c r="BJ1833" s="18"/>
      <c r="BK1833" s="18"/>
      <c r="BL1833" s="18"/>
      <c r="BM1833" s="18"/>
      <c r="BN1833" s="18"/>
      <c r="BO1833" s="18"/>
      <c r="BP1833" s="18"/>
      <c r="BQ1833" s="18"/>
      <c r="BR1833" s="18"/>
      <c r="BS1833" s="18"/>
      <c r="BT1833" s="18"/>
      <c r="BU1833" s="18"/>
      <c r="BV1833" s="18"/>
      <c r="BW1833" s="18"/>
      <c r="BX1833" s="18"/>
      <c r="BY1833" s="18"/>
      <c r="BZ1833" s="18"/>
      <c r="CA1833" s="18"/>
      <c r="CB1833" s="18"/>
      <c r="CC1833" s="18"/>
      <c r="CD1833" s="18"/>
      <c r="CE1833" s="18"/>
      <c r="CF1833" s="18"/>
      <c r="CG1833" s="18"/>
      <c r="CH1833" s="18"/>
      <c r="CI1833" s="18"/>
      <c r="CJ1833" s="18"/>
      <c r="CK1833" s="18"/>
      <c r="CL1833" s="18"/>
      <c r="CM1833" s="18"/>
      <c r="CN1833" s="18"/>
      <c r="CO1833" s="18"/>
      <c r="CP1833" s="18"/>
      <c r="CQ1833" s="18"/>
      <c r="CR1833" s="18"/>
      <c r="CS1833" s="18"/>
      <c r="CT1833" s="18"/>
      <c r="CU1833" s="18"/>
      <c r="CV1833" s="18"/>
      <c r="CW1833" s="18"/>
      <c r="CX1833" s="18"/>
      <c r="CY1833" s="18"/>
      <c r="CZ1833" s="18"/>
      <c r="DA1833" s="18"/>
      <c r="DB1833" s="18"/>
      <c r="DC1833" s="18"/>
      <c r="DD1833" s="18"/>
      <c r="DE1833" s="18"/>
      <c r="DF1833" s="18"/>
      <c r="DG1833" s="18"/>
      <c r="DH1833" s="18"/>
      <c r="DI1833" s="18"/>
    </row>
    <row r="1834" s="19" customFormat="1" spans="1:113">
      <c r="A1834" s="153" t="str">
        <f>+CONCATENATE(B1834,C1834,D1834,E1834,F1834)</f>
        <v>AFNS262.75</v>
      </c>
      <c r="B1834" s="158" t="s">
        <v>121</v>
      </c>
      <c r="C1834" s="154" t="s">
        <v>148</v>
      </c>
      <c r="D1834" s="158" t="s">
        <v>6</v>
      </c>
      <c r="E1834" s="158">
        <v>26</v>
      </c>
      <c r="F1834" s="159">
        <v>2.75</v>
      </c>
      <c r="G1834" s="156">
        <v>0</v>
      </c>
      <c r="H1834" s="156">
        <v>81.64</v>
      </c>
      <c r="I1834" s="156">
        <v>82.85</v>
      </c>
      <c r="J1834" s="156">
        <v>88.12</v>
      </c>
      <c r="K1834" s="156">
        <v>103.98</v>
      </c>
      <c r="L1834" s="156">
        <v>132.12</v>
      </c>
      <c r="M1834" s="157"/>
      <c r="N1834" s="18"/>
      <c r="W1834" s="18"/>
      <c r="X1834" s="18"/>
      <c r="Y1834" s="18"/>
      <c r="Z1834" s="18"/>
      <c r="AA1834" s="18"/>
      <c r="AB1834" s="18"/>
      <c r="AC1834" s="18"/>
      <c r="AD1834" s="18"/>
      <c r="AE1834" s="18"/>
      <c r="AF1834" s="18"/>
      <c r="AG1834" s="18"/>
      <c r="AH1834" s="18"/>
      <c r="AI1834" s="18"/>
      <c r="AJ1834" s="18"/>
      <c r="AK1834" s="18"/>
      <c r="AL1834" s="18"/>
      <c r="AM1834" s="18"/>
      <c r="AN1834" s="18"/>
      <c r="AO1834" s="18"/>
      <c r="AP1834" s="18"/>
      <c r="AQ1834" s="18"/>
      <c r="AR1834" s="18"/>
      <c r="AS1834" s="18"/>
      <c r="AT1834" s="18"/>
      <c r="AU1834" s="18"/>
      <c r="AV1834" s="18"/>
      <c r="AW1834" s="18"/>
      <c r="AX1834" s="18"/>
      <c r="AY1834" s="18"/>
      <c r="AZ1834" s="18"/>
      <c r="BA1834" s="18"/>
      <c r="BB1834" s="18"/>
      <c r="BD1834" s="18"/>
      <c r="BE1834" s="18"/>
      <c r="BF1834" s="18"/>
      <c r="BG1834" s="18"/>
      <c r="BH1834" s="18"/>
      <c r="BI1834" s="18"/>
      <c r="BJ1834" s="18"/>
      <c r="BK1834" s="18"/>
      <c r="BL1834" s="18"/>
      <c r="BM1834" s="18"/>
      <c r="BN1834" s="18"/>
      <c r="BO1834" s="18"/>
      <c r="BP1834" s="18"/>
      <c r="BQ1834" s="18"/>
      <c r="BR1834" s="18"/>
      <c r="BS1834" s="18"/>
      <c r="BT1834" s="18"/>
      <c r="BU1834" s="18"/>
      <c r="BV1834" s="18"/>
      <c r="BW1834" s="18"/>
      <c r="BX1834" s="18"/>
      <c r="BY1834" s="18"/>
      <c r="BZ1834" s="18"/>
      <c r="CA1834" s="18"/>
      <c r="CB1834" s="18"/>
      <c r="CC1834" s="18"/>
      <c r="CD1834" s="18"/>
      <c r="CE1834" s="18"/>
      <c r="CF1834" s="18"/>
      <c r="CG1834" s="18"/>
      <c r="CH1834" s="18"/>
      <c r="CI1834" s="18"/>
      <c r="CJ1834" s="18"/>
      <c r="CK1834" s="18"/>
      <c r="CL1834" s="18"/>
      <c r="CM1834" s="18"/>
      <c r="CN1834" s="18"/>
      <c r="CO1834" s="18"/>
      <c r="CP1834" s="18"/>
      <c r="CQ1834" s="18"/>
      <c r="CR1834" s="18"/>
      <c r="CS1834" s="18"/>
      <c r="CT1834" s="18"/>
      <c r="CU1834" s="18"/>
      <c r="CV1834" s="18"/>
      <c r="CW1834" s="18"/>
      <c r="CX1834" s="18"/>
      <c r="CY1834" s="18"/>
      <c r="CZ1834" s="18"/>
      <c r="DA1834" s="18"/>
      <c r="DB1834" s="18"/>
      <c r="DC1834" s="18"/>
      <c r="DD1834" s="18"/>
      <c r="DE1834" s="18"/>
      <c r="DF1834" s="18"/>
      <c r="DG1834" s="18"/>
      <c r="DH1834" s="18"/>
      <c r="DI1834" s="18"/>
    </row>
    <row r="1835" s="19" customFormat="1" spans="1:113">
      <c r="A1835" s="153" t="str">
        <f>+CONCATENATE(B1835,C1835,D1835,E1835,F1835)</f>
        <v>AFNS272.75</v>
      </c>
      <c r="B1835" s="158" t="s">
        <v>121</v>
      </c>
      <c r="C1835" s="154" t="s">
        <v>148</v>
      </c>
      <c r="D1835" s="158" t="s">
        <v>6</v>
      </c>
      <c r="E1835" s="158">
        <v>27</v>
      </c>
      <c r="F1835" s="159">
        <v>2.75</v>
      </c>
      <c r="G1835" s="156">
        <v>0</v>
      </c>
      <c r="H1835" s="156">
        <v>82.98</v>
      </c>
      <c r="I1835" s="156">
        <v>84.69</v>
      </c>
      <c r="J1835" s="156">
        <v>91.99</v>
      </c>
      <c r="K1835" s="156">
        <v>111.33</v>
      </c>
      <c r="L1835" s="156">
        <v>142.78</v>
      </c>
      <c r="M1835" s="157"/>
      <c r="N1835" s="18"/>
      <c r="W1835" s="18"/>
      <c r="X1835" s="18"/>
      <c r="Y1835" s="18"/>
      <c r="Z1835" s="18"/>
      <c r="AA1835" s="18"/>
      <c r="AB1835" s="18"/>
      <c r="AC1835" s="18"/>
      <c r="AD1835" s="18"/>
      <c r="AE1835" s="18"/>
      <c r="AF1835" s="18"/>
      <c r="AG1835" s="18"/>
      <c r="AH1835" s="18"/>
      <c r="AI1835" s="18"/>
      <c r="AJ1835" s="18"/>
      <c r="AK1835" s="18"/>
      <c r="AL1835" s="18"/>
      <c r="AM1835" s="18"/>
      <c r="AN1835" s="18"/>
      <c r="AO1835" s="18"/>
      <c r="AP1835" s="18"/>
      <c r="AQ1835" s="18"/>
      <c r="AR1835" s="18"/>
      <c r="AS1835" s="18"/>
      <c r="AT1835" s="18"/>
      <c r="AU1835" s="18"/>
      <c r="AV1835" s="18"/>
      <c r="AW1835" s="18"/>
      <c r="AX1835" s="18"/>
      <c r="AY1835" s="18"/>
      <c r="AZ1835" s="18"/>
      <c r="BA1835" s="18"/>
      <c r="BB1835" s="18"/>
      <c r="BD1835" s="18"/>
      <c r="BE1835" s="18"/>
      <c r="BF1835" s="18"/>
      <c r="BG1835" s="18"/>
      <c r="BH1835" s="18"/>
      <c r="BI1835" s="18"/>
      <c r="BJ1835" s="18"/>
      <c r="BK1835" s="18"/>
      <c r="BL1835" s="18"/>
      <c r="BM1835" s="18"/>
      <c r="BN1835" s="18"/>
      <c r="BO1835" s="18"/>
      <c r="BP1835" s="18"/>
      <c r="BQ1835" s="18"/>
      <c r="BR1835" s="18"/>
      <c r="BS1835" s="18"/>
      <c r="BT1835" s="18"/>
      <c r="BU1835" s="18"/>
      <c r="BV1835" s="18"/>
      <c r="BW1835" s="18"/>
      <c r="BX1835" s="18"/>
      <c r="BY1835" s="18"/>
      <c r="BZ1835" s="18"/>
      <c r="CA1835" s="18"/>
      <c r="CB1835" s="18"/>
      <c r="CC1835" s="18"/>
      <c r="CD1835" s="18"/>
      <c r="CE1835" s="18"/>
      <c r="CF1835" s="18"/>
      <c r="CG1835" s="18"/>
      <c r="CH1835" s="18"/>
      <c r="CI1835" s="18"/>
      <c r="CJ1835" s="18"/>
      <c r="CK1835" s="18"/>
      <c r="CL1835" s="18"/>
      <c r="CM1835" s="18"/>
      <c r="CN1835" s="18"/>
      <c r="CO1835" s="18"/>
      <c r="CP1835" s="18"/>
      <c r="CQ1835" s="18"/>
      <c r="CR1835" s="18"/>
      <c r="CS1835" s="18"/>
      <c r="CT1835" s="18"/>
      <c r="CU1835" s="18"/>
      <c r="CV1835" s="18"/>
      <c r="CW1835" s="18"/>
      <c r="CX1835" s="18"/>
      <c r="CY1835" s="18"/>
      <c r="CZ1835" s="18"/>
      <c r="DA1835" s="18"/>
      <c r="DB1835" s="18"/>
      <c r="DC1835" s="18"/>
      <c r="DD1835" s="18"/>
      <c r="DE1835" s="18"/>
      <c r="DF1835" s="18"/>
      <c r="DG1835" s="18"/>
      <c r="DH1835" s="18"/>
      <c r="DI1835" s="18"/>
    </row>
    <row r="1836" s="19" customFormat="1" spans="1:113">
      <c r="A1836" s="153" t="str">
        <f>+CONCATENATE(B1836,C1836,D1836,E1836,F1836)</f>
        <v>AFNS282.75</v>
      </c>
      <c r="B1836" s="158" t="s">
        <v>121</v>
      </c>
      <c r="C1836" s="154" t="s">
        <v>148</v>
      </c>
      <c r="D1836" s="158" t="s">
        <v>6</v>
      </c>
      <c r="E1836" s="158">
        <v>28</v>
      </c>
      <c r="F1836" s="159">
        <v>2.75</v>
      </c>
      <c r="G1836" s="156">
        <v>0</v>
      </c>
      <c r="H1836" s="156">
        <v>84.41</v>
      </c>
      <c r="I1836" s="156">
        <v>86.89</v>
      </c>
      <c r="J1836" s="156">
        <v>96.79</v>
      </c>
      <c r="K1836" s="156">
        <v>119.9</v>
      </c>
      <c r="L1836" s="156">
        <v>154.62</v>
      </c>
      <c r="M1836" s="157"/>
      <c r="N1836" s="18"/>
      <c r="W1836" s="18"/>
      <c r="X1836" s="18"/>
      <c r="Y1836" s="18"/>
      <c r="Z1836" s="18"/>
      <c r="AA1836" s="18"/>
      <c r="AB1836" s="18"/>
      <c r="AC1836" s="18"/>
      <c r="AD1836" s="18"/>
      <c r="AE1836" s="18"/>
      <c r="AF1836" s="18"/>
      <c r="AG1836" s="18"/>
      <c r="AH1836" s="18"/>
      <c r="AI1836" s="18"/>
      <c r="AJ1836" s="18"/>
      <c r="AK1836" s="18"/>
      <c r="AL1836" s="18"/>
      <c r="AM1836" s="18"/>
      <c r="AN1836" s="18"/>
      <c r="AO1836" s="18"/>
      <c r="AP1836" s="18"/>
      <c r="AQ1836" s="18"/>
      <c r="AR1836" s="18"/>
      <c r="AS1836" s="18"/>
      <c r="AT1836" s="18"/>
      <c r="AU1836" s="18"/>
      <c r="AV1836" s="18"/>
      <c r="AW1836" s="18"/>
      <c r="AX1836" s="18"/>
      <c r="AY1836" s="18"/>
      <c r="AZ1836" s="18"/>
      <c r="BA1836" s="18"/>
      <c r="BB1836" s="18"/>
      <c r="BD1836" s="18"/>
      <c r="BE1836" s="18"/>
      <c r="BF1836" s="18"/>
      <c r="BG1836" s="18"/>
      <c r="BH1836" s="18"/>
      <c r="BI1836" s="18"/>
      <c r="BJ1836" s="18"/>
      <c r="BK1836" s="18"/>
      <c r="BL1836" s="18"/>
      <c r="BM1836" s="18"/>
      <c r="BN1836" s="18"/>
      <c r="BO1836" s="18"/>
      <c r="BP1836" s="18"/>
      <c r="BQ1836" s="18"/>
      <c r="BR1836" s="18"/>
      <c r="BS1836" s="18"/>
      <c r="BT1836" s="18"/>
      <c r="BU1836" s="18"/>
      <c r="BV1836" s="18"/>
      <c r="BW1836" s="18"/>
      <c r="BX1836" s="18"/>
      <c r="BY1836" s="18"/>
      <c r="BZ1836" s="18"/>
      <c r="CA1836" s="18"/>
      <c r="CB1836" s="18"/>
      <c r="CC1836" s="18"/>
      <c r="CD1836" s="18"/>
      <c r="CE1836" s="18"/>
      <c r="CF1836" s="18"/>
      <c r="CG1836" s="18"/>
      <c r="CH1836" s="18"/>
      <c r="CI1836" s="18"/>
      <c r="CJ1836" s="18"/>
      <c r="CK1836" s="18"/>
      <c r="CL1836" s="18"/>
      <c r="CM1836" s="18"/>
      <c r="CN1836" s="18"/>
      <c r="CO1836" s="18"/>
      <c r="CP1836" s="18"/>
      <c r="CQ1836" s="18"/>
      <c r="CR1836" s="18"/>
      <c r="CS1836" s="18"/>
      <c r="CT1836" s="18"/>
      <c r="CU1836" s="18"/>
      <c r="CV1836" s="18"/>
      <c r="CW1836" s="18"/>
      <c r="CX1836" s="18"/>
      <c r="CY1836" s="18"/>
      <c r="CZ1836" s="18"/>
      <c r="DA1836" s="18"/>
      <c r="DB1836" s="18"/>
      <c r="DC1836" s="18"/>
      <c r="DD1836" s="18"/>
      <c r="DE1836" s="18"/>
      <c r="DF1836" s="18"/>
      <c r="DG1836" s="18"/>
      <c r="DH1836" s="18"/>
      <c r="DI1836" s="18"/>
    </row>
    <row r="1837" s="19" customFormat="1" spans="1:113">
      <c r="A1837" s="153" t="str">
        <f>+CONCATENATE(B1837,C1837,D1837,E1837,F1837)</f>
        <v>AFNS292.75</v>
      </c>
      <c r="B1837" s="158" t="s">
        <v>121</v>
      </c>
      <c r="C1837" s="154" t="s">
        <v>148</v>
      </c>
      <c r="D1837" s="158" t="s">
        <v>6</v>
      </c>
      <c r="E1837" s="158">
        <v>29</v>
      </c>
      <c r="F1837" s="159">
        <v>2.75</v>
      </c>
      <c r="G1837" s="156">
        <v>0</v>
      </c>
      <c r="H1837" s="156">
        <v>86.12</v>
      </c>
      <c r="I1837" s="156">
        <v>89.71</v>
      </c>
      <c r="J1837" s="156">
        <v>102.64</v>
      </c>
      <c r="K1837" s="156">
        <v>129.7</v>
      </c>
      <c r="L1837" s="156">
        <v>167.62</v>
      </c>
      <c r="M1837" s="157"/>
      <c r="N1837" s="18"/>
      <c r="W1837" s="18"/>
      <c r="X1837" s="18"/>
      <c r="Y1837" s="18"/>
      <c r="Z1837" s="18"/>
      <c r="AA1837" s="18"/>
      <c r="AB1837" s="18"/>
      <c r="AC1837" s="18"/>
      <c r="AD1837" s="18"/>
      <c r="AE1837" s="18"/>
      <c r="AF1837" s="18"/>
      <c r="AG1837" s="18"/>
      <c r="AH1837" s="18"/>
      <c r="AI1837" s="18"/>
      <c r="AJ1837" s="18"/>
      <c r="AK1837" s="18"/>
      <c r="AL1837" s="18"/>
      <c r="AM1837" s="18"/>
      <c r="AN1837" s="18"/>
      <c r="AO1837" s="18"/>
      <c r="AP1837" s="18"/>
      <c r="AQ1837" s="18"/>
      <c r="AR1837" s="18"/>
      <c r="AS1837" s="18"/>
      <c r="AT1837" s="18"/>
      <c r="AU1837" s="18"/>
      <c r="AV1837" s="18"/>
      <c r="AW1837" s="18"/>
      <c r="AX1837" s="18"/>
      <c r="AY1837" s="18"/>
      <c r="AZ1837" s="18"/>
      <c r="BA1837" s="18"/>
      <c r="BB1837" s="18"/>
      <c r="BD1837" s="18"/>
      <c r="BE1837" s="18"/>
      <c r="BF1837" s="18"/>
      <c r="BG1837" s="18"/>
      <c r="BH1837" s="18"/>
      <c r="BI1837" s="18"/>
      <c r="BJ1837" s="18"/>
      <c r="BK1837" s="18"/>
      <c r="BL1837" s="18"/>
      <c r="BM1837" s="18"/>
      <c r="BN1837" s="18"/>
      <c r="BO1837" s="18"/>
      <c r="BP1837" s="18"/>
      <c r="BQ1837" s="18"/>
      <c r="BR1837" s="18"/>
      <c r="BS1837" s="18"/>
      <c r="BT1837" s="18"/>
      <c r="BU1837" s="18"/>
      <c r="BV1837" s="18"/>
      <c r="BW1837" s="18"/>
      <c r="BX1837" s="18"/>
      <c r="BY1837" s="18"/>
      <c r="BZ1837" s="18"/>
      <c r="CA1837" s="18"/>
      <c r="CB1837" s="18"/>
      <c r="CC1837" s="18"/>
      <c r="CD1837" s="18"/>
      <c r="CE1837" s="18"/>
      <c r="CF1837" s="18"/>
      <c r="CG1837" s="18"/>
      <c r="CH1837" s="18"/>
      <c r="CI1837" s="18"/>
      <c r="CJ1837" s="18"/>
      <c r="CK1837" s="18"/>
      <c r="CL1837" s="18"/>
      <c r="CM1837" s="18"/>
      <c r="CN1837" s="18"/>
      <c r="CO1837" s="18"/>
      <c r="CP1837" s="18"/>
      <c r="CQ1837" s="18"/>
      <c r="CR1837" s="18"/>
      <c r="CS1837" s="18"/>
      <c r="CT1837" s="18"/>
      <c r="CU1837" s="18"/>
      <c r="CV1837" s="18"/>
      <c r="CW1837" s="18"/>
      <c r="CX1837" s="18"/>
      <c r="CY1837" s="18"/>
      <c r="CZ1837" s="18"/>
      <c r="DA1837" s="18"/>
      <c r="DB1837" s="18"/>
      <c r="DC1837" s="18"/>
      <c r="DD1837" s="18"/>
      <c r="DE1837" s="18"/>
      <c r="DF1837" s="18"/>
      <c r="DG1837" s="18"/>
      <c r="DH1837" s="18"/>
      <c r="DI1837" s="18"/>
    </row>
    <row r="1838" s="19" customFormat="1" spans="1:113">
      <c r="A1838" s="153" t="str">
        <f>+CONCATENATE(B1838,C1838,D1838,E1838,F1838)</f>
        <v>AFNS302.75</v>
      </c>
      <c r="B1838" s="158" t="s">
        <v>121</v>
      </c>
      <c r="C1838" s="154" t="s">
        <v>148</v>
      </c>
      <c r="D1838" s="158" t="s">
        <v>6</v>
      </c>
      <c r="E1838" s="158">
        <v>30</v>
      </c>
      <c r="F1838" s="159">
        <v>2.75</v>
      </c>
      <c r="G1838" s="156">
        <v>0</v>
      </c>
      <c r="H1838" s="156">
        <v>88.21</v>
      </c>
      <c r="I1838" s="156">
        <v>93.23</v>
      </c>
      <c r="J1838" s="156">
        <v>109.77</v>
      </c>
      <c r="K1838" s="156">
        <v>140.79</v>
      </c>
      <c r="L1838" s="156">
        <v>181.74</v>
      </c>
      <c r="M1838" s="157">
        <v>181.74</v>
      </c>
      <c r="N1838" s="18"/>
      <c r="W1838" s="18"/>
      <c r="X1838" s="18"/>
      <c r="Y1838" s="18"/>
      <c r="Z1838" s="18"/>
      <c r="AA1838" s="18"/>
      <c r="AB1838" s="18"/>
      <c r="AC1838" s="18"/>
      <c r="AD1838" s="18"/>
      <c r="AE1838" s="18"/>
      <c r="AF1838" s="18"/>
      <c r="AG1838" s="18"/>
      <c r="AH1838" s="18"/>
      <c r="AI1838" s="18"/>
      <c r="AJ1838" s="18"/>
      <c r="AK1838" s="18"/>
      <c r="AL1838" s="18"/>
      <c r="AM1838" s="18"/>
      <c r="AN1838" s="18"/>
      <c r="AO1838" s="18"/>
      <c r="AP1838" s="18"/>
      <c r="AQ1838" s="18"/>
      <c r="AR1838" s="18"/>
      <c r="AS1838" s="18"/>
      <c r="AT1838" s="18"/>
      <c r="AU1838" s="18"/>
      <c r="AV1838" s="18"/>
      <c r="AW1838" s="18"/>
      <c r="AX1838" s="18"/>
      <c r="AY1838" s="18"/>
      <c r="AZ1838" s="18"/>
      <c r="BA1838" s="18"/>
      <c r="BB1838" s="18"/>
      <c r="BD1838" s="18"/>
      <c r="BE1838" s="18"/>
      <c r="BF1838" s="18"/>
      <c r="BG1838" s="18"/>
      <c r="BH1838" s="18"/>
      <c r="BI1838" s="18"/>
      <c r="BJ1838" s="18"/>
      <c r="BK1838" s="18"/>
      <c r="BL1838" s="18"/>
      <c r="BM1838" s="18"/>
      <c r="BN1838" s="18"/>
      <c r="BO1838" s="18"/>
      <c r="BP1838" s="18"/>
      <c r="BQ1838" s="18"/>
      <c r="BR1838" s="18"/>
      <c r="BS1838" s="18"/>
      <c r="BT1838" s="18"/>
      <c r="BU1838" s="18"/>
      <c r="BV1838" s="18"/>
      <c r="BW1838" s="18"/>
      <c r="BX1838" s="18"/>
      <c r="BY1838" s="18"/>
      <c r="BZ1838" s="18"/>
      <c r="CA1838" s="18"/>
      <c r="CB1838" s="18"/>
      <c r="CC1838" s="18"/>
      <c r="CD1838" s="18"/>
      <c r="CE1838" s="18"/>
      <c r="CF1838" s="18"/>
      <c r="CG1838" s="18"/>
      <c r="CH1838" s="18"/>
      <c r="CI1838" s="18"/>
      <c r="CJ1838" s="18"/>
      <c r="CK1838" s="18"/>
      <c r="CL1838" s="18"/>
      <c r="CM1838" s="18"/>
      <c r="CN1838" s="18"/>
      <c r="CO1838" s="18"/>
      <c r="CP1838" s="18"/>
      <c r="CQ1838" s="18"/>
      <c r="CR1838" s="18"/>
      <c r="CS1838" s="18"/>
      <c r="CT1838" s="18"/>
      <c r="CU1838" s="18"/>
      <c r="CV1838" s="18"/>
      <c r="CW1838" s="18"/>
      <c r="CX1838" s="18"/>
      <c r="CY1838" s="18"/>
      <c r="CZ1838" s="18"/>
      <c r="DA1838" s="18"/>
      <c r="DB1838" s="18"/>
      <c r="DC1838" s="18"/>
      <c r="DD1838" s="18"/>
      <c r="DE1838" s="18"/>
      <c r="DF1838" s="18"/>
      <c r="DG1838" s="18"/>
      <c r="DH1838" s="18"/>
      <c r="DI1838" s="18"/>
    </row>
    <row r="1839" s="19" customFormat="1" spans="1:113">
      <c r="A1839" s="153" t="str">
        <f>+CONCATENATE(B1839,C1839,D1839,E1839,F1839)</f>
        <v>AFNS312.75</v>
      </c>
      <c r="B1839" s="158" t="s">
        <v>121</v>
      </c>
      <c r="C1839" s="154" t="s">
        <v>148</v>
      </c>
      <c r="D1839" s="158" t="s">
        <v>6</v>
      </c>
      <c r="E1839" s="158">
        <v>31</v>
      </c>
      <c r="F1839" s="159">
        <v>2.75</v>
      </c>
      <c r="G1839" s="156">
        <v>0</v>
      </c>
      <c r="H1839" s="156">
        <v>90.79</v>
      </c>
      <c r="I1839" s="156">
        <v>97.72</v>
      </c>
      <c r="J1839" s="156">
        <v>118.18</v>
      </c>
      <c r="K1839" s="156">
        <v>153.13</v>
      </c>
      <c r="L1839" s="156">
        <v>197.15</v>
      </c>
      <c r="M1839" s="157">
        <v>187.97</v>
      </c>
      <c r="N1839" s="18"/>
      <c r="W1839" s="18"/>
      <c r="X1839" s="18"/>
      <c r="Y1839" s="18"/>
      <c r="Z1839" s="18"/>
      <c r="AA1839" s="18"/>
      <c r="AB1839" s="18"/>
      <c r="AC1839" s="18"/>
      <c r="AD1839" s="18"/>
      <c r="AE1839" s="18"/>
      <c r="AF1839" s="18"/>
      <c r="AG1839" s="18"/>
      <c r="AH1839" s="18"/>
      <c r="AI1839" s="18"/>
      <c r="AJ1839" s="18"/>
      <c r="AK1839" s="18"/>
      <c r="AL1839" s="18"/>
      <c r="AM1839" s="18"/>
      <c r="AN1839" s="18"/>
      <c r="AO1839" s="18"/>
      <c r="AP1839" s="18"/>
      <c r="AQ1839" s="18"/>
      <c r="AR1839" s="18"/>
      <c r="AS1839" s="18"/>
      <c r="AT1839" s="18"/>
      <c r="AU1839" s="18"/>
      <c r="AV1839" s="18"/>
      <c r="AW1839" s="18"/>
      <c r="AX1839" s="18"/>
      <c r="AY1839" s="18"/>
      <c r="AZ1839" s="18"/>
      <c r="BA1839" s="18"/>
      <c r="BB1839" s="18"/>
      <c r="BD1839" s="18"/>
      <c r="BE1839" s="18"/>
      <c r="BF1839" s="18"/>
      <c r="BG1839" s="18"/>
      <c r="BH1839" s="18"/>
      <c r="BI1839" s="18"/>
      <c r="BJ1839" s="18"/>
      <c r="BK1839" s="18"/>
      <c r="BL1839" s="18"/>
      <c r="BM1839" s="18"/>
      <c r="BN1839" s="18"/>
      <c r="BO1839" s="18"/>
      <c r="BP1839" s="18"/>
      <c r="BQ1839" s="18"/>
      <c r="BR1839" s="18"/>
      <c r="BS1839" s="18"/>
      <c r="BT1839" s="18"/>
      <c r="BU1839" s="18"/>
      <c r="BV1839" s="18"/>
      <c r="BW1839" s="18"/>
      <c r="BX1839" s="18"/>
      <c r="BY1839" s="18"/>
      <c r="BZ1839" s="18"/>
      <c r="CA1839" s="18"/>
      <c r="CB1839" s="18"/>
      <c r="CC1839" s="18"/>
      <c r="CD1839" s="18"/>
      <c r="CE1839" s="18"/>
      <c r="CF1839" s="18"/>
      <c r="CG1839" s="18"/>
      <c r="CH1839" s="18"/>
      <c r="CI1839" s="18"/>
      <c r="CJ1839" s="18"/>
      <c r="CK1839" s="18"/>
      <c r="CL1839" s="18"/>
      <c r="CM1839" s="18"/>
      <c r="CN1839" s="18"/>
      <c r="CO1839" s="18"/>
      <c r="CP1839" s="18"/>
      <c r="CQ1839" s="18"/>
      <c r="CR1839" s="18"/>
      <c r="CS1839" s="18"/>
      <c r="CT1839" s="18"/>
      <c r="CU1839" s="18"/>
      <c r="CV1839" s="18"/>
      <c r="CW1839" s="18"/>
      <c r="CX1839" s="18"/>
      <c r="CY1839" s="18"/>
      <c r="CZ1839" s="18"/>
      <c r="DA1839" s="18"/>
      <c r="DB1839" s="18"/>
      <c r="DC1839" s="18"/>
      <c r="DD1839" s="18"/>
      <c r="DE1839" s="18"/>
      <c r="DF1839" s="18"/>
      <c r="DG1839" s="18"/>
      <c r="DH1839" s="18"/>
      <c r="DI1839" s="18"/>
    </row>
    <row r="1840" s="19" customFormat="1" spans="1:113">
      <c r="A1840" s="153" t="str">
        <f>+CONCATENATE(B1840,C1840,D1840,E1840,F1840)</f>
        <v>AFNS322.75</v>
      </c>
      <c r="B1840" s="158" t="s">
        <v>121</v>
      </c>
      <c r="C1840" s="154" t="s">
        <v>148</v>
      </c>
      <c r="D1840" s="158" t="s">
        <v>6</v>
      </c>
      <c r="E1840" s="158">
        <v>32</v>
      </c>
      <c r="F1840" s="159">
        <v>2.75</v>
      </c>
      <c r="G1840" s="156">
        <v>0</v>
      </c>
      <c r="H1840" s="156">
        <v>93.94</v>
      </c>
      <c r="I1840" s="156">
        <v>103.3</v>
      </c>
      <c r="J1840" s="156">
        <v>128.02</v>
      </c>
      <c r="K1840" s="156">
        <v>167.1</v>
      </c>
      <c r="L1840" s="156">
        <v>213.84</v>
      </c>
      <c r="M1840" s="157">
        <v>194.66</v>
      </c>
      <c r="N1840" s="18"/>
      <c r="W1840" s="18"/>
      <c r="X1840" s="18"/>
      <c r="Y1840" s="18"/>
      <c r="Z1840" s="18"/>
      <c r="AA1840" s="18"/>
      <c r="AB1840" s="18"/>
      <c r="AC1840" s="18"/>
      <c r="AD1840" s="18"/>
      <c r="AE1840" s="18"/>
      <c r="AF1840" s="18"/>
      <c r="AG1840" s="18"/>
      <c r="AH1840" s="18"/>
      <c r="AI1840" s="18"/>
      <c r="AJ1840" s="18"/>
      <c r="AK1840" s="18"/>
      <c r="AL1840" s="18"/>
      <c r="AM1840" s="18"/>
      <c r="AN1840" s="18"/>
      <c r="AO1840" s="18"/>
      <c r="AP1840" s="18"/>
      <c r="AQ1840" s="18"/>
      <c r="AR1840" s="18"/>
      <c r="AS1840" s="18"/>
      <c r="AT1840" s="18"/>
      <c r="AU1840" s="18"/>
      <c r="AV1840" s="18"/>
      <c r="AW1840" s="18"/>
      <c r="AX1840" s="18"/>
      <c r="AY1840" s="18"/>
      <c r="AZ1840" s="18"/>
      <c r="BA1840" s="18"/>
      <c r="BB1840" s="18"/>
      <c r="BD1840" s="18"/>
      <c r="BE1840" s="18"/>
      <c r="BF1840" s="18"/>
      <c r="BG1840" s="18"/>
      <c r="BH1840" s="18"/>
      <c r="BI1840" s="18"/>
      <c r="BJ1840" s="18"/>
      <c r="BK1840" s="18"/>
      <c r="BL1840" s="18"/>
      <c r="BM1840" s="18"/>
      <c r="BN1840" s="18"/>
      <c r="BO1840" s="18"/>
      <c r="BP1840" s="18"/>
      <c r="BQ1840" s="18"/>
      <c r="BR1840" s="18"/>
      <c r="BS1840" s="18"/>
      <c r="BT1840" s="18"/>
      <c r="BU1840" s="18"/>
      <c r="BV1840" s="18"/>
      <c r="BW1840" s="18"/>
      <c r="BX1840" s="18"/>
      <c r="BY1840" s="18"/>
      <c r="BZ1840" s="18"/>
      <c r="CA1840" s="18"/>
      <c r="CB1840" s="18"/>
      <c r="CC1840" s="18"/>
      <c r="CD1840" s="18"/>
      <c r="CE1840" s="18"/>
      <c r="CF1840" s="18"/>
      <c r="CG1840" s="18"/>
      <c r="CH1840" s="18"/>
      <c r="CI1840" s="18"/>
      <c r="CJ1840" s="18"/>
      <c r="CK1840" s="18"/>
      <c r="CL1840" s="18"/>
      <c r="CM1840" s="18"/>
      <c r="CN1840" s="18"/>
      <c r="CO1840" s="18"/>
      <c r="CP1840" s="18"/>
      <c r="CQ1840" s="18"/>
      <c r="CR1840" s="18"/>
      <c r="CS1840" s="18"/>
      <c r="CT1840" s="18"/>
      <c r="CU1840" s="18"/>
      <c r="CV1840" s="18"/>
      <c r="CW1840" s="18"/>
      <c r="CX1840" s="18"/>
      <c r="CY1840" s="18"/>
      <c r="CZ1840" s="18"/>
      <c r="DA1840" s="18"/>
      <c r="DB1840" s="18"/>
      <c r="DC1840" s="18"/>
      <c r="DD1840" s="18"/>
      <c r="DE1840" s="18"/>
      <c r="DF1840" s="18"/>
      <c r="DG1840" s="18"/>
      <c r="DH1840" s="18"/>
      <c r="DI1840" s="18"/>
    </row>
    <row r="1841" s="19" customFormat="1" spans="1:113">
      <c r="A1841" s="153" t="str">
        <f>+CONCATENATE(B1841,C1841,D1841,E1841,F1841)</f>
        <v>AFNS332.75</v>
      </c>
      <c r="B1841" s="158" t="s">
        <v>121</v>
      </c>
      <c r="C1841" s="154" t="s">
        <v>148</v>
      </c>
      <c r="D1841" s="158" t="s">
        <v>6</v>
      </c>
      <c r="E1841" s="158">
        <v>33</v>
      </c>
      <c r="F1841" s="159">
        <v>2.75</v>
      </c>
      <c r="G1841" s="156">
        <v>0</v>
      </c>
      <c r="H1841" s="156">
        <v>97.9</v>
      </c>
      <c r="I1841" s="156">
        <v>110.22</v>
      </c>
      <c r="J1841" s="156">
        <v>139.44</v>
      </c>
      <c r="K1841" s="156">
        <v>182.49</v>
      </c>
      <c r="L1841" s="156">
        <v>232</v>
      </c>
      <c r="M1841" s="157">
        <v>201.8</v>
      </c>
      <c r="N1841" s="18"/>
      <c r="W1841" s="18"/>
      <c r="X1841" s="18"/>
      <c r="Y1841" s="18"/>
      <c r="Z1841" s="18"/>
      <c r="AA1841" s="18"/>
      <c r="AB1841" s="18"/>
      <c r="AC1841" s="18"/>
      <c r="AD1841" s="18"/>
      <c r="AE1841" s="18"/>
      <c r="AF1841" s="18"/>
      <c r="AG1841" s="18"/>
      <c r="AH1841" s="18"/>
      <c r="AI1841" s="18"/>
      <c r="AJ1841" s="18"/>
      <c r="AK1841" s="18"/>
      <c r="AL1841" s="18"/>
      <c r="AM1841" s="18"/>
      <c r="AN1841" s="18"/>
      <c r="AO1841" s="18"/>
      <c r="AP1841" s="18"/>
      <c r="AQ1841" s="18"/>
      <c r="AR1841" s="18"/>
      <c r="AS1841" s="18"/>
      <c r="AT1841" s="18"/>
      <c r="AU1841" s="18"/>
      <c r="AV1841" s="18"/>
      <c r="AW1841" s="18"/>
      <c r="AX1841" s="18"/>
      <c r="AY1841" s="18"/>
      <c r="AZ1841" s="18"/>
      <c r="BA1841" s="18"/>
      <c r="BB1841" s="18"/>
      <c r="BD1841" s="18"/>
      <c r="BE1841" s="18"/>
      <c r="BF1841" s="18"/>
      <c r="BG1841" s="18"/>
      <c r="BH1841" s="18"/>
      <c r="BI1841" s="18"/>
      <c r="BJ1841" s="18"/>
      <c r="BK1841" s="18"/>
      <c r="BL1841" s="18"/>
      <c r="BM1841" s="18"/>
      <c r="BN1841" s="18"/>
      <c r="BO1841" s="18"/>
      <c r="BP1841" s="18"/>
      <c r="BQ1841" s="18"/>
      <c r="BR1841" s="18"/>
      <c r="BS1841" s="18"/>
      <c r="BT1841" s="18"/>
      <c r="BU1841" s="18"/>
      <c r="BV1841" s="18"/>
      <c r="BW1841" s="18"/>
      <c r="BX1841" s="18"/>
      <c r="BY1841" s="18"/>
      <c r="BZ1841" s="18"/>
      <c r="CA1841" s="18"/>
      <c r="CB1841" s="18"/>
      <c r="CC1841" s="18"/>
      <c r="CD1841" s="18"/>
      <c r="CE1841" s="18"/>
      <c r="CF1841" s="18"/>
      <c r="CG1841" s="18"/>
      <c r="CH1841" s="18"/>
      <c r="CI1841" s="18"/>
      <c r="CJ1841" s="18"/>
      <c r="CK1841" s="18"/>
      <c r="CL1841" s="18"/>
      <c r="CM1841" s="18"/>
      <c r="CN1841" s="18"/>
      <c r="CO1841" s="18"/>
      <c r="CP1841" s="18"/>
      <c r="CQ1841" s="18"/>
      <c r="CR1841" s="18"/>
      <c r="CS1841" s="18"/>
      <c r="CT1841" s="18"/>
      <c r="CU1841" s="18"/>
      <c r="CV1841" s="18"/>
      <c r="CW1841" s="18"/>
      <c r="CX1841" s="18"/>
      <c r="CY1841" s="18"/>
      <c r="CZ1841" s="18"/>
      <c r="DA1841" s="18"/>
      <c r="DB1841" s="18"/>
      <c r="DC1841" s="18"/>
      <c r="DD1841" s="18"/>
      <c r="DE1841" s="18"/>
      <c r="DF1841" s="18"/>
      <c r="DG1841" s="18"/>
      <c r="DH1841" s="18"/>
      <c r="DI1841" s="18"/>
    </row>
    <row r="1842" s="19" customFormat="1" spans="1:113">
      <c r="A1842" s="153" t="str">
        <f>+CONCATENATE(B1842,C1842,D1842,E1842,F1842)</f>
        <v>AFNS342.75</v>
      </c>
      <c r="B1842" s="158" t="s">
        <v>121</v>
      </c>
      <c r="C1842" s="154" t="s">
        <v>148</v>
      </c>
      <c r="D1842" s="158" t="s">
        <v>6</v>
      </c>
      <c r="E1842" s="158">
        <v>34</v>
      </c>
      <c r="F1842" s="159">
        <v>2.75</v>
      </c>
      <c r="G1842" s="156">
        <v>0</v>
      </c>
      <c r="H1842" s="156">
        <v>102.66</v>
      </c>
      <c r="I1842" s="156">
        <v>118.54</v>
      </c>
      <c r="J1842" s="156">
        <v>152.5</v>
      </c>
      <c r="K1842" s="156">
        <v>199.29</v>
      </c>
      <c r="L1842" s="156">
        <v>251.67</v>
      </c>
      <c r="M1842" s="157">
        <v>209.44</v>
      </c>
      <c r="N1842" s="18"/>
      <c r="W1842" s="18"/>
      <c r="X1842" s="18"/>
      <c r="Y1842" s="18"/>
      <c r="Z1842" s="18"/>
      <c r="AA1842" s="18"/>
      <c r="AB1842" s="18"/>
      <c r="AC1842" s="18"/>
      <c r="AD1842" s="18"/>
      <c r="AE1842" s="18"/>
      <c r="AF1842" s="18"/>
      <c r="AG1842" s="18"/>
      <c r="AH1842" s="18"/>
      <c r="AI1842" s="18"/>
      <c r="AJ1842" s="18"/>
      <c r="AK1842" s="18"/>
      <c r="AL1842" s="18"/>
      <c r="AM1842" s="18"/>
      <c r="AN1842" s="18"/>
      <c r="AO1842" s="18"/>
      <c r="AP1842" s="18"/>
      <c r="AQ1842" s="18"/>
      <c r="AR1842" s="18"/>
      <c r="AS1842" s="18"/>
      <c r="AT1842" s="18"/>
      <c r="AU1842" s="18"/>
      <c r="AV1842" s="18"/>
      <c r="AW1842" s="18"/>
      <c r="AX1842" s="18"/>
      <c r="AY1842" s="18"/>
      <c r="AZ1842" s="18"/>
      <c r="BA1842" s="18"/>
      <c r="BB1842" s="18"/>
      <c r="BD1842" s="18"/>
      <c r="BE1842" s="18"/>
      <c r="BF1842" s="18"/>
      <c r="BG1842" s="18"/>
      <c r="BH1842" s="18"/>
      <c r="BI1842" s="18"/>
      <c r="BJ1842" s="18"/>
      <c r="BK1842" s="18"/>
      <c r="BL1842" s="18"/>
      <c r="BM1842" s="18"/>
      <c r="BN1842" s="18"/>
      <c r="BO1842" s="18"/>
      <c r="BP1842" s="18"/>
      <c r="BQ1842" s="18"/>
      <c r="BR1842" s="18"/>
      <c r="BS1842" s="18"/>
      <c r="BT1842" s="18"/>
      <c r="BU1842" s="18"/>
      <c r="BV1842" s="18"/>
      <c r="BW1842" s="18"/>
      <c r="BX1842" s="18"/>
      <c r="BY1842" s="18"/>
      <c r="BZ1842" s="18"/>
      <c r="CA1842" s="18"/>
      <c r="CB1842" s="18"/>
      <c r="CC1842" s="18"/>
      <c r="CD1842" s="18"/>
      <c r="CE1842" s="18"/>
      <c r="CF1842" s="18"/>
      <c r="CG1842" s="18"/>
      <c r="CH1842" s="18"/>
      <c r="CI1842" s="18"/>
      <c r="CJ1842" s="18"/>
      <c r="CK1842" s="18"/>
      <c r="CL1842" s="18"/>
      <c r="CM1842" s="18"/>
      <c r="CN1842" s="18"/>
      <c r="CO1842" s="18"/>
      <c r="CP1842" s="18"/>
      <c r="CQ1842" s="18"/>
      <c r="CR1842" s="18"/>
      <c r="CS1842" s="18"/>
      <c r="CT1842" s="18"/>
      <c r="CU1842" s="18"/>
      <c r="CV1842" s="18"/>
      <c r="CW1842" s="18"/>
      <c r="CX1842" s="18"/>
      <c r="CY1842" s="18"/>
      <c r="CZ1842" s="18"/>
      <c r="DA1842" s="18"/>
      <c r="DB1842" s="18"/>
      <c r="DC1842" s="18"/>
      <c r="DD1842" s="18"/>
      <c r="DE1842" s="18"/>
      <c r="DF1842" s="18"/>
      <c r="DG1842" s="18"/>
      <c r="DH1842" s="18"/>
      <c r="DI1842" s="18"/>
    </row>
    <row r="1843" s="19" customFormat="1" spans="1:113">
      <c r="A1843" s="153" t="str">
        <f>+CONCATENATE(B1843,C1843,D1843,E1843,F1843)</f>
        <v>AFNS352.75</v>
      </c>
      <c r="B1843" s="158" t="s">
        <v>121</v>
      </c>
      <c r="C1843" s="154" t="s">
        <v>148</v>
      </c>
      <c r="D1843" s="158" t="s">
        <v>6</v>
      </c>
      <c r="E1843" s="158">
        <v>35</v>
      </c>
      <c r="F1843" s="159">
        <v>2.75</v>
      </c>
      <c r="G1843" s="156">
        <v>0</v>
      </c>
      <c r="H1843" s="156">
        <v>108.41</v>
      </c>
      <c r="I1843" s="156">
        <v>128.31</v>
      </c>
      <c r="J1843" s="156">
        <v>167.09</v>
      </c>
      <c r="K1843" s="156">
        <v>217.65</v>
      </c>
      <c r="L1843" s="156">
        <v>273.1</v>
      </c>
      <c r="M1843" s="157">
        <v>217.65</v>
      </c>
      <c r="N1843" s="18"/>
      <c r="W1843" s="18"/>
      <c r="X1843" s="18"/>
      <c r="Y1843" s="18"/>
      <c r="Z1843" s="18"/>
      <c r="AA1843" s="18"/>
      <c r="AB1843" s="18"/>
      <c r="AC1843" s="18"/>
      <c r="AD1843" s="18"/>
      <c r="AE1843" s="18"/>
      <c r="AF1843" s="18"/>
      <c r="AG1843" s="18"/>
      <c r="AH1843" s="18"/>
      <c r="AI1843" s="18"/>
      <c r="AJ1843" s="18"/>
      <c r="AK1843" s="18"/>
      <c r="AL1843" s="18"/>
      <c r="AM1843" s="18"/>
      <c r="AN1843" s="18"/>
      <c r="AO1843" s="18"/>
      <c r="AP1843" s="18"/>
      <c r="AQ1843" s="18"/>
      <c r="AR1843" s="18"/>
      <c r="AS1843" s="18"/>
      <c r="AT1843" s="18"/>
      <c r="AU1843" s="18"/>
      <c r="AV1843" s="18"/>
      <c r="AW1843" s="18"/>
      <c r="AX1843" s="18"/>
      <c r="AY1843" s="18"/>
      <c r="AZ1843" s="18"/>
      <c r="BA1843" s="18"/>
      <c r="BB1843" s="18"/>
      <c r="BD1843" s="18"/>
      <c r="BE1843" s="18"/>
      <c r="BF1843" s="18"/>
      <c r="BG1843" s="18"/>
      <c r="BH1843" s="18"/>
      <c r="BI1843" s="18"/>
      <c r="BJ1843" s="18"/>
      <c r="BK1843" s="18"/>
      <c r="BL1843" s="18"/>
      <c r="BM1843" s="18"/>
      <c r="BN1843" s="18"/>
      <c r="BO1843" s="18"/>
      <c r="BP1843" s="18"/>
      <c r="BQ1843" s="18"/>
      <c r="BR1843" s="18"/>
      <c r="BS1843" s="18"/>
      <c r="BT1843" s="18"/>
      <c r="BU1843" s="18"/>
      <c r="BV1843" s="18"/>
      <c r="BW1843" s="18"/>
      <c r="BX1843" s="18"/>
      <c r="BY1843" s="18"/>
      <c r="BZ1843" s="18"/>
      <c r="CA1843" s="18"/>
      <c r="CB1843" s="18"/>
      <c r="CC1843" s="18"/>
      <c r="CD1843" s="18"/>
      <c r="CE1843" s="18"/>
      <c r="CF1843" s="18"/>
      <c r="CG1843" s="18"/>
      <c r="CH1843" s="18"/>
      <c r="CI1843" s="18"/>
      <c r="CJ1843" s="18"/>
      <c r="CK1843" s="18"/>
      <c r="CL1843" s="18"/>
      <c r="CM1843" s="18"/>
      <c r="CN1843" s="18"/>
      <c r="CO1843" s="18"/>
      <c r="CP1843" s="18"/>
      <c r="CQ1843" s="18"/>
      <c r="CR1843" s="18"/>
      <c r="CS1843" s="18"/>
      <c r="CT1843" s="18"/>
      <c r="CU1843" s="18"/>
      <c r="CV1843" s="18"/>
      <c r="CW1843" s="18"/>
      <c r="CX1843" s="18"/>
      <c r="CY1843" s="18"/>
      <c r="CZ1843" s="18"/>
      <c r="DA1843" s="18"/>
      <c r="DB1843" s="18"/>
      <c r="DC1843" s="18"/>
      <c r="DD1843" s="18"/>
      <c r="DE1843" s="18"/>
      <c r="DF1843" s="18"/>
      <c r="DG1843" s="18"/>
      <c r="DH1843" s="18"/>
      <c r="DI1843" s="18"/>
    </row>
    <row r="1844" s="19" customFormat="1" spans="1:113">
      <c r="A1844" s="153" t="str">
        <f>+CONCATENATE(B1844,C1844,D1844,E1844,F1844)</f>
        <v>AFNS362.75</v>
      </c>
      <c r="B1844" s="158" t="s">
        <v>121</v>
      </c>
      <c r="C1844" s="154" t="s">
        <v>148</v>
      </c>
      <c r="D1844" s="158" t="s">
        <v>6</v>
      </c>
      <c r="E1844" s="158">
        <v>36</v>
      </c>
      <c r="F1844" s="159">
        <v>2.75</v>
      </c>
      <c r="G1844" s="156">
        <v>0</v>
      </c>
      <c r="H1844" s="156">
        <v>115.36</v>
      </c>
      <c r="I1844" s="156">
        <v>139.94</v>
      </c>
      <c r="J1844" s="156">
        <v>183.69</v>
      </c>
      <c r="K1844" s="156">
        <v>237.69</v>
      </c>
      <c r="L1844" s="156">
        <v>296.21</v>
      </c>
      <c r="M1844" s="157">
        <v>226.45</v>
      </c>
      <c r="N1844" s="18"/>
      <c r="W1844" s="18"/>
      <c r="X1844" s="18"/>
      <c r="Y1844" s="18"/>
      <c r="Z1844" s="18"/>
      <c r="AA1844" s="18"/>
      <c r="AB1844" s="18"/>
      <c r="AC1844" s="18"/>
      <c r="AD1844" s="18"/>
      <c r="AE1844" s="18"/>
      <c r="AF1844" s="18"/>
      <c r="AG1844" s="18"/>
      <c r="AH1844" s="18"/>
      <c r="AI1844" s="18"/>
      <c r="AJ1844" s="18"/>
      <c r="AK1844" s="18"/>
      <c r="AL1844" s="18"/>
      <c r="AM1844" s="18"/>
      <c r="AN1844" s="18"/>
      <c r="AO1844" s="18"/>
      <c r="AP1844" s="18"/>
      <c r="AQ1844" s="18"/>
      <c r="AR1844" s="18"/>
      <c r="AS1844" s="18"/>
      <c r="AT1844" s="18"/>
      <c r="AU1844" s="18"/>
      <c r="AV1844" s="18"/>
      <c r="AW1844" s="18"/>
      <c r="AX1844" s="18"/>
      <c r="AY1844" s="18"/>
      <c r="AZ1844" s="18"/>
      <c r="BA1844" s="18"/>
      <c r="BB1844" s="18"/>
      <c r="BD1844" s="18"/>
      <c r="BE1844" s="18"/>
      <c r="BF1844" s="18"/>
      <c r="BG1844" s="18"/>
      <c r="BH1844" s="18"/>
      <c r="BI1844" s="18"/>
      <c r="BJ1844" s="18"/>
      <c r="BK1844" s="18"/>
      <c r="BL1844" s="18"/>
      <c r="BM1844" s="18"/>
      <c r="BN1844" s="18"/>
      <c r="BO1844" s="18"/>
      <c r="BP1844" s="18"/>
      <c r="BQ1844" s="18"/>
      <c r="BR1844" s="18"/>
      <c r="BS1844" s="18"/>
      <c r="BT1844" s="18"/>
      <c r="BU1844" s="18"/>
      <c r="BV1844" s="18"/>
      <c r="BW1844" s="18"/>
      <c r="BX1844" s="18"/>
      <c r="BY1844" s="18"/>
      <c r="BZ1844" s="18"/>
      <c r="CA1844" s="18"/>
      <c r="CB1844" s="18"/>
      <c r="CC1844" s="18"/>
      <c r="CD1844" s="18"/>
      <c r="CE1844" s="18"/>
      <c r="CF1844" s="18"/>
      <c r="CG1844" s="18"/>
      <c r="CH1844" s="18"/>
      <c r="CI1844" s="18"/>
      <c r="CJ1844" s="18"/>
      <c r="CK1844" s="18"/>
      <c r="CL1844" s="18"/>
      <c r="CM1844" s="18"/>
      <c r="CN1844" s="18"/>
      <c r="CO1844" s="18"/>
      <c r="CP1844" s="18"/>
      <c r="CQ1844" s="18"/>
      <c r="CR1844" s="18"/>
      <c r="CS1844" s="18"/>
      <c r="CT1844" s="18"/>
      <c r="CU1844" s="18"/>
      <c r="CV1844" s="18"/>
      <c r="CW1844" s="18"/>
      <c r="CX1844" s="18"/>
      <c r="CY1844" s="18"/>
      <c r="CZ1844" s="18"/>
      <c r="DA1844" s="18"/>
      <c r="DB1844" s="18"/>
      <c r="DC1844" s="18"/>
      <c r="DD1844" s="18"/>
      <c r="DE1844" s="18"/>
      <c r="DF1844" s="18"/>
      <c r="DG1844" s="18"/>
      <c r="DH1844" s="18"/>
      <c r="DI1844" s="18"/>
    </row>
    <row r="1845" s="19" customFormat="1" spans="1:113">
      <c r="A1845" s="153" t="str">
        <f>+CONCATENATE(B1845,C1845,D1845,E1845,F1845)</f>
        <v>AFNS372.75</v>
      </c>
      <c r="B1845" s="158" t="s">
        <v>121</v>
      </c>
      <c r="C1845" s="154" t="s">
        <v>148</v>
      </c>
      <c r="D1845" s="158" t="s">
        <v>6</v>
      </c>
      <c r="E1845" s="158">
        <v>37</v>
      </c>
      <c r="F1845" s="159">
        <v>2.75</v>
      </c>
      <c r="G1845" s="156">
        <v>0</v>
      </c>
      <c r="H1845" s="156">
        <v>123.58</v>
      </c>
      <c r="I1845" s="156">
        <v>153.31</v>
      </c>
      <c r="J1845" s="156">
        <v>202.07</v>
      </c>
      <c r="K1845" s="156">
        <v>259.37</v>
      </c>
      <c r="L1845" s="156">
        <v>321.33</v>
      </c>
      <c r="M1845" s="157">
        <v>235.89</v>
      </c>
      <c r="N1845" s="18"/>
      <c r="W1845" s="18"/>
      <c r="X1845" s="18"/>
      <c r="Y1845" s="18"/>
      <c r="Z1845" s="18"/>
      <c r="AA1845" s="18"/>
      <c r="AB1845" s="18"/>
      <c r="AC1845" s="18"/>
      <c r="AD1845" s="18"/>
      <c r="AE1845" s="18"/>
      <c r="AF1845" s="18"/>
      <c r="AG1845" s="18"/>
      <c r="AH1845" s="18"/>
      <c r="AI1845" s="18"/>
      <c r="AJ1845" s="18"/>
      <c r="AK1845" s="18"/>
      <c r="AL1845" s="18"/>
      <c r="AM1845" s="18"/>
      <c r="AN1845" s="18"/>
      <c r="AO1845" s="18"/>
      <c r="AP1845" s="18"/>
      <c r="AQ1845" s="18"/>
      <c r="AR1845" s="18"/>
      <c r="AS1845" s="18"/>
      <c r="AT1845" s="18"/>
      <c r="AU1845" s="18"/>
      <c r="AV1845" s="18"/>
      <c r="AW1845" s="18"/>
      <c r="AX1845" s="18"/>
      <c r="AY1845" s="18"/>
      <c r="AZ1845" s="18"/>
      <c r="BA1845" s="18"/>
      <c r="BB1845" s="18"/>
      <c r="BD1845" s="18"/>
      <c r="BE1845" s="18"/>
      <c r="BF1845" s="18"/>
      <c r="BG1845" s="18"/>
      <c r="BH1845" s="18"/>
      <c r="BI1845" s="18"/>
      <c r="BJ1845" s="18"/>
      <c r="BK1845" s="18"/>
      <c r="BL1845" s="18"/>
      <c r="BM1845" s="18"/>
      <c r="BN1845" s="18"/>
      <c r="BO1845" s="18"/>
      <c r="BP1845" s="18"/>
      <c r="BQ1845" s="18"/>
      <c r="BR1845" s="18"/>
      <c r="BS1845" s="18"/>
      <c r="BT1845" s="18"/>
      <c r="BU1845" s="18"/>
      <c r="BV1845" s="18"/>
      <c r="BW1845" s="18"/>
      <c r="BX1845" s="18"/>
      <c r="BY1845" s="18"/>
      <c r="BZ1845" s="18"/>
      <c r="CA1845" s="18"/>
      <c r="CB1845" s="18"/>
      <c r="CC1845" s="18"/>
      <c r="CD1845" s="18"/>
      <c r="CE1845" s="18"/>
      <c r="CF1845" s="18"/>
      <c r="CG1845" s="18"/>
      <c r="CH1845" s="18"/>
      <c r="CI1845" s="18"/>
      <c r="CJ1845" s="18"/>
      <c r="CK1845" s="18"/>
      <c r="CL1845" s="18"/>
      <c r="CM1845" s="18"/>
      <c r="CN1845" s="18"/>
      <c r="CO1845" s="18"/>
      <c r="CP1845" s="18"/>
      <c r="CQ1845" s="18"/>
      <c r="CR1845" s="18"/>
      <c r="CS1845" s="18"/>
      <c r="CT1845" s="18"/>
      <c r="CU1845" s="18"/>
      <c r="CV1845" s="18"/>
      <c r="CW1845" s="18"/>
      <c r="CX1845" s="18"/>
      <c r="CY1845" s="18"/>
      <c r="CZ1845" s="18"/>
      <c r="DA1845" s="18"/>
      <c r="DB1845" s="18"/>
      <c r="DC1845" s="18"/>
      <c r="DD1845" s="18"/>
      <c r="DE1845" s="18"/>
      <c r="DF1845" s="18"/>
      <c r="DG1845" s="18"/>
      <c r="DH1845" s="18"/>
      <c r="DI1845" s="18"/>
    </row>
    <row r="1846" s="19" customFormat="1" spans="1:113">
      <c r="A1846" s="153" t="str">
        <f>+CONCATENATE(B1846,C1846,D1846,E1846,F1846)</f>
        <v>AFNS382.75</v>
      </c>
      <c r="B1846" s="158" t="s">
        <v>121</v>
      </c>
      <c r="C1846" s="154" t="s">
        <v>148</v>
      </c>
      <c r="D1846" s="158" t="s">
        <v>6</v>
      </c>
      <c r="E1846" s="158">
        <v>38</v>
      </c>
      <c r="F1846" s="159">
        <v>2.75</v>
      </c>
      <c r="G1846" s="156">
        <v>0</v>
      </c>
      <c r="H1846" s="156">
        <v>133.39</v>
      </c>
      <c r="I1846" s="156">
        <v>168.84</v>
      </c>
      <c r="J1846" s="156">
        <v>222.3</v>
      </c>
      <c r="K1846" s="156">
        <v>282.93</v>
      </c>
      <c r="L1846" s="156">
        <v>348.61</v>
      </c>
      <c r="M1846" s="157">
        <v>246.02</v>
      </c>
      <c r="N1846" s="18"/>
      <c r="W1846" s="18"/>
      <c r="X1846" s="18"/>
      <c r="Y1846" s="18"/>
      <c r="Z1846" s="18"/>
      <c r="AA1846" s="18"/>
      <c r="AB1846" s="18"/>
      <c r="AC1846" s="18"/>
      <c r="AD1846" s="18"/>
      <c r="AE1846" s="18"/>
      <c r="AF1846" s="18"/>
      <c r="AG1846" s="18"/>
      <c r="AH1846" s="18"/>
      <c r="AI1846" s="18"/>
      <c r="AJ1846" s="18"/>
      <c r="AK1846" s="18"/>
      <c r="AL1846" s="18"/>
      <c r="AM1846" s="18"/>
      <c r="AN1846" s="18"/>
      <c r="AO1846" s="18"/>
      <c r="AP1846" s="18"/>
      <c r="AQ1846" s="18"/>
      <c r="AR1846" s="18"/>
      <c r="AS1846" s="18"/>
      <c r="AT1846" s="18"/>
      <c r="AU1846" s="18"/>
      <c r="AV1846" s="18"/>
      <c r="AW1846" s="18"/>
      <c r="AX1846" s="18"/>
      <c r="AY1846" s="18"/>
      <c r="AZ1846" s="18"/>
      <c r="BA1846" s="18"/>
      <c r="BB1846" s="18"/>
      <c r="BD1846" s="18"/>
      <c r="BE1846" s="18"/>
      <c r="BF1846" s="18"/>
      <c r="BG1846" s="18"/>
      <c r="BH1846" s="18"/>
      <c r="BI1846" s="18"/>
      <c r="BJ1846" s="18"/>
      <c r="BK1846" s="18"/>
      <c r="BL1846" s="18"/>
      <c r="BM1846" s="18"/>
      <c r="BN1846" s="18"/>
      <c r="BO1846" s="18"/>
      <c r="BP1846" s="18"/>
      <c r="BQ1846" s="18"/>
      <c r="BR1846" s="18"/>
      <c r="BS1846" s="18"/>
      <c r="BT1846" s="18"/>
      <c r="BU1846" s="18"/>
      <c r="BV1846" s="18"/>
      <c r="BW1846" s="18"/>
      <c r="BX1846" s="18"/>
      <c r="BY1846" s="18"/>
      <c r="BZ1846" s="18"/>
      <c r="CA1846" s="18"/>
      <c r="CB1846" s="18"/>
      <c r="CC1846" s="18"/>
      <c r="CD1846" s="18"/>
      <c r="CE1846" s="18"/>
      <c r="CF1846" s="18"/>
      <c r="CG1846" s="18"/>
      <c r="CH1846" s="18"/>
      <c r="CI1846" s="18"/>
      <c r="CJ1846" s="18"/>
      <c r="CK1846" s="18"/>
      <c r="CL1846" s="18"/>
      <c r="CM1846" s="18"/>
      <c r="CN1846" s="18"/>
      <c r="CO1846" s="18"/>
      <c r="CP1846" s="18"/>
      <c r="CQ1846" s="18"/>
      <c r="CR1846" s="18"/>
      <c r="CS1846" s="18"/>
      <c r="CT1846" s="18"/>
      <c r="CU1846" s="18"/>
      <c r="CV1846" s="18"/>
      <c r="CW1846" s="18"/>
      <c r="CX1846" s="18"/>
      <c r="CY1846" s="18"/>
      <c r="CZ1846" s="18"/>
      <c r="DA1846" s="18"/>
      <c r="DB1846" s="18"/>
      <c r="DC1846" s="18"/>
      <c r="DD1846" s="18"/>
      <c r="DE1846" s="18"/>
      <c r="DF1846" s="18"/>
      <c r="DG1846" s="18"/>
      <c r="DH1846" s="18"/>
      <c r="DI1846" s="18"/>
    </row>
    <row r="1847" s="19" customFormat="1" spans="1:113">
      <c r="A1847" s="153" t="str">
        <f>+CONCATENATE(B1847,C1847,D1847,E1847,F1847)</f>
        <v>AFNS392.75</v>
      </c>
      <c r="B1847" s="158" t="s">
        <v>121</v>
      </c>
      <c r="C1847" s="154" t="s">
        <v>148</v>
      </c>
      <c r="D1847" s="158" t="s">
        <v>6</v>
      </c>
      <c r="E1847" s="158">
        <v>39</v>
      </c>
      <c r="F1847" s="159">
        <v>2.75</v>
      </c>
      <c r="G1847" s="156">
        <v>0</v>
      </c>
      <c r="H1847" s="156">
        <v>144.99</v>
      </c>
      <c r="I1847" s="156">
        <v>186.34</v>
      </c>
      <c r="J1847" s="156">
        <v>244.38</v>
      </c>
      <c r="K1847" s="156">
        <v>308.49</v>
      </c>
      <c r="L1847" s="156">
        <v>378.25</v>
      </c>
      <c r="M1847" s="157">
        <v>256.88</v>
      </c>
      <c r="N1847" s="18"/>
      <c r="W1847" s="18"/>
      <c r="X1847" s="18"/>
      <c r="Y1847" s="18"/>
      <c r="Z1847" s="18"/>
      <c r="AA1847" s="18"/>
      <c r="AB1847" s="18"/>
      <c r="AC1847" s="18"/>
      <c r="AD1847" s="18"/>
      <c r="AE1847" s="18"/>
      <c r="AF1847" s="18"/>
      <c r="AG1847" s="18"/>
      <c r="AH1847" s="18"/>
      <c r="AI1847" s="18"/>
      <c r="AJ1847" s="18"/>
      <c r="AK1847" s="18"/>
      <c r="AL1847" s="18"/>
      <c r="AM1847" s="18"/>
      <c r="AN1847" s="18"/>
      <c r="AO1847" s="18"/>
      <c r="AP1847" s="18"/>
      <c r="AQ1847" s="18"/>
      <c r="AR1847" s="18"/>
      <c r="AS1847" s="18"/>
      <c r="AT1847" s="18"/>
      <c r="AU1847" s="18"/>
      <c r="AV1847" s="18"/>
      <c r="AW1847" s="18"/>
      <c r="AX1847" s="18"/>
      <c r="AY1847" s="18"/>
      <c r="AZ1847" s="18"/>
      <c r="BA1847" s="18"/>
      <c r="BB1847" s="18"/>
      <c r="BD1847" s="18"/>
      <c r="BE1847" s="18"/>
      <c r="BF1847" s="18"/>
      <c r="BG1847" s="18"/>
      <c r="BH1847" s="18"/>
      <c r="BI1847" s="18"/>
      <c r="BJ1847" s="18"/>
      <c r="BK1847" s="18"/>
      <c r="BL1847" s="18"/>
      <c r="BM1847" s="18"/>
      <c r="BN1847" s="18"/>
      <c r="BO1847" s="18"/>
      <c r="BP1847" s="18"/>
      <c r="BQ1847" s="18"/>
      <c r="BR1847" s="18"/>
      <c r="BS1847" s="18"/>
      <c r="BT1847" s="18"/>
      <c r="BU1847" s="18"/>
      <c r="BV1847" s="18"/>
      <c r="BW1847" s="18"/>
      <c r="BX1847" s="18"/>
      <c r="BY1847" s="18"/>
      <c r="BZ1847" s="18"/>
      <c r="CA1847" s="18"/>
      <c r="CB1847" s="18"/>
      <c r="CC1847" s="18"/>
      <c r="CD1847" s="18"/>
      <c r="CE1847" s="18"/>
      <c r="CF1847" s="18"/>
      <c r="CG1847" s="18"/>
      <c r="CH1847" s="18"/>
      <c r="CI1847" s="18"/>
      <c r="CJ1847" s="18"/>
      <c r="CK1847" s="18"/>
      <c r="CL1847" s="18"/>
      <c r="CM1847" s="18"/>
      <c r="CN1847" s="18"/>
      <c r="CO1847" s="18"/>
      <c r="CP1847" s="18"/>
      <c r="CQ1847" s="18"/>
      <c r="CR1847" s="18"/>
      <c r="CS1847" s="18"/>
      <c r="CT1847" s="18"/>
      <c r="CU1847" s="18"/>
      <c r="CV1847" s="18"/>
      <c r="CW1847" s="18"/>
      <c r="CX1847" s="18"/>
      <c r="CY1847" s="18"/>
      <c r="CZ1847" s="18"/>
      <c r="DA1847" s="18"/>
      <c r="DB1847" s="18"/>
      <c r="DC1847" s="18"/>
      <c r="DD1847" s="18"/>
      <c r="DE1847" s="18"/>
      <c r="DF1847" s="18"/>
      <c r="DG1847" s="18"/>
      <c r="DH1847" s="18"/>
      <c r="DI1847" s="18"/>
    </row>
    <row r="1848" s="19" customFormat="1" spans="1:113">
      <c r="A1848" s="153" t="str">
        <f>+CONCATENATE(B1848,C1848,D1848,E1848,F1848)</f>
        <v>AFNS402.75</v>
      </c>
      <c r="B1848" s="158" t="s">
        <v>121</v>
      </c>
      <c r="C1848" s="154" t="s">
        <v>148</v>
      </c>
      <c r="D1848" s="158" t="s">
        <v>6</v>
      </c>
      <c r="E1848" s="158">
        <v>40</v>
      </c>
      <c r="F1848" s="159">
        <v>2.75</v>
      </c>
      <c r="G1848" s="156">
        <v>169.35</v>
      </c>
      <c r="H1848" s="156">
        <v>158.45</v>
      </c>
      <c r="I1848" s="156">
        <v>205.94</v>
      </c>
      <c r="J1848" s="156">
        <v>268.53</v>
      </c>
      <c r="K1848" s="156">
        <v>336.06</v>
      </c>
      <c r="L1848" s="156">
        <v>410.21</v>
      </c>
      <c r="M1848" s="157">
        <v>268.53</v>
      </c>
      <c r="N1848" s="18"/>
      <c r="W1848" s="18"/>
      <c r="X1848" s="18"/>
      <c r="Y1848" s="18"/>
      <c r="Z1848" s="18"/>
      <c r="AA1848" s="18"/>
      <c r="AB1848" s="18"/>
      <c r="AC1848" s="18"/>
      <c r="AD1848" s="18"/>
      <c r="AE1848" s="18"/>
      <c r="AF1848" s="18"/>
      <c r="AG1848" s="18"/>
      <c r="AH1848" s="18"/>
      <c r="AI1848" s="18"/>
      <c r="AJ1848" s="18"/>
      <c r="AK1848" s="18"/>
      <c r="AL1848" s="18"/>
      <c r="AM1848" s="18"/>
      <c r="AN1848" s="18"/>
      <c r="AO1848" s="18"/>
      <c r="AP1848" s="18"/>
      <c r="AQ1848" s="18"/>
      <c r="AR1848" s="18"/>
      <c r="AS1848" s="18"/>
      <c r="AT1848" s="18"/>
      <c r="AU1848" s="18"/>
      <c r="AV1848" s="18"/>
      <c r="AW1848" s="18"/>
      <c r="AX1848" s="18"/>
      <c r="AY1848" s="18"/>
      <c r="AZ1848" s="18"/>
      <c r="BA1848" s="18"/>
      <c r="BB1848" s="18"/>
      <c r="BD1848" s="18"/>
      <c r="BE1848" s="18"/>
      <c r="BF1848" s="18"/>
      <c r="BG1848" s="18"/>
      <c r="BH1848" s="18"/>
      <c r="BI1848" s="18"/>
      <c r="BJ1848" s="18"/>
      <c r="BK1848" s="18"/>
      <c r="BL1848" s="18"/>
      <c r="BM1848" s="18"/>
      <c r="BN1848" s="18"/>
      <c r="BO1848" s="18"/>
      <c r="BP1848" s="18"/>
      <c r="BQ1848" s="18"/>
      <c r="BR1848" s="18"/>
      <c r="BS1848" s="18"/>
      <c r="BT1848" s="18"/>
      <c r="BU1848" s="18"/>
      <c r="BV1848" s="18"/>
      <c r="BW1848" s="18"/>
      <c r="BX1848" s="18"/>
      <c r="BY1848" s="18"/>
      <c r="BZ1848" s="18"/>
      <c r="CA1848" s="18"/>
      <c r="CB1848" s="18"/>
      <c r="CC1848" s="18"/>
      <c r="CD1848" s="18"/>
      <c r="CE1848" s="18"/>
      <c r="CF1848" s="18"/>
      <c r="CG1848" s="18"/>
      <c r="CH1848" s="18"/>
      <c r="CI1848" s="18"/>
      <c r="CJ1848" s="18"/>
      <c r="CK1848" s="18"/>
      <c r="CL1848" s="18"/>
      <c r="CM1848" s="18"/>
      <c r="CN1848" s="18"/>
      <c r="CO1848" s="18"/>
      <c r="CP1848" s="18"/>
      <c r="CQ1848" s="18"/>
      <c r="CR1848" s="18"/>
      <c r="CS1848" s="18"/>
      <c r="CT1848" s="18"/>
      <c r="CU1848" s="18"/>
      <c r="CV1848" s="18"/>
      <c r="CW1848" s="18"/>
      <c r="CX1848" s="18"/>
      <c r="CY1848" s="18"/>
      <c r="CZ1848" s="18"/>
      <c r="DA1848" s="18"/>
      <c r="DB1848" s="18"/>
      <c r="DC1848" s="18"/>
      <c r="DD1848" s="18"/>
      <c r="DE1848" s="18"/>
      <c r="DF1848" s="18"/>
      <c r="DG1848" s="18"/>
      <c r="DH1848" s="18"/>
      <c r="DI1848" s="18"/>
    </row>
    <row r="1849" s="19" customFormat="1" spans="1:113">
      <c r="A1849" s="153" t="str">
        <f>+CONCATENATE(B1849,C1849,D1849,E1849,F1849)</f>
        <v>AFNS412.75</v>
      </c>
      <c r="B1849" s="158" t="s">
        <v>121</v>
      </c>
      <c r="C1849" s="154" t="s">
        <v>148</v>
      </c>
      <c r="D1849" s="158" t="s">
        <v>6</v>
      </c>
      <c r="E1849" s="158">
        <v>41</v>
      </c>
      <c r="F1849" s="159">
        <v>2.75</v>
      </c>
      <c r="G1849" s="156">
        <v>169.35</v>
      </c>
      <c r="H1849" s="156">
        <v>174.36</v>
      </c>
      <c r="I1849" s="156">
        <v>228.11</v>
      </c>
      <c r="J1849" s="156">
        <v>294.65</v>
      </c>
      <c r="K1849" s="156">
        <v>365.98</v>
      </c>
      <c r="L1849" s="156">
        <v>444.88</v>
      </c>
      <c r="M1849" s="157">
        <v>281</v>
      </c>
      <c r="N1849" s="18"/>
      <c r="W1849" s="18"/>
      <c r="X1849" s="18"/>
      <c r="Y1849" s="18"/>
      <c r="Z1849" s="18"/>
      <c r="AA1849" s="18"/>
      <c r="AB1849" s="18"/>
      <c r="AC1849" s="18"/>
      <c r="AD1849" s="18"/>
      <c r="AE1849" s="18"/>
      <c r="AF1849" s="18"/>
      <c r="AG1849" s="18"/>
      <c r="AH1849" s="18"/>
      <c r="AI1849" s="18"/>
      <c r="AJ1849" s="18"/>
      <c r="AK1849" s="18"/>
      <c r="AL1849" s="18"/>
      <c r="AM1849" s="18"/>
      <c r="AN1849" s="18"/>
      <c r="AO1849" s="18"/>
      <c r="AP1849" s="18"/>
      <c r="AQ1849" s="18"/>
      <c r="AR1849" s="18"/>
      <c r="AS1849" s="18"/>
      <c r="AT1849" s="18"/>
      <c r="AU1849" s="18"/>
      <c r="AV1849" s="18"/>
      <c r="AW1849" s="18"/>
      <c r="AX1849" s="18"/>
      <c r="AY1849" s="18"/>
      <c r="AZ1849" s="18"/>
      <c r="BA1849" s="18"/>
      <c r="BB1849" s="18"/>
      <c r="BD1849" s="18"/>
      <c r="BE1849" s="18"/>
      <c r="BF1849" s="18"/>
      <c r="BG1849" s="18"/>
      <c r="BH1849" s="18"/>
      <c r="BI1849" s="18"/>
      <c r="BJ1849" s="18"/>
      <c r="BK1849" s="18"/>
      <c r="BL1849" s="18"/>
      <c r="BM1849" s="18"/>
      <c r="BN1849" s="18"/>
      <c r="BO1849" s="18"/>
      <c r="BP1849" s="18"/>
      <c r="BQ1849" s="18"/>
      <c r="BR1849" s="18"/>
      <c r="BS1849" s="18"/>
      <c r="BT1849" s="18"/>
      <c r="BU1849" s="18"/>
      <c r="BV1849" s="18"/>
      <c r="BW1849" s="18"/>
      <c r="BX1849" s="18"/>
      <c r="BY1849" s="18"/>
      <c r="BZ1849" s="18"/>
      <c r="CA1849" s="18"/>
      <c r="CB1849" s="18"/>
      <c r="CC1849" s="18"/>
      <c r="CD1849" s="18"/>
      <c r="CE1849" s="18"/>
      <c r="CF1849" s="18"/>
      <c r="CG1849" s="18"/>
      <c r="CH1849" s="18"/>
      <c r="CI1849" s="18"/>
      <c r="CJ1849" s="18"/>
      <c r="CK1849" s="18"/>
      <c r="CL1849" s="18"/>
      <c r="CM1849" s="18"/>
      <c r="CN1849" s="18"/>
      <c r="CO1849" s="18"/>
      <c r="CP1849" s="18"/>
      <c r="CQ1849" s="18"/>
      <c r="CR1849" s="18"/>
      <c r="CS1849" s="18"/>
      <c r="CT1849" s="18"/>
      <c r="CU1849" s="18"/>
      <c r="CV1849" s="18"/>
      <c r="CW1849" s="18"/>
      <c r="CX1849" s="18"/>
      <c r="CY1849" s="18"/>
      <c r="CZ1849" s="18"/>
      <c r="DA1849" s="18"/>
      <c r="DB1849" s="18"/>
      <c r="DC1849" s="18"/>
      <c r="DD1849" s="18"/>
      <c r="DE1849" s="18"/>
      <c r="DF1849" s="18"/>
      <c r="DG1849" s="18"/>
      <c r="DH1849" s="18"/>
      <c r="DI1849" s="18"/>
    </row>
    <row r="1850" s="19" customFormat="1" spans="1:113">
      <c r="A1850" s="153" t="str">
        <f>+CONCATENATE(B1850,C1850,D1850,E1850,F1850)</f>
        <v>AFNS422.75</v>
      </c>
      <c r="B1850" s="158" t="s">
        <v>121</v>
      </c>
      <c r="C1850" s="154" t="s">
        <v>148</v>
      </c>
      <c r="D1850" s="158" t="s">
        <v>6</v>
      </c>
      <c r="E1850" s="158">
        <v>42</v>
      </c>
      <c r="F1850" s="159">
        <v>2.75</v>
      </c>
      <c r="G1850" s="156">
        <v>169.35</v>
      </c>
      <c r="H1850" s="156">
        <v>192.59</v>
      </c>
      <c r="I1850" s="156">
        <v>252.6</v>
      </c>
      <c r="J1850" s="156">
        <v>323.01</v>
      </c>
      <c r="K1850" s="156">
        <v>398.41</v>
      </c>
      <c r="L1850" s="156">
        <v>482.44</v>
      </c>
      <c r="M1850" s="157">
        <v>294.35</v>
      </c>
      <c r="N1850" s="18"/>
      <c r="W1850" s="18"/>
      <c r="X1850" s="18"/>
      <c r="Y1850" s="18"/>
      <c r="Z1850" s="18"/>
      <c r="AA1850" s="18"/>
      <c r="AB1850" s="18"/>
      <c r="AC1850" s="18"/>
      <c r="AD1850" s="18"/>
      <c r="AE1850" s="18"/>
      <c r="AF1850" s="18"/>
      <c r="AG1850" s="18"/>
      <c r="AH1850" s="18"/>
      <c r="AI1850" s="18"/>
      <c r="AJ1850" s="18"/>
      <c r="AK1850" s="18"/>
      <c r="AL1850" s="18"/>
      <c r="AM1850" s="18"/>
      <c r="AN1850" s="18"/>
      <c r="AO1850" s="18"/>
      <c r="AP1850" s="18"/>
      <c r="AQ1850" s="18"/>
      <c r="AR1850" s="18"/>
      <c r="AS1850" s="18"/>
      <c r="AT1850" s="18"/>
      <c r="AU1850" s="18"/>
      <c r="AV1850" s="18"/>
      <c r="AW1850" s="18"/>
      <c r="AX1850" s="18"/>
      <c r="AY1850" s="18"/>
      <c r="AZ1850" s="18"/>
      <c r="BA1850" s="18"/>
      <c r="BB1850" s="18"/>
      <c r="BD1850" s="18"/>
      <c r="BE1850" s="18"/>
      <c r="BF1850" s="18"/>
      <c r="BG1850" s="18"/>
      <c r="BH1850" s="18"/>
      <c r="BI1850" s="18"/>
      <c r="BJ1850" s="18"/>
      <c r="BK1850" s="18"/>
      <c r="BL1850" s="18"/>
      <c r="BM1850" s="18"/>
      <c r="BN1850" s="18"/>
      <c r="BO1850" s="18"/>
      <c r="BP1850" s="18"/>
      <c r="BQ1850" s="18"/>
      <c r="BR1850" s="18"/>
      <c r="BS1850" s="18"/>
      <c r="BT1850" s="18"/>
      <c r="BU1850" s="18"/>
      <c r="BV1850" s="18"/>
      <c r="BW1850" s="18"/>
      <c r="BX1850" s="18"/>
      <c r="BY1850" s="18"/>
      <c r="BZ1850" s="18"/>
      <c r="CA1850" s="18"/>
      <c r="CB1850" s="18"/>
      <c r="CC1850" s="18"/>
      <c r="CD1850" s="18"/>
      <c r="CE1850" s="18"/>
      <c r="CF1850" s="18"/>
      <c r="CG1850" s="18"/>
      <c r="CH1850" s="18"/>
      <c r="CI1850" s="18"/>
      <c r="CJ1850" s="18"/>
      <c r="CK1850" s="18"/>
      <c r="CL1850" s="18"/>
      <c r="CM1850" s="18"/>
      <c r="CN1850" s="18"/>
      <c r="CO1850" s="18"/>
      <c r="CP1850" s="18"/>
      <c r="CQ1850" s="18"/>
      <c r="CR1850" s="18"/>
      <c r="CS1850" s="18"/>
      <c r="CT1850" s="18"/>
      <c r="CU1850" s="18"/>
      <c r="CV1850" s="18"/>
      <c r="CW1850" s="18"/>
      <c r="CX1850" s="18"/>
      <c r="CY1850" s="18"/>
      <c r="CZ1850" s="18"/>
      <c r="DA1850" s="18"/>
      <c r="DB1850" s="18"/>
      <c r="DC1850" s="18"/>
      <c r="DD1850" s="18"/>
      <c r="DE1850" s="18"/>
      <c r="DF1850" s="18"/>
      <c r="DG1850" s="18"/>
      <c r="DH1850" s="18"/>
      <c r="DI1850" s="18"/>
    </row>
    <row r="1851" s="19" customFormat="1" spans="1:113">
      <c r="A1851" s="153" t="str">
        <f>+CONCATENATE(B1851,C1851,D1851,E1851,F1851)</f>
        <v>AFNS432.75</v>
      </c>
      <c r="B1851" s="158" t="s">
        <v>121</v>
      </c>
      <c r="C1851" s="154" t="s">
        <v>148</v>
      </c>
      <c r="D1851" s="158" t="s">
        <v>6</v>
      </c>
      <c r="E1851" s="158">
        <v>43</v>
      </c>
      <c r="F1851" s="159">
        <v>2.75</v>
      </c>
      <c r="G1851" s="156">
        <v>169.35</v>
      </c>
      <c r="H1851" s="156">
        <v>213.69</v>
      </c>
      <c r="I1851" s="156">
        <v>279.49</v>
      </c>
      <c r="J1851" s="156">
        <v>353.76</v>
      </c>
      <c r="K1851" s="156">
        <v>433.59</v>
      </c>
      <c r="L1851" s="156">
        <v>523.1</v>
      </c>
      <c r="M1851" s="157">
        <v>308.7</v>
      </c>
      <c r="N1851" s="18"/>
      <c r="W1851" s="18"/>
      <c r="X1851" s="18"/>
      <c r="Y1851" s="18"/>
      <c r="Z1851" s="18"/>
      <c r="AA1851" s="18"/>
      <c r="AB1851" s="18"/>
      <c r="AC1851" s="18"/>
      <c r="AD1851" s="18"/>
      <c r="AE1851" s="18"/>
      <c r="AF1851" s="18"/>
      <c r="AG1851" s="18"/>
      <c r="AH1851" s="18"/>
      <c r="AI1851" s="18"/>
      <c r="AJ1851" s="18"/>
      <c r="AK1851" s="18"/>
      <c r="AL1851" s="18"/>
      <c r="AM1851" s="18"/>
      <c r="AN1851" s="18"/>
      <c r="AO1851" s="18"/>
      <c r="AP1851" s="18"/>
      <c r="AQ1851" s="18"/>
      <c r="AR1851" s="18"/>
      <c r="AS1851" s="18"/>
      <c r="AT1851" s="18"/>
      <c r="AU1851" s="18"/>
      <c r="AV1851" s="18"/>
      <c r="AW1851" s="18"/>
      <c r="AX1851" s="18"/>
      <c r="AY1851" s="18"/>
      <c r="AZ1851" s="18"/>
      <c r="BA1851" s="18"/>
      <c r="BB1851" s="18"/>
      <c r="BD1851" s="18"/>
      <c r="BE1851" s="18"/>
      <c r="BF1851" s="18"/>
      <c r="BG1851" s="18"/>
      <c r="BH1851" s="18"/>
      <c r="BI1851" s="18"/>
      <c r="BJ1851" s="18"/>
      <c r="BK1851" s="18"/>
      <c r="BL1851" s="18"/>
      <c r="BM1851" s="18"/>
      <c r="BN1851" s="18"/>
      <c r="BO1851" s="18"/>
      <c r="BP1851" s="18"/>
      <c r="BQ1851" s="18"/>
      <c r="BR1851" s="18"/>
      <c r="BS1851" s="18"/>
      <c r="BT1851" s="18"/>
      <c r="BU1851" s="18"/>
      <c r="BV1851" s="18"/>
      <c r="BW1851" s="18"/>
      <c r="BX1851" s="18"/>
      <c r="BY1851" s="18"/>
      <c r="BZ1851" s="18"/>
      <c r="CA1851" s="18"/>
      <c r="CB1851" s="18"/>
      <c r="CC1851" s="18"/>
      <c r="CD1851" s="18"/>
      <c r="CE1851" s="18"/>
      <c r="CF1851" s="18"/>
      <c r="CG1851" s="18"/>
      <c r="CH1851" s="18"/>
      <c r="CI1851" s="18"/>
      <c r="CJ1851" s="18"/>
      <c r="CK1851" s="18"/>
      <c r="CL1851" s="18"/>
      <c r="CM1851" s="18"/>
      <c r="CN1851" s="18"/>
      <c r="CO1851" s="18"/>
      <c r="CP1851" s="18"/>
      <c r="CQ1851" s="18"/>
      <c r="CR1851" s="18"/>
      <c r="CS1851" s="18"/>
      <c r="CT1851" s="18"/>
      <c r="CU1851" s="18"/>
      <c r="CV1851" s="18"/>
      <c r="CW1851" s="18"/>
      <c r="CX1851" s="18"/>
      <c r="CY1851" s="18"/>
      <c r="CZ1851" s="18"/>
      <c r="DA1851" s="18"/>
      <c r="DB1851" s="18"/>
      <c r="DC1851" s="18"/>
      <c r="DD1851" s="18"/>
      <c r="DE1851" s="18"/>
      <c r="DF1851" s="18"/>
      <c r="DG1851" s="18"/>
      <c r="DH1851" s="18"/>
      <c r="DI1851" s="18"/>
    </row>
    <row r="1852" s="19" customFormat="1" spans="1:113">
      <c r="A1852" s="153" t="str">
        <f>+CONCATENATE(B1852,C1852,D1852,E1852,F1852)</f>
        <v>AFNS442.75</v>
      </c>
      <c r="B1852" s="158" t="s">
        <v>121</v>
      </c>
      <c r="C1852" s="154" t="s">
        <v>148</v>
      </c>
      <c r="D1852" s="158" t="s">
        <v>6</v>
      </c>
      <c r="E1852" s="158">
        <v>44</v>
      </c>
      <c r="F1852" s="159">
        <v>2.75</v>
      </c>
      <c r="G1852" s="156">
        <v>185.62</v>
      </c>
      <c r="H1852" s="156">
        <v>237.67</v>
      </c>
      <c r="I1852" s="156">
        <v>308.84</v>
      </c>
      <c r="J1852" s="156">
        <v>386.85</v>
      </c>
      <c r="K1852" s="156">
        <v>471.52</v>
      </c>
      <c r="L1852" s="156">
        <v>567.04</v>
      </c>
      <c r="M1852" s="157">
        <v>324.13</v>
      </c>
      <c r="N1852" s="18"/>
      <c r="W1852" s="18"/>
      <c r="X1852" s="18"/>
      <c r="Y1852" s="18"/>
      <c r="Z1852" s="18"/>
      <c r="AA1852" s="18"/>
      <c r="AB1852" s="18"/>
      <c r="AC1852" s="18"/>
      <c r="AD1852" s="18"/>
      <c r="AE1852" s="18"/>
      <c r="AF1852" s="18"/>
      <c r="AG1852" s="18"/>
      <c r="AH1852" s="18"/>
      <c r="AI1852" s="18"/>
      <c r="AJ1852" s="18"/>
      <c r="AK1852" s="18"/>
      <c r="AL1852" s="18"/>
      <c r="AM1852" s="18"/>
      <c r="AN1852" s="18"/>
      <c r="AO1852" s="18"/>
      <c r="AP1852" s="18"/>
      <c r="AQ1852" s="18"/>
      <c r="AR1852" s="18"/>
      <c r="AS1852" s="18"/>
      <c r="AT1852" s="18"/>
      <c r="AU1852" s="18"/>
      <c r="AV1852" s="18"/>
      <c r="AW1852" s="18"/>
      <c r="AX1852" s="18"/>
      <c r="AY1852" s="18"/>
      <c r="AZ1852" s="18"/>
      <c r="BA1852" s="18"/>
      <c r="BB1852" s="18"/>
      <c r="BD1852" s="18"/>
      <c r="BE1852" s="18"/>
      <c r="BF1852" s="18"/>
      <c r="BG1852" s="18"/>
      <c r="BH1852" s="18"/>
      <c r="BI1852" s="18"/>
      <c r="BJ1852" s="18"/>
      <c r="BK1852" s="18"/>
      <c r="BL1852" s="18"/>
      <c r="BM1852" s="18"/>
      <c r="BN1852" s="18"/>
      <c r="BO1852" s="18"/>
      <c r="BP1852" s="18"/>
      <c r="BQ1852" s="18"/>
      <c r="BR1852" s="18"/>
      <c r="BS1852" s="18"/>
      <c r="BT1852" s="18"/>
      <c r="BU1852" s="18"/>
      <c r="BV1852" s="18"/>
      <c r="BW1852" s="18"/>
      <c r="BX1852" s="18"/>
      <c r="BY1852" s="18"/>
      <c r="BZ1852" s="18"/>
      <c r="CA1852" s="18"/>
      <c r="CB1852" s="18"/>
      <c r="CC1852" s="18"/>
      <c r="CD1852" s="18"/>
      <c r="CE1852" s="18"/>
      <c r="CF1852" s="18"/>
      <c r="CG1852" s="18"/>
      <c r="CH1852" s="18"/>
      <c r="CI1852" s="18"/>
      <c r="CJ1852" s="18"/>
      <c r="CK1852" s="18"/>
      <c r="CL1852" s="18"/>
      <c r="CM1852" s="18"/>
      <c r="CN1852" s="18"/>
      <c r="CO1852" s="18"/>
      <c r="CP1852" s="18"/>
      <c r="CQ1852" s="18"/>
      <c r="CR1852" s="18"/>
      <c r="CS1852" s="18"/>
      <c r="CT1852" s="18"/>
      <c r="CU1852" s="18"/>
      <c r="CV1852" s="18"/>
      <c r="CW1852" s="18"/>
      <c r="CX1852" s="18"/>
      <c r="CY1852" s="18"/>
      <c r="CZ1852" s="18"/>
      <c r="DA1852" s="18"/>
      <c r="DB1852" s="18"/>
      <c r="DC1852" s="18"/>
      <c r="DD1852" s="18"/>
      <c r="DE1852" s="18"/>
      <c r="DF1852" s="18"/>
      <c r="DG1852" s="18"/>
      <c r="DH1852" s="18"/>
      <c r="DI1852" s="18"/>
    </row>
    <row r="1853" s="19" customFormat="1" spans="1:113">
      <c r="A1853" s="153" t="str">
        <f>+CONCATENATE(B1853,C1853,D1853,E1853,F1853)</f>
        <v>AFNS452.75</v>
      </c>
      <c r="B1853" s="158" t="s">
        <v>121</v>
      </c>
      <c r="C1853" s="154" t="s">
        <v>148</v>
      </c>
      <c r="D1853" s="158" t="s">
        <v>6</v>
      </c>
      <c r="E1853" s="158">
        <v>45</v>
      </c>
      <c r="F1853" s="159">
        <v>2.75</v>
      </c>
      <c r="G1853" s="156">
        <v>204.72</v>
      </c>
      <c r="H1853" s="156">
        <v>264.53</v>
      </c>
      <c r="I1853" s="156">
        <v>340.75</v>
      </c>
      <c r="J1853" s="156">
        <v>422.64</v>
      </c>
      <c r="K1853" s="156">
        <v>512.61</v>
      </c>
      <c r="L1853" s="156">
        <v>614.5</v>
      </c>
      <c r="M1853" s="157">
        <v>340.75</v>
      </c>
      <c r="N1853" s="18"/>
      <c r="W1853" s="18"/>
      <c r="X1853" s="18"/>
      <c r="Y1853" s="18"/>
      <c r="Z1853" s="18"/>
      <c r="AA1853" s="18"/>
      <c r="AB1853" s="18"/>
      <c r="AC1853" s="18"/>
      <c r="AD1853" s="18"/>
      <c r="AE1853" s="18"/>
      <c r="AF1853" s="18"/>
      <c r="AG1853" s="18"/>
      <c r="AH1853" s="18"/>
      <c r="AI1853" s="18"/>
      <c r="AJ1853" s="18"/>
      <c r="AK1853" s="18"/>
      <c r="AL1853" s="18"/>
      <c r="AM1853" s="18"/>
      <c r="AN1853" s="18"/>
      <c r="AO1853" s="18"/>
      <c r="AP1853" s="18"/>
      <c r="AQ1853" s="18"/>
      <c r="AR1853" s="18"/>
      <c r="AS1853" s="18"/>
      <c r="AT1853" s="18"/>
      <c r="AU1853" s="18"/>
      <c r="AV1853" s="18"/>
      <c r="AW1853" s="18"/>
      <c r="AX1853" s="18"/>
      <c r="AY1853" s="18"/>
      <c r="AZ1853" s="18"/>
      <c r="BA1853" s="18"/>
      <c r="BB1853" s="18"/>
      <c r="BD1853" s="18"/>
      <c r="BE1853" s="18"/>
      <c r="BF1853" s="18"/>
      <c r="BG1853" s="18"/>
      <c r="BH1853" s="18"/>
      <c r="BI1853" s="18"/>
      <c r="BJ1853" s="18"/>
      <c r="BK1853" s="18"/>
      <c r="BL1853" s="18"/>
      <c r="BM1853" s="18"/>
      <c r="BN1853" s="18"/>
      <c r="BO1853" s="18"/>
      <c r="BP1853" s="18"/>
      <c r="BQ1853" s="18"/>
      <c r="BR1853" s="18"/>
      <c r="BS1853" s="18"/>
      <c r="BT1853" s="18"/>
      <c r="BU1853" s="18"/>
      <c r="BV1853" s="18"/>
      <c r="BW1853" s="18"/>
      <c r="BX1853" s="18"/>
      <c r="BY1853" s="18"/>
      <c r="BZ1853" s="18"/>
      <c r="CA1853" s="18"/>
      <c r="CB1853" s="18"/>
      <c r="CC1853" s="18"/>
      <c r="CD1853" s="18"/>
      <c r="CE1853" s="18"/>
      <c r="CF1853" s="18"/>
      <c r="CG1853" s="18"/>
      <c r="CH1853" s="18"/>
      <c r="CI1853" s="18"/>
      <c r="CJ1853" s="18"/>
      <c r="CK1853" s="18"/>
      <c r="CL1853" s="18"/>
      <c r="CM1853" s="18"/>
      <c r="CN1853" s="18"/>
      <c r="CO1853" s="18"/>
      <c r="CP1853" s="18"/>
      <c r="CQ1853" s="18"/>
      <c r="CR1853" s="18"/>
      <c r="CS1853" s="18"/>
      <c r="CT1853" s="18"/>
      <c r="CU1853" s="18"/>
      <c r="CV1853" s="18"/>
      <c r="CW1853" s="18"/>
      <c r="CX1853" s="18"/>
      <c r="CY1853" s="18"/>
      <c r="CZ1853" s="18"/>
      <c r="DA1853" s="18"/>
      <c r="DB1853" s="18"/>
      <c r="DC1853" s="18"/>
      <c r="DD1853" s="18"/>
      <c r="DE1853" s="18"/>
      <c r="DF1853" s="18"/>
      <c r="DG1853" s="18"/>
      <c r="DH1853" s="18"/>
      <c r="DI1853" s="18"/>
    </row>
    <row r="1854" s="19" customFormat="1" spans="1:113">
      <c r="A1854" s="153" t="str">
        <f>+CONCATENATE(B1854,C1854,D1854,E1854,F1854)</f>
        <v>AFNS462.75</v>
      </c>
      <c r="B1854" s="158" t="s">
        <v>121</v>
      </c>
      <c r="C1854" s="154" t="s">
        <v>148</v>
      </c>
      <c r="D1854" s="158" t="s">
        <v>6</v>
      </c>
      <c r="E1854" s="158">
        <v>46</v>
      </c>
      <c r="F1854" s="159">
        <v>2.75</v>
      </c>
      <c r="G1854" s="156">
        <v>226.65</v>
      </c>
      <c r="H1854" s="156">
        <v>294.37</v>
      </c>
      <c r="I1854" s="156">
        <v>375.17</v>
      </c>
      <c r="J1854" s="156">
        <v>461.33</v>
      </c>
      <c r="K1854" s="156">
        <v>557.1</v>
      </c>
      <c r="L1854" s="156"/>
      <c r="M1854" s="157">
        <v>358.6</v>
      </c>
      <c r="N1854" s="18"/>
      <c r="W1854" s="18"/>
      <c r="X1854" s="18"/>
      <c r="Y1854" s="18"/>
      <c r="Z1854" s="18"/>
      <c r="AA1854" s="18"/>
      <c r="AB1854" s="18"/>
      <c r="AC1854" s="18"/>
      <c r="AD1854" s="18"/>
      <c r="AE1854" s="18"/>
      <c r="AF1854" s="18"/>
      <c r="AG1854" s="18"/>
      <c r="AH1854" s="18"/>
      <c r="AI1854" s="18"/>
      <c r="AJ1854" s="18"/>
      <c r="AK1854" s="18"/>
      <c r="AL1854" s="18"/>
      <c r="AM1854" s="18"/>
      <c r="AN1854" s="18"/>
      <c r="AO1854" s="18"/>
      <c r="AP1854" s="18"/>
      <c r="AQ1854" s="18"/>
      <c r="AR1854" s="18"/>
      <c r="AS1854" s="18"/>
      <c r="AT1854" s="18"/>
      <c r="AU1854" s="18"/>
      <c r="AV1854" s="18"/>
      <c r="AW1854" s="18"/>
      <c r="AX1854" s="18"/>
      <c r="AY1854" s="18"/>
      <c r="AZ1854" s="18"/>
      <c r="BA1854" s="18"/>
      <c r="BB1854" s="18"/>
      <c r="BD1854" s="18"/>
      <c r="BE1854" s="18"/>
      <c r="BF1854" s="18"/>
      <c r="BG1854" s="18"/>
      <c r="BH1854" s="18"/>
      <c r="BI1854" s="18"/>
      <c r="BJ1854" s="18"/>
      <c r="BK1854" s="18"/>
      <c r="BL1854" s="18"/>
      <c r="BM1854" s="18"/>
      <c r="BN1854" s="18"/>
      <c r="BO1854" s="18"/>
      <c r="BP1854" s="18"/>
      <c r="BQ1854" s="18"/>
      <c r="BR1854" s="18"/>
      <c r="BS1854" s="18"/>
      <c r="BT1854" s="18"/>
      <c r="BU1854" s="18"/>
      <c r="BV1854" s="18"/>
      <c r="BW1854" s="18"/>
      <c r="BX1854" s="18"/>
      <c r="BY1854" s="18"/>
      <c r="BZ1854" s="18"/>
      <c r="CA1854" s="18"/>
      <c r="CB1854" s="18"/>
      <c r="CC1854" s="18"/>
      <c r="CD1854" s="18"/>
      <c r="CE1854" s="18"/>
      <c r="CF1854" s="18"/>
      <c r="CG1854" s="18"/>
      <c r="CH1854" s="18"/>
      <c r="CI1854" s="18"/>
      <c r="CJ1854" s="18"/>
      <c r="CK1854" s="18"/>
      <c r="CL1854" s="18"/>
      <c r="CM1854" s="18"/>
      <c r="CN1854" s="18"/>
      <c r="CO1854" s="18"/>
      <c r="CP1854" s="18"/>
      <c r="CQ1854" s="18"/>
      <c r="CR1854" s="18"/>
      <c r="CS1854" s="18"/>
      <c r="CT1854" s="18"/>
      <c r="CU1854" s="18"/>
      <c r="CV1854" s="18"/>
      <c r="CW1854" s="18"/>
      <c r="CX1854" s="18"/>
      <c r="CY1854" s="18"/>
      <c r="CZ1854" s="18"/>
      <c r="DA1854" s="18"/>
      <c r="DB1854" s="18"/>
      <c r="DC1854" s="18"/>
      <c r="DD1854" s="18"/>
      <c r="DE1854" s="18"/>
      <c r="DF1854" s="18"/>
      <c r="DG1854" s="18"/>
      <c r="DH1854" s="18"/>
      <c r="DI1854" s="18"/>
    </row>
    <row r="1855" s="19" customFormat="1" spans="1:113">
      <c r="A1855" s="153" t="str">
        <f>+CONCATENATE(B1855,C1855,D1855,E1855,F1855)</f>
        <v>AFNS472.75</v>
      </c>
      <c r="B1855" s="158" t="s">
        <v>121</v>
      </c>
      <c r="C1855" s="154" t="s">
        <v>148</v>
      </c>
      <c r="D1855" s="158" t="s">
        <v>6</v>
      </c>
      <c r="E1855" s="158">
        <v>47</v>
      </c>
      <c r="F1855" s="159">
        <v>2.75</v>
      </c>
      <c r="G1855" s="156">
        <v>252.05</v>
      </c>
      <c r="H1855" s="156">
        <v>327.28</v>
      </c>
      <c r="I1855" s="156">
        <v>412.33</v>
      </c>
      <c r="J1855" s="156">
        <v>503.09</v>
      </c>
      <c r="K1855" s="156">
        <v>605.19</v>
      </c>
      <c r="L1855" s="156"/>
      <c r="M1855" s="157">
        <v>377.81</v>
      </c>
      <c r="N1855" s="18"/>
      <c r="W1855" s="18"/>
      <c r="X1855" s="18"/>
      <c r="Y1855" s="18"/>
      <c r="Z1855" s="18"/>
      <c r="AA1855" s="18"/>
      <c r="AB1855" s="18"/>
      <c r="AC1855" s="18"/>
      <c r="AD1855" s="18"/>
      <c r="AE1855" s="18"/>
      <c r="AF1855" s="18"/>
      <c r="AG1855" s="18"/>
      <c r="AH1855" s="18"/>
      <c r="AI1855" s="18"/>
      <c r="AJ1855" s="18"/>
      <c r="AK1855" s="18"/>
      <c r="AL1855" s="18"/>
      <c r="AM1855" s="18"/>
      <c r="AN1855" s="18"/>
      <c r="AO1855" s="18"/>
      <c r="AP1855" s="18"/>
      <c r="AQ1855" s="18"/>
      <c r="AR1855" s="18"/>
      <c r="AS1855" s="18"/>
      <c r="AT1855" s="18"/>
      <c r="AU1855" s="18"/>
      <c r="AV1855" s="18"/>
      <c r="AW1855" s="18"/>
      <c r="AX1855" s="18"/>
      <c r="AY1855" s="18"/>
      <c r="AZ1855" s="18"/>
      <c r="BA1855" s="18"/>
      <c r="BB1855" s="18"/>
      <c r="BD1855" s="18"/>
      <c r="BE1855" s="18"/>
      <c r="BF1855" s="18"/>
      <c r="BG1855" s="18"/>
      <c r="BH1855" s="18"/>
      <c r="BI1855" s="18"/>
      <c r="BJ1855" s="18"/>
      <c r="BK1855" s="18"/>
      <c r="BL1855" s="18"/>
      <c r="BM1855" s="18"/>
      <c r="BN1855" s="18"/>
      <c r="BO1855" s="18"/>
      <c r="BP1855" s="18"/>
      <c r="BQ1855" s="18"/>
      <c r="BR1855" s="18"/>
      <c r="BS1855" s="18"/>
      <c r="BT1855" s="18"/>
      <c r="BU1855" s="18"/>
      <c r="BV1855" s="18"/>
      <c r="BW1855" s="18"/>
      <c r="BX1855" s="18"/>
      <c r="BY1855" s="18"/>
      <c r="BZ1855" s="18"/>
      <c r="CA1855" s="18"/>
      <c r="CB1855" s="18"/>
      <c r="CC1855" s="18"/>
      <c r="CD1855" s="18"/>
      <c r="CE1855" s="18"/>
      <c r="CF1855" s="18"/>
      <c r="CG1855" s="18"/>
      <c r="CH1855" s="18"/>
      <c r="CI1855" s="18"/>
      <c r="CJ1855" s="18"/>
      <c r="CK1855" s="18"/>
      <c r="CL1855" s="18"/>
      <c r="CM1855" s="18"/>
      <c r="CN1855" s="18"/>
      <c r="CO1855" s="18"/>
      <c r="CP1855" s="18"/>
      <c r="CQ1855" s="18"/>
      <c r="CR1855" s="18"/>
      <c r="CS1855" s="18"/>
      <c r="CT1855" s="18"/>
      <c r="CU1855" s="18"/>
      <c r="CV1855" s="18"/>
      <c r="CW1855" s="18"/>
      <c r="CX1855" s="18"/>
      <c r="CY1855" s="18"/>
      <c r="CZ1855" s="18"/>
      <c r="DA1855" s="18"/>
      <c r="DB1855" s="18"/>
      <c r="DC1855" s="18"/>
      <c r="DD1855" s="18"/>
      <c r="DE1855" s="18"/>
      <c r="DF1855" s="18"/>
      <c r="DG1855" s="18"/>
      <c r="DH1855" s="18"/>
      <c r="DI1855" s="18"/>
    </row>
    <row r="1856" s="19" customFormat="1" spans="1:113">
      <c r="A1856" s="153" t="str">
        <f>+CONCATENATE(B1856,C1856,D1856,E1856,F1856)</f>
        <v>AFNS482.75</v>
      </c>
      <c r="B1856" s="158" t="s">
        <v>121</v>
      </c>
      <c r="C1856" s="154" t="s">
        <v>148</v>
      </c>
      <c r="D1856" s="158" t="s">
        <v>6</v>
      </c>
      <c r="E1856" s="158">
        <v>48</v>
      </c>
      <c r="F1856" s="159">
        <v>2.75</v>
      </c>
      <c r="G1856" s="156">
        <v>280.91</v>
      </c>
      <c r="H1856" s="156">
        <v>363.48</v>
      </c>
      <c r="I1856" s="156">
        <v>452.28</v>
      </c>
      <c r="J1856" s="156">
        <v>548.15</v>
      </c>
      <c r="K1856" s="156">
        <v>657.1</v>
      </c>
      <c r="L1856" s="156"/>
      <c r="M1856" s="157">
        <v>398.42</v>
      </c>
      <c r="N1856" s="18"/>
      <c r="W1856" s="18"/>
      <c r="X1856" s="18"/>
      <c r="Y1856" s="18"/>
      <c r="Z1856" s="18"/>
      <c r="AA1856" s="18"/>
      <c r="AB1856" s="18"/>
      <c r="AC1856" s="18"/>
      <c r="AD1856" s="18"/>
      <c r="AE1856" s="18"/>
      <c r="AF1856" s="18"/>
      <c r="AG1856" s="18"/>
      <c r="AH1856" s="18"/>
      <c r="AI1856" s="18"/>
      <c r="AJ1856" s="18"/>
      <c r="AK1856" s="18"/>
      <c r="AL1856" s="18"/>
      <c r="AM1856" s="18"/>
      <c r="AN1856" s="18"/>
      <c r="AO1856" s="18"/>
      <c r="AP1856" s="18"/>
      <c r="AQ1856" s="18"/>
      <c r="AR1856" s="18"/>
      <c r="AS1856" s="18"/>
      <c r="AT1856" s="18"/>
      <c r="AU1856" s="18"/>
      <c r="AV1856" s="18"/>
      <c r="AW1856" s="18"/>
      <c r="AX1856" s="18"/>
      <c r="AY1856" s="18"/>
      <c r="AZ1856" s="18"/>
      <c r="BA1856" s="18"/>
      <c r="BB1856" s="18"/>
      <c r="BD1856" s="18"/>
      <c r="BE1856" s="18"/>
      <c r="BF1856" s="18"/>
      <c r="BG1856" s="18"/>
      <c r="BH1856" s="18"/>
      <c r="BI1856" s="18"/>
      <c r="BJ1856" s="18"/>
      <c r="BK1856" s="18"/>
      <c r="BL1856" s="18"/>
      <c r="BM1856" s="18"/>
      <c r="BN1856" s="18"/>
      <c r="BO1856" s="18"/>
      <c r="BP1856" s="18"/>
      <c r="BQ1856" s="18"/>
      <c r="BR1856" s="18"/>
      <c r="BS1856" s="18"/>
      <c r="BT1856" s="18"/>
      <c r="BU1856" s="18"/>
      <c r="BV1856" s="18"/>
      <c r="BW1856" s="18"/>
      <c r="BX1856" s="18"/>
      <c r="BY1856" s="18"/>
      <c r="BZ1856" s="18"/>
      <c r="CA1856" s="18"/>
      <c r="CB1856" s="18"/>
      <c r="CC1856" s="18"/>
      <c r="CD1856" s="18"/>
      <c r="CE1856" s="18"/>
      <c r="CF1856" s="18"/>
      <c r="CG1856" s="18"/>
      <c r="CH1856" s="18"/>
      <c r="CI1856" s="18"/>
      <c r="CJ1856" s="18"/>
      <c r="CK1856" s="18"/>
      <c r="CL1856" s="18"/>
      <c r="CM1856" s="18"/>
      <c r="CN1856" s="18"/>
      <c r="CO1856" s="18"/>
      <c r="CP1856" s="18"/>
      <c r="CQ1856" s="18"/>
      <c r="CR1856" s="18"/>
      <c r="CS1856" s="18"/>
      <c r="CT1856" s="18"/>
      <c r="CU1856" s="18"/>
      <c r="CV1856" s="18"/>
      <c r="CW1856" s="18"/>
      <c r="CX1856" s="18"/>
      <c r="CY1856" s="18"/>
      <c r="CZ1856" s="18"/>
      <c r="DA1856" s="18"/>
      <c r="DB1856" s="18"/>
      <c r="DC1856" s="18"/>
      <c r="DD1856" s="18"/>
      <c r="DE1856" s="18"/>
      <c r="DF1856" s="18"/>
      <c r="DG1856" s="18"/>
      <c r="DH1856" s="18"/>
      <c r="DI1856" s="18"/>
    </row>
    <row r="1857" s="19" customFormat="1" spans="1:113">
      <c r="A1857" s="153" t="str">
        <f>+CONCATENATE(B1857,C1857,D1857,E1857,F1857)</f>
        <v>AFNS492.75</v>
      </c>
      <c r="B1857" s="158" t="s">
        <v>121</v>
      </c>
      <c r="C1857" s="154" t="s">
        <v>148</v>
      </c>
      <c r="D1857" s="158" t="s">
        <v>6</v>
      </c>
      <c r="E1857" s="158">
        <v>49</v>
      </c>
      <c r="F1857" s="159">
        <v>2.75</v>
      </c>
      <c r="G1857" s="156">
        <v>313.56</v>
      </c>
      <c r="H1857" s="156">
        <v>402.49</v>
      </c>
      <c r="I1857" s="156">
        <v>494.97</v>
      </c>
      <c r="J1857" s="156">
        <v>596.51</v>
      </c>
      <c r="K1857" s="156">
        <v>713.03</v>
      </c>
      <c r="L1857" s="156">
        <v>0</v>
      </c>
      <c r="M1857" s="157">
        <v>420.53</v>
      </c>
      <c r="N1857" s="18"/>
      <c r="W1857" s="18"/>
      <c r="X1857" s="18"/>
      <c r="Y1857" s="18"/>
      <c r="Z1857" s="18"/>
      <c r="AA1857" s="18"/>
      <c r="AB1857" s="18"/>
      <c r="AC1857" s="18"/>
      <c r="AD1857" s="18"/>
      <c r="AE1857" s="18"/>
      <c r="AF1857" s="18"/>
      <c r="AG1857" s="18"/>
      <c r="AH1857" s="18"/>
      <c r="AI1857" s="18"/>
      <c r="AJ1857" s="18"/>
      <c r="AK1857" s="18"/>
      <c r="AL1857" s="18"/>
      <c r="AM1857" s="18"/>
      <c r="AN1857" s="18"/>
      <c r="AO1857" s="18"/>
      <c r="AP1857" s="18"/>
      <c r="AQ1857" s="18"/>
      <c r="AR1857" s="18"/>
      <c r="AS1857" s="18"/>
      <c r="AT1857" s="18"/>
      <c r="AU1857" s="18"/>
      <c r="AV1857" s="18"/>
      <c r="AW1857" s="18"/>
      <c r="AX1857" s="18"/>
      <c r="AY1857" s="18"/>
      <c r="AZ1857" s="18"/>
      <c r="BA1857" s="18"/>
      <c r="BB1857" s="18"/>
      <c r="BD1857" s="18"/>
      <c r="BE1857" s="18"/>
      <c r="BF1857" s="18"/>
      <c r="BG1857" s="18"/>
      <c r="BH1857" s="18"/>
      <c r="BI1857" s="18"/>
      <c r="BJ1857" s="18"/>
      <c r="BK1857" s="18"/>
      <c r="BL1857" s="18"/>
      <c r="BM1857" s="18"/>
      <c r="BN1857" s="18"/>
      <c r="BO1857" s="18"/>
      <c r="BP1857" s="18"/>
      <c r="BQ1857" s="18"/>
      <c r="BR1857" s="18"/>
      <c r="BS1857" s="18"/>
      <c r="BT1857" s="18"/>
      <c r="BU1857" s="18"/>
      <c r="BV1857" s="18"/>
      <c r="BW1857" s="18"/>
      <c r="BX1857" s="18"/>
      <c r="BY1857" s="18"/>
      <c r="BZ1857" s="18"/>
      <c r="CA1857" s="18"/>
      <c r="CB1857" s="18"/>
      <c r="CC1857" s="18"/>
      <c r="CD1857" s="18"/>
      <c r="CE1857" s="18"/>
      <c r="CF1857" s="18"/>
      <c r="CG1857" s="18"/>
      <c r="CH1857" s="18"/>
      <c r="CI1857" s="18"/>
      <c r="CJ1857" s="18"/>
      <c r="CK1857" s="18"/>
      <c r="CL1857" s="18"/>
      <c r="CM1857" s="18"/>
      <c r="CN1857" s="18"/>
      <c r="CO1857" s="18"/>
      <c r="CP1857" s="18"/>
      <c r="CQ1857" s="18"/>
      <c r="CR1857" s="18"/>
      <c r="CS1857" s="18"/>
      <c r="CT1857" s="18"/>
      <c r="CU1857" s="18"/>
      <c r="CV1857" s="18"/>
      <c r="CW1857" s="18"/>
      <c r="CX1857" s="18"/>
      <c r="CY1857" s="18"/>
      <c r="CZ1857" s="18"/>
      <c r="DA1857" s="18"/>
      <c r="DB1857" s="18"/>
      <c r="DC1857" s="18"/>
      <c r="DD1857" s="18"/>
      <c r="DE1857" s="18"/>
      <c r="DF1857" s="18"/>
      <c r="DG1857" s="18"/>
      <c r="DH1857" s="18"/>
      <c r="DI1857" s="18"/>
    </row>
    <row r="1858" s="19" customFormat="1" spans="1:113">
      <c r="A1858" s="153" t="str">
        <f t="shared" ref="A1858:A1921" si="50">+CONCATENATE(B1858,C1858,D1858,E1858,F1858)</f>
        <v>AFNS502.75</v>
      </c>
      <c r="B1858" s="158" t="s">
        <v>121</v>
      </c>
      <c r="C1858" s="154" t="s">
        <v>148</v>
      </c>
      <c r="D1858" s="158" t="s">
        <v>6</v>
      </c>
      <c r="E1858" s="158">
        <v>50</v>
      </c>
      <c r="F1858" s="159">
        <v>2.75</v>
      </c>
      <c r="G1858" s="156">
        <v>349.9</v>
      </c>
      <c r="H1858" s="156">
        <v>444.24</v>
      </c>
      <c r="I1858" s="156">
        <v>540.58</v>
      </c>
      <c r="J1858" s="156">
        <v>648.54</v>
      </c>
      <c r="K1858" s="156">
        <v>773.17</v>
      </c>
      <c r="L1858" s="156">
        <v>0</v>
      </c>
      <c r="M1858" s="157">
        <v>444.24</v>
      </c>
      <c r="N1858" s="18"/>
      <c r="W1858" s="18"/>
      <c r="X1858" s="18"/>
      <c r="Y1858" s="18"/>
      <c r="Z1858" s="18"/>
      <c r="AA1858" s="18"/>
      <c r="AB1858" s="18"/>
      <c r="AC1858" s="18"/>
      <c r="AD1858" s="18"/>
      <c r="AE1858" s="18"/>
      <c r="AF1858" s="18"/>
      <c r="AG1858" s="18"/>
      <c r="AH1858" s="18"/>
      <c r="AI1858" s="18"/>
      <c r="AJ1858" s="18"/>
      <c r="AK1858" s="18"/>
      <c r="AL1858" s="18"/>
      <c r="AM1858" s="18"/>
      <c r="AN1858" s="18"/>
      <c r="AO1858" s="18"/>
      <c r="AP1858" s="18"/>
      <c r="AQ1858" s="18"/>
      <c r="AR1858" s="18"/>
      <c r="AS1858" s="18"/>
      <c r="AT1858" s="18"/>
      <c r="AU1858" s="18"/>
      <c r="AV1858" s="18"/>
      <c r="AW1858" s="18"/>
      <c r="AX1858" s="18"/>
      <c r="AY1858" s="18"/>
      <c r="AZ1858" s="18"/>
      <c r="BA1858" s="18"/>
      <c r="BB1858" s="18"/>
      <c r="BD1858" s="18"/>
      <c r="BE1858" s="18"/>
      <c r="BF1858" s="18"/>
      <c r="BG1858" s="18"/>
      <c r="BH1858" s="18"/>
      <c r="BI1858" s="18"/>
      <c r="BJ1858" s="18"/>
      <c r="BK1858" s="18"/>
      <c r="BL1858" s="18"/>
      <c r="BM1858" s="18"/>
      <c r="BN1858" s="18"/>
      <c r="BO1858" s="18"/>
      <c r="BP1858" s="18"/>
      <c r="BQ1858" s="18"/>
      <c r="BR1858" s="18"/>
      <c r="BS1858" s="18"/>
      <c r="BT1858" s="18"/>
      <c r="BU1858" s="18"/>
      <c r="BV1858" s="18"/>
      <c r="BW1858" s="18"/>
      <c r="BX1858" s="18"/>
      <c r="BY1858" s="18"/>
      <c r="BZ1858" s="18"/>
      <c r="CA1858" s="18"/>
      <c r="CB1858" s="18"/>
      <c r="CC1858" s="18"/>
      <c r="CD1858" s="18"/>
      <c r="CE1858" s="18"/>
      <c r="CF1858" s="18"/>
      <c r="CG1858" s="18"/>
      <c r="CH1858" s="18"/>
      <c r="CI1858" s="18"/>
      <c r="CJ1858" s="18"/>
      <c r="CK1858" s="18"/>
      <c r="CL1858" s="18"/>
      <c r="CM1858" s="18"/>
      <c r="CN1858" s="18"/>
      <c r="CO1858" s="18"/>
      <c r="CP1858" s="18"/>
      <c r="CQ1858" s="18"/>
      <c r="CR1858" s="18"/>
      <c r="CS1858" s="18"/>
      <c r="CT1858" s="18"/>
      <c r="CU1858" s="18"/>
      <c r="CV1858" s="18"/>
      <c r="CW1858" s="18"/>
      <c r="CX1858" s="18"/>
      <c r="CY1858" s="18"/>
      <c r="CZ1858" s="18"/>
      <c r="DA1858" s="18"/>
      <c r="DB1858" s="18"/>
      <c r="DC1858" s="18"/>
      <c r="DD1858" s="18"/>
      <c r="DE1858" s="18"/>
      <c r="DF1858" s="18"/>
      <c r="DG1858" s="18"/>
      <c r="DH1858" s="18"/>
      <c r="DI1858" s="18"/>
    </row>
    <row r="1859" s="19" customFormat="1" spans="1:113">
      <c r="A1859" s="153" t="str">
        <f>+CONCATENATE(B1859,C1859,D1859,E1859,F1859)</f>
        <v>AFNS512.75</v>
      </c>
      <c r="B1859" s="158" t="s">
        <v>121</v>
      </c>
      <c r="C1859" s="154" t="s">
        <v>148</v>
      </c>
      <c r="D1859" s="158" t="s">
        <v>6</v>
      </c>
      <c r="E1859" s="158">
        <v>51</v>
      </c>
      <c r="F1859" s="159">
        <v>2.75</v>
      </c>
      <c r="G1859" s="156">
        <v>389.52</v>
      </c>
      <c r="H1859" s="156">
        <v>488.61</v>
      </c>
      <c r="I1859" s="156">
        <v>589.25</v>
      </c>
      <c r="J1859" s="156">
        <v>704.41</v>
      </c>
      <c r="K1859" s="156"/>
      <c r="L1859" s="156">
        <v>0</v>
      </c>
      <c r="M1859" s="157">
        <v>469.19</v>
      </c>
      <c r="N1859" s="18"/>
      <c r="W1859" s="18"/>
      <c r="X1859" s="18"/>
      <c r="Y1859" s="18"/>
      <c r="Z1859" s="18"/>
      <c r="AA1859" s="18"/>
      <c r="AB1859" s="18"/>
      <c r="AC1859" s="18"/>
      <c r="AD1859" s="18"/>
      <c r="AE1859" s="18"/>
      <c r="AF1859" s="18"/>
      <c r="AG1859" s="18"/>
      <c r="AH1859" s="18"/>
      <c r="AI1859" s="18"/>
      <c r="AJ1859" s="18"/>
      <c r="AK1859" s="18"/>
      <c r="AL1859" s="18"/>
      <c r="AM1859" s="18"/>
      <c r="AN1859" s="18"/>
      <c r="AO1859" s="18"/>
      <c r="AP1859" s="18"/>
      <c r="AQ1859" s="18"/>
      <c r="AR1859" s="18"/>
      <c r="AS1859" s="18"/>
      <c r="AT1859" s="18"/>
      <c r="AU1859" s="18"/>
      <c r="AV1859" s="18"/>
      <c r="AW1859" s="18"/>
      <c r="AX1859" s="18"/>
      <c r="AY1859" s="18"/>
      <c r="AZ1859" s="18"/>
      <c r="BA1859" s="18"/>
      <c r="BB1859" s="18"/>
      <c r="BD1859" s="18"/>
      <c r="BE1859" s="18"/>
      <c r="BF1859" s="18"/>
      <c r="BG1859" s="18"/>
      <c r="BH1859" s="18"/>
      <c r="BI1859" s="18"/>
      <c r="BJ1859" s="18"/>
      <c r="BK1859" s="18"/>
      <c r="BL1859" s="18"/>
      <c r="BM1859" s="18"/>
      <c r="BN1859" s="18"/>
      <c r="BO1859" s="18"/>
      <c r="BP1859" s="18"/>
      <c r="BQ1859" s="18"/>
      <c r="BR1859" s="18"/>
      <c r="BS1859" s="18"/>
      <c r="BT1859" s="18"/>
      <c r="BU1859" s="18"/>
      <c r="BV1859" s="18"/>
      <c r="BW1859" s="18"/>
      <c r="BX1859" s="18"/>
      <c r="BY1859" s="18"/>
      <c r="BZ1859" s="18"/>
      <c r="CA1859" s="18"/>
      <c r="CB1859" s="18"/>
      <c r="CC1859" s="18"/>
      <c r="CD1859" s="18"/>
      <c r="CE1859" s="18"/>
      <c r="CF1859" s="18"/>
      <c r="CG1859" s="18"/>
      <c r="CH1859" s="18"/>
      <c r="CI1859" s="18"/>
      <c r="CJ1859" s="18"/>
      <c r="CK1859" s="18"/>
      <c r="CL1859" s="18"/>
      <c r="CM1859" s="18"/>
      <c r="CN1859" s="18"/>
      <c r="CO1859" s="18"/>
      <c r="CP1859" s="18"/>
      <c r="CQ1859" s="18"/>
      <c r="CR1859" s="18"/>
      <c r="CS1859" s="18"/>
      <c r="CT1859" s="18"/>
      <c r="CU1859" s="18"/>
      <c r="CV1859" s="18"/>
      <c r="CW1859" s="18"/>
      <c r="CX1859" s="18"/>
      <c r="CY1859" s="18"/>
      <c r="CZ1859" s="18"/>
      <c r="DA1859" s="18"/>
      <c r="DB1859" s="18"/>
      <c r="DC1859" s="18"/>
      <c r="DD1859" s="18"/>
      <c r="DE1859" s="18"/>
      <c r="DF1859" s="18"/>
      <c r="DG1859" s="18"/>
      <c r="DH1859" s="18"/>
      <c r="DI1859" s="18"/>
    </row>
    <row r="1860" s="19" customFormat="1" spans="1:113">
      <c r="A1860" s="153" t="str">
        <f>+CONCATENATE(B1860,C1860,D1860,E1860,F1860)</f>
        <v>AFNS522.75</v>
      </c>
      <c r="B1860" s="158" t="s">
        <v>121</v>
      </c>
      <c r="C1860" s="154" t="s">
        <v>148</v>
      </c>
      <c r="D1860" s="158" t="s">
        <v>6</v>
      </c>
      <c r="E1860" s="158">
        <v>52</v>
      </c>
      <c r="F1860" s="159">
        <v>2.75</v>
      </c>
      <c r="G1860" s="156">
        <v>432.1</v>
      </c>
      <c r="H1860" s="156">
        <v>535.48</v>
      </c>
      <c r="I1860" s="156">
        <v>641.1</v>
      </c>
      <c r="J1860" s="156">
        <v>764.32</v>
      </c>
      <c r="K1860" s="156"/>
      <c r="L1860" s="156">
        <v>0</v>
      </c>
      <c r="M1860" s="157">
        <v>493.27</v>
      </c>
      <c r="N1860" s="18"/>
      <c r="W1860" s="18"/>
      <c r="X1860" s="18"/>
      <c r="Y1860" s="18"/>
      <c r="Z1860" s="18"/>
      <c r="AA1860" s="18"/>
      <c r="AB1860" s="18"/>
      <c r="AC1860" s="18"/>
      <c r="AD1860" s="18"/>
      <c r="AE1860" s="18"/>
      <c r="AF1860" s="18"/>
      <c r="AG1860" s="18"/>
      <c r="AH1860" s="18"/>
      <c r="AI1860" s="18"/>
      <c r="AJ1860" s="18"/>
      <c r="AK1860" s="18"/>
      <c r="AL1860" s="18"/>
      <c r="AM1860" s="18"/>
      <c r="AN1860" s="18"/>
      <c r="AO1860" s="18"/>
      <c r="AP1860" s="18"/>
      <c r="AQ1860" s="18"/>
      <c r="AR1860" s="18"/>
      <c r="AS1860" s="18"/>
      <c r="AT1860" s="18"/>
      <c r="AU1860" s="18"/>
      <c r="AV1860" s="18"/>
      <c r="AW1860" s="18"/>
      <c r="AX1860" s="18"/>
      <c r="AY1860" s="18"/>
      <c r="AZ1860" s="18"/>
      <c r="BA1860" s="18"/>
      <c r="BB1860" s="18"/>
      <c r="BD1860" s="18"/>
      <c r="BE1860" s="18"/>
      <c r="BF1860" s="18"/>
      <c r="BG1860" s="18"/>
      <c r="BH1860" s="18"/>
      <c r="BI1860" s="18"/>
      <c r="BJ1860" s="18"/>
      <c r="BK1860" s="18"/>
      <c r="BL1860" s="18"/>
      <c r="BM1860" s="18"/>
      <c r="BN1860" s="18"/>
      <c r="BO1860" s="18"/>
      <c r="BP1860" s="18"/>
      <c r="BQ1860" s="18"/>
      <c r="BR1860" s="18"/>
      <c r="BS1860" s="18"/>
      <c r="BT1860" s="18"/>
      <c r="BU1860" s="18"/>
      <c r="BV1860" s="18"/>
      <c r="BW1860" s="18"/>
      <c r="BX1860" s="18"/>
      <c r="BY1860" s="18"/>
      <c r="BZ1860" s="18"/>
      <c r="CA1860" s="18"/>
      <c r="CB1860" s="18"/>
      <c r="CC1860" s="18"/>
      <c r="CD1860" s="18"/>
      <c r="CE1860" s="18"/>
      <c r="CF1860" s="18"/>
      <c r="CG1860" s="18"/>
      <c r="CH1860" s="18"/>
      <c r="CI1860" s="18"/>
      <c r="CJ1860" s="18"/>
      <c r="CK1860" s="18"/>
      <c r="CL1860" s="18"/>
      <c r="CM1860" s="18"/>
      <c r="CN1860" s="18"/>
      <c r="CO1860" s="18"/>
      <c r="CP1860" s="18"/>
      <c r="CQ1860" s="18"/>
      <c r="CR1860" s="18"/>
      <c r="CS1860" s="18"/>
      <c r="CT1860" s="18"/>
      <c r="CU1860" s="18"/>
      <c r="CV1860" s="18"/>
      <c r="CW1860" s="18"/>
      <c r="CX1860" s="18"/>
      <c r="CY1860" s="18"/>
      <c r="CZ1860" s="18"/>
      <c r="DA1860" s="18"/>
      <c r="DB1860" s="18"/>
      <c r="DC1860" s="18"/>
      <c r="DD1860" s="18"/>
      <c r="DE1860" s="18"/>
      <c r="DF1860" s="18"/>
      <c r="DG1860" s="18"/>
      <c r="DH1860" s="18"/>
      <c r="DI1860" s="18"/>
    </row>
    <row r="1861" s="19" customFormat="1" spans="1:113">
      <c r="A1861" s="153" t="str">
        <f>+CONCATENATE(B1861,C1861,D1861,E1861,F1861)</f>
        <v>AFNS532.75</v>
      </c>
      <c r="B1861" s="158" t="s">
        <v>121</v>
      </c>
      <c r="C1861" s="154" t="s">
        <v>148</v>
      </c>
      <c r="D1861" s="158" t="s">
        <v>6</v>
      </c>
      <c r="E1861" s="158">
        <v>53</v>
      </c>
      <c r="F1861" s="159">
        <v>2.75</v>
      </c>
      <c r="G1861" s="156">
        <v>477.25</v>
      </c>
      <c r="H1861" s="156">
        <v>584.8</v>
      </c>
      <c r="I1861" s="156">
        <v>696.32</v>
      </c>
      <c r="J1861" s="156">
        <v>828.48</v>
      </c>
      <c r="K1861" s="156"/>
      <c r="L1861" s="156">
        <v>0</v>
      </c>
      <c r="M1861" s="157">
        <v>518.35</v>
      </c>
      <c r="N1861" s="18"/>
      <c r="W1861" s="18"/>
      <c r="X1861" s="18"/>
      <c r="Y1861" s="18"/>
      <c r="Z1861" s="18"/>
      <c r="AA1861" s="18"/>
      <c r="AB1861" s="18"/>
      <c r="AC1861" s="18"/>
      <c r="AD1861" s="18"/>
      <c r="AE1861" s="18"/>
      <c r="AF1861" s="18"/>
      <c r="AG1861" s="18"/>
      <c r="AH1861" s="18"/>
      <c r="AI1861" s="18"/>
      <c r="AJ1861" s="18"/>
      <c r="AK1861" s="18"/>
      <c r="AL1861" s="18"/>
      <c r="AM1861" s="18"/>
      <c r="AN1861" s="18"/>
      <c r="AO1861" s="18"/>
      <c r="AP1861" s="18"/>
      <c r="AQ1861" s="18"/>
      <c r="AR1861" s="18"/>
      <c r="AS1861" s="18"/>
      <c r="AT1861" s="18"/>
      <c r="AU1861" s="18"/>
      <c r="AV1861" s="18"/>
      <c r="AW1861" s="18"/>
      <c r="AX1861" s="18"/>
      <c r="AY1861" s="18"/>
      <c r="AZ1861" s="18"/>
      <c r="BA1861" s="18"/>
      <c r="BB1861" s="18"/>
      <c r="BD1861" s="18"/>
      <c r="BE1861" s="18"/>
      <c r="BF1861" s="18"/>
      <c r="BG1861" s="18"/>
      <c r="BH1861" s="18"/>
      <c r="BI1861" s="18"/>
      <c r="BJ1861" s="18"/>
      <c r="BK1861" s="18"/>
      <c r="BL1861" s="18"/>
      <c r="BM1861" s="18"/>
      <c r="BN1861" s="18"/>
      <c r="BO1861" s="18"/>
      <c r="BP1861" s="18"/>
      <c r="BQ1861" s="18"/>
      <c r="BR1861" s="18"/>
      <c r="BS1861" s="18"/>
      <c r="BT1861" s="18"/>
      <c r="BU1861" s="18"/>
      <c r="BV1861" s="18"/>
      <c r="BW1861" s="18"/>
      <c r="BX1861" s="18"/>
      <c r="BY1861" s="18"/>
      <c r="BZ1861" s="18"/>
      <c r="CA1861" s="18"/>
      <c r="CB1861" s="18"/>
      <c r="CC1861" s="18"/>
      <c r="CD1861" s="18"/>
      <c r="CE1861" s="18"/>
      <c r="CF1861" s="18"/>
      <c r="CG1861" s="18"/>
      <c r="CH1861" s="18"/>
      <c r="CI1861" s="18"/>
      <c r="CJ1861" s="18"/>
      <c r="CK1861" s="18"/>
      <c r="CL1861" s="18"/>
      <c r="CM1861" s="18"/>
      <c r="CN1861" s="18"/>
      <c r="CO1861" s="18"/>
      <c r="CP1861" s="18"/>
      <c r="CQ1861" s="18"/>
      <c r="CR1861" s="18"/>
      <c r="CS1861" s="18"/>
      <c r="CT1861" s="18"/>
      <c r="CU1861" s="18"/>
      <c r="CV1861" s="18"/>
      <c r="CW1861" s="18"/>
      <c r="CX1861" s="18"/>
      <c r="CY1861" s="18"/>
      <c r="CZ1861" s="18"/>
      <c r="DA1861" s="18"/>
      <c r="DB1861" s="18"/>
      <c r="DC1861" s="18"/>
      <c r="DD1861" s="18"/>
      <c r="DE1861" s="18"/>
      <c r="DF1861" s="18"/>
      <c r="DG1861" s="18"/>
      <c r="DH1861" s="18"/>
      <c r="DI1861" s="18"/>
    </row>
    <row r="1862" s="19" customFormat="1" spans="1:113">
      <c r="A1862" s="153" t="str">
        <f>+CONCATENATE(B1862,C1862,D1862,E1862,F1862)</f>
        <v>AFNS542.75</v>
      </c>
      <c r="B1862" s="158" t="s">
        <v>121</v>
      </c>
      <c r="C1862" s="154" t="s">
        <v>148</v>
      </c>
      <c r="D1862" s="158" t="s">
        <v>6</v>
      </c>
      <c r="E1862" s="158">
        <v>54</v>
      </c>
      <c r="F1862" s="159">
        <v>2.75</v>
      </c>
      <c r="G1862" s="156">
        <v>524.61</v>
      </c>
      <c r="H1862" s="156">
        <v>636.6</v>
      </c>
      <c r="I1862" s="156">
        <v>755.15</v>
      </c>
      <c r="J1862" s="156">
        <v>897.14</v>
      </c>
      <c r="K1862" s="156">
        <v>0</v>
      </c>
      <c r="L1862" s="156">
        <v>0</v>
      </c>
      <c r="M1862" s="157">
        <v>544.9</v>
      </c>
      <c r="N1862" s="18"/>
      <c r="W1862" s="18"/>
      <c r="X1862" s="18"/>
      <c r="Y1862" s="18"/>
      <c r="Z1862" s="18"/>
      <c r="AA1862" s="18"/>
      <c r="AB1862" s="18"/>
      <c r="AC1862" s="18"/>
      <c r="AD1862" s="18"/>
      <c r="AE1862" s="18"/>
      <c r="AF1862" s="18"/>
      <c r="AG1862" s="18"/>
      <c r="AH1862" s="18"/>
      <c r="AI1862" s="18"/>
      <c r="AJ1862" s="18"/>
      <c r="AK1862" s="18"/>
      <c r="AL1862" s="18"/>
      <c r="AM1862" s="18"/>
      <c r="AN1862" s="18"/>
      <c r="AO1862" s="18"/>
      <c r="AP1862" s="18"/>
      <c r="AQ1862" s="18"/>
      <c r="AR1862" s="18"/>
      <c r="AS1862" s="18"/>
      <c r="AT1862" s="18"/>
      <c r="AU1862" s="18"/>
      <c r="AV1862" s="18"/>
      <c r="AW1862" s="18"/>
      <c r="AX1862" s="18"/>
      <c r="AY1862" s="18"/>
      <c r="AZ1862" s="18"/>
      <c r="BA1862" s="18"/>
      <c r="BB1862" s="18"/>
      <c r="BD1862" s="18"/>
      <c r="BE1862" s="18"/>
      <c r="BF1862" s="18"/>
      <c r="BG1862" s="18"/>
      <c r="BH1862" s="18"/>
      <c r="BI1862" s="18"/>
      <c r="BJ1862" s="18"/>
      <c r="BK1862" s="18"/>
      <c r="BL1862" s="18"/>
      <c r="BM1862" s="18"/>
      <c r="BN1862" s="18"/>
      <c r="BO1862" s="18"/>
      <c r="BP1862" s="18"/>
      <c r="BQ1862" s="18"/>
      <c r="BR1862" s="18"/>
      <c r="BS1862" s="18"/>
      <c r="BT1862" s="18"/>
      <c r="BU1862" s="18"/>
      <c r="BV1862" s="18"/>
      <c r="BW1862" s="18"/>
      <c r="BX1862" s="18"/>
      <c r="BY1862" s="18"/>
      <c r="BZ1862" s="18"/>
      <c r="CA1862" s="18"/>
      <c r="CB1862" s="18"/>
      <c r="CC1862" s="18"/>
      <c r="CD1862" s="18"/>
      <c r="CE1862" s="18"/>
      <c r="CF1862" s="18"/>
      <c r="CG1862" s="18"/>
      <c r="CH1862" s="18"/>
      <c r="CI1862" s="18"/>
      <c r="CJ1862" s="18"/>
      <c r="CK1862" s="18"/>
      <c r="CL1862" s="18"/>
      <c r="CM1862" s="18"/>
      <c r="CN1862" s="18"/>
      <c r="CO1862" s="18"/>
      <c r="CP1862" s="18"/>
      <c r="CQ1862" s="18"/>
      <c r="CR1862" s="18"/>
      <c r="CS1862" s="18"/>
      <c r="CT1862" s="18"/>
      <c r="CU1862" s="18"/>
      <c r="CV1862" s="18"/>
      <c r="CW1862" s="18"/>
      <c r="CX1862" s="18"/>
      <c r="CY1862" s="18"/>
      <c r="CZ1862" s="18"/>
      <c r="DA1862" s="18"/>
      <c r="DB1862" s="18"/>
      <c r="DC1862" s="18"/>
      <c r="DD1862" s="18"/>
      <c r="DE1862" s="18"/>
      <c r="DF1862" s="18"/>
      <c r="DG1862" s="18"/>
      <c r="DH1862" s="18"/>
      <c r="DI1862" s="18"/>
    </row>
    <row r="1863" s="19" customFormat="1" spans="1:113">
      <c r="A1863" s="153" t="str">
        <f>+CONCATENATE(B1863,C1863,D1863,E1863,F1863)</f>
        <v>AFNS552.75</v>
      </c>
      <c r="B1863" s="158" t="s">
        <v>121</v>
      </c>
      <c r="C1863" s="154" t="s">
        <v>148</v>
      </c>
      <c r="D1863" s="158" t="s">
        <v>6</v>
      </c>
      <c r="E1863" s="158">
        <v>55</v>
      </c>
      <c r="F1863" s="159">
        <v>2.75</v>
      </c>
      <c r="G1863" s="156">
        <v>573.95</v>
      </c>
      <c r="H1863" s="156">
        <v>691.05</v>
      </c>
      <c r="I1863" s="156">
        <v>817.92</v>
      </c>
      <c r="J1863" s="156">
        <v>970.62</v>
      </c>
      <c r="K1863" s="156">
        <v>0</v>
      </c>
      <c r="L1863" s="156">
        <v>0</v>
      </c>
      <c r="M1863" s="157">
        <v>573.95</v>
      </c>
      <c r="N1863" s="18"/>
      <c r="W1863" s="18"/>
      <c r="X1863" s="18"/>
      <c r="Y1863" s="18"/>
      <c r="Z1863" s="18"/>
      <c r="AA1863" s="18"/>
      <c r="AB1863" s="18"/>
      <c r="AC1863" s="18"/>
      <c r="AD1863" s="18"/>
      <c r="AE1863" s="18"/>
      <c r="AF1863" s="18"/>
      <c r="AG1863" s="18"/>
      <c r="AH1863" s="18"/>
      <c r="AI1863" s="18"/>
      <c r="AJ1863" s="18"/>
      <c r="AK1863" s="18"/>
      <c r="AL1863" s="18"/>
      <c r="AM1863" s="18"/>
      <c r="AN1863" s="18"/>
      <c r="AO1863" s="18"/>
      <c r="AP1863" s="18"/>
      <c r="AQ1863" s="18"/>
      <c r="AR1863" s="18"/>
      <c r="AS1863" s="18"/>
      <c r="AT1863" s="18"/>
      <c r="AU1863" s="18"/>
      <c r="AV1863" s="18"/>
      <c r="AW1863" s="18"/>
      <c r="AX1863" s="18"/>
      <c r="AY1863" s="18"/>
      <c r="AZ1863" s="18"/>
      <c r="BA1863" s="18"/>
      <c r="BB1863" s="18"/>
      <c r="BD1863" s="18"/>
      <c r="BE1863" s="18"/>
      <c r="BF1863" s="18"/>
      <c r="BG1863" s="18"/>
      <c r="BH1863" s="18"/>
      <c r="BI1863" s="18"/>
      <c r="BJ1863" s="18"/>
      <c r="BK1863" s="18"/>
      <c r="BL1863" s="18"/>
      <c r="BM1863" s="18"/>
      <c r="BN1863" s="18"/>
      <c r="BO1863" s="18"/>
      <c r="BP1863" s="18"/>
      <c r="BQ1863" s="18"/>
      <c r="BR1863" s="18"/>
      <c r="BS1863" s="18"/>
      <c r="BT1863" s="18"/>
      <c r="BU1863" s="18"/>
      <c r="BV1863" s="18"/>
      <c r="BW1863" s="18"/>
      <c r="BX1863" s="18"/>
      <c r="BY1863" s="18"/>
      <c r="BZ1863" s="18"/>
      <c r="CA1863" s="18"/>
      <c r="CB1863" s="18"/>
      <c r="CC1863" s="18"/>
      <c r="CD1863" s="18"/>
      <c r="CE1863" s="18"/>
      <c r="CF1863" s="18"/>
      <c r="CG1863" s="18"/>
      <c r="CH1863" s="18"/>
      <c r="CI1863" s="18"/>
      <c r="CJ1863" s="18"/>
      <c r="CK1863" s="18"/>
      <c r="CL1863" s="18"/>
      <c r="CM1863" s="18"/>
      <c r="CN1863" s="18"/>
      <c r="CO1863" s="18"/>
      <c r="CP1863" s="18"/>
      <c r="CQ1863" s="18"/>
      <c r="CR1863" s="18"/>
      <c r="CS1863" s="18"/>
      <c r="CT1863" s="18"/>
      <c r="CU1863" s="18"/>
      <c r="CV1863" s="18"/>
      <c r="CW1863" s="18"/>
      <c r="CX1863" s="18"/>
      <c r="CY1863" s="18"/>
      <c r="CZ1863" s="18"/>
      <c r="DA1863" s="18"/>
      <c r="DB1863" s="18"/>
      <c r="DC1863" s="18"/>
      <c r="DD1863" s="18"/>
      <c r="DE1863" s="18"/>
      <c r="DF1863" s="18"/>
      <c r="DG1863" s="18"/>
      <c r="DH1863" s="18"/>
      <c r="DI1863" s="18"/>
    </row>
    <row r="1864" s="19" customFormat="1" spans="1:113">
      <c r="A1864" s="153" t="str">
        <f>+CONCATENATE(B1864,C1864,D1864,E1864,F1864)</f>
        <v>AFNS562.75</v>
      </c>
      <c r="B1864" s="158" t="s">
        <v>121</v>
      </c>
      <c r="C1864" s="154" t="s">
        <v>148</v>
      </c>
      <c r="D1864" s="158" t="s">
        <v>6</v>
      </c>
      <c r="E1864" s="158">
        <v>56</v>
      </c>
      <c r="F1864" s="159">
        <v>2.75</v>
      </c>
      <c r="G1864" s="156">
        <v>625.15</v>
      </c>
      <c r="H1864" s="156">
        <v>748.52</v>
      </c>
      <c r="I1864" s="156">
        <v>885.07</v>
      </c>
      <c r="J1864" s="156"/>
      <c r="K1864" s="156">
        <v>0</v>
      </c>
      <c r="L1864" s="156">
        <v>0</v>
      </c>
      <c r="M1864" s="157"/>
      <c r="N1864" s="18"/>
      <c r="W1864" s="18"/>
      <c r="X1864" s="18"/>
      <c r="Y1864" s="18"/>
      <c r="Z1864" s="18"/>
      <c r="AA1864" s="18"/>
      <c r="AB1864" s="18"/>
      <c r="AC1864" s="18"/>
      <c r="AD1864" s="18"/>
      <c r="AE1864" s="18"/>
      <c r="AF1864" s="18"/>
      <c r="AG1864" s="18"/>
      <c r="AH1864" s="18"/>
      <c r="AI1864" s="18"/>
      <c r="AJ1864" s="18"/>
      <c r="AK1864" s="18"/>
      <c r="AL1864" s="18"/>
      <c r="AM1864" s="18"/>
      <c r="AN1864" s="18"/>
      <c r="AO1864" s="18"/>
      <c r="AP1864" s="18"/>
      <c r="AQ1864" s="18"/>
      <c r="AR1864" s="18"/>
      <c r="AS1864" s="18"/>
      <c r="AT1864" s="18"/>
      <c r="AU1864" s="18"/>
      <c r="AV1864" s="18"/>
      <c r="AW1864" s="18"/>
      <c r="AX1864" s="18"/>
      <c r="AY1864" s="18"/>
      <c r="AZ1864" s="18"/>
      <c r="BA1864" s="18"/>
      <c r="BB1864" s="18"/>
      <c r="BD1864" s="18"/>
      <c r="BE1864" s="18"/>
      <c r="BF1864" s="18"/>
      <c r="BG1864" s="18"/>
      <c r="BH1864" s="18"/>
      <c r="BI1864" s="18"/>
      <c r="BJ1864" s="18"/>
      <c r="BK1864" s="18"/>
      <c r="BL1864" s="18"/>
      <c r="BM1864" s="18"/>
      <c r="BN1864" s="18"/>
      <c r="BO1864" s="18"/>
      <c r="BP1864" s="18"/>
      <c r="BQ1864" s="18"/>
      <c r="BR1864" s="18"/>
      <c r="BS1864" s="18"/>
      <c r="BT1864" s="18"/>
      <c r="BU1864" s="18"/>
      <c r="BV1864" s="18"/>
      <c r="BW1864" s="18"/>
      <c r="BX1864" s="18"/>
      <c r="BY1864" s="18"/>
      <c r="BZ1864" s="18"/>
      <c r="CA1864" s="18"/>
      <c r="CB1864" s="18"/>
      <c r="CC1864" s="18"/>
      <c r="CD1864" s="18"/>
      <c r="CE1864" s="18"/>
      <c r="CF1864" s="18"/>
      <c r="CG1864" s="18"/>
      <c r="CH1864" s="18"/>
      <c r="CI1864" s="18"/>
      <c r="CJ1864" s="18"/>
      <c r="CK1864" s="18"/>
      <c r="CL1864" s="18"/>
      <c r="CM1864" s="18"/>
      <c r="CN1864" s="18"/>
      <c r="CO1864" s="18"/>
      <c r="CP1864" s="18"/>
      <c r="CQ1864" s="18"/>
      <c r="CR1864" s="18"/>
      <c r="CS1864" s="18"/>
      <c r="CT1864" s="18"/>
      <c r="CU1864" s="18"/>
      <c r="CV1864" s="18"/>
      <c r="CW1864" s="18"/>
      <c r="CX1864" s="18"/>
      <c r="CY1864" s="18"/>
      <c r="CZ1864" s="18"/>
      <c r="DA1864" s="18"/>
      <c r="DB1864" s="18"/>
      <c r="DC1864" s="18"/>
      <c r="DD1864" s="18"/>
      <c r="DE1864" s="18"/>
      <c r="DF1864" s="18"/>
      <c r="DG1864" s="18"/>
      <c r="DH1864" s="18"/>
      <c r="DI1864" s="18"/>
    </row>
    <row r="1865" s="19" customFormat="1" spans="1:113">
      <c r="A1865" s="153" t="str">
        <f>+CONCATENATE(B1865,C1865,D1865,E1865,F1865)</f>
        <v>AFNS572.75</v>
      </c>
      <c r="B1865" s="158" t="s">
        <v>121</v>
      </c>
      <c r="C1865" s="154" t="s">
        <v>148</v>
      </c>
      <c r="D1865" s="158" t="s">
        <v>6</v>
      </c>
      <c r="E1865" s="158">
        <v>57</v>
      </c>
      <c r="F1865" s="159">
        <v>2.75</v>
      </c>
      <c r="G1865" s="156">
        <v>678.37</v>
      </c>
      <c r="H1865" s="156">
        <v>809.51</v>
      </c>
      <c r="I1865" s="156">
        <v>956.94</v>
      </c>
      <c r="J1865" s="156"/>
      <c r="K1865" s="156">
        <v>0</v>
      </c>
      <c r="L1865" s="156">
        <v>0</v>
      </c>
      <c r="M1865" s="157"/>
      <c r="N1865" s="18"/>
      <c r="W1865" s="18"/>
      <c r="X1865" s="18"/>
      <c r="Y1865" s="18"/>
      <c r="Z1865" s="18"/>
      <c r="AA1865" s="18"/>
      <c r="AB1865" s="18"/>
      <c r="AC1865" s="18"/>
      <c r="AD1865" s="18"/>
      <c r="AE1865" s="18"/>
      <c r="AF1865" s="18"/>
      <c r="AG1865" s="18"/>
      <c r="AH1865" s="18"/>
      <c r="AI1865" s="18"/>
      <c r="AJ1865" s="18"/>
      <c r="AK1865" s="18"/>
      <c r="AL1865" s="18"/>
      <c r="AM1865" s="18"/>
      <c r="AN1865" s="18"/>
      <c r="AO1865" s="18"/>
      <c r="AP1865" s="18"/>
      <c r="AQ1865" s="18"/>
      <c r="AR1865" s="18"/>
      <c r="AS1865" s="18"/>
      <c r="AT1865" s="18"/>
      <c r="AU1865" s="18"/>
      <c r="AV1865" s="18"/>
      <c r="AW1865" s="18"/>
      <c r="AX1865" s="18"/>
      <c r="AY1865" s="18"/>
      <c r="AZ1865" s="18"/>
      <c r="BA1865" s="18"/>
      <c r="BB1865" s="18"/>
      <c r="BD1865" s="18"/>
      <c r="BE1865" s="18"/>
      <c r="BF1865" s="18"/>
      <c r="BG1865" s="18"/>
      <c r="BH1865" s="18"/>
      <c r="BI1865" s="18"/>
      <c r="BJ1865" s="18"/>
      <c r="BK1865" s="18"/>
      <c r="BL1865" s="18"/>
      <c r="BM1865" s="18"/>
      <c r="BN1865" s="18"/>
      <c r="BO1865" s="18"/>
      <c r="BP1865" s="18"/>
      <c r="BQ1865" s="18"/>
      <c r="BR1865" s="18"/>
      <c r="BS1865" s="18"/>
      <c r="BT1865" s="18"/>
      <c r="BU1865" s="18"/>
      <c r="BV1865" s="18"/>
      <c r="BW1865" s="18"/>
      <c r="BX1865" s="18"/>
      <c r="BY1865" s="18"/>
      <c r="BZ1865" s="18"/>
      <c r="CA1865" s="18"/>
      <c r="CB1865" s="18"/>
      <c r="CC1865" s="18"/>
      <c r="CD1865" s="18"/>
      <c r="CE1865" s="18"/>
      <c r="CF1865" s="18"/>
      <c r="CG1865" s="18"/>
      <c r="CH1865" s="18"/>
      <c r="CI1865" s="18"/>
      <c r="CJ1865" s="18"/>
      <c r="CK1865" s="18"/>
      <c r="CL1865" s="18"/>
      <c r="CM1865" s="18"/>
      <c r="CN1865" s="18"/>
      <c r="CO1865" s="18"/>
      <c r="CP1865" s="18"/>
      <c r="CQ1865" s="18"/>
      <c r="CR1865" s="18"/>
      <c r="CS1865" s="18"/>
      <c r="CT1865" s="18"/>
      <c r="CU1865" s="18"/>
      <c r="CV1865" s="18"/>
      <c r="CW1865" s="18"/>
      <c r="CX1865" s="18"/>
      <c r="CY1865" s="18"/>
      <c r="CZ1865" s="18"/>
      <c r="DA1865" s="18"/>
      <c r="DB1865" s="18"/>
      <c r="DC1865" s="18"/>
      <c r="DD1865" s="18"/>
      <c r="DE1865" s="18"/>
      <c r="DF1865" s="18"/>
      <c r="DG1865" s="18"/>
      <c r="DH1865" s="18"/>
      <c r="DI1865" s="18"/>
    </row>
    <row r="1866" s="19" customFormat="1" spans="1:113">
      <c r="A1866" s="153" t="str">
        <f>+CONCATENATE(B1866,C1866,D1866,E1866,F1866)</f>
        <v>AFNS582.75</v>
      </c>
      <c r="B1866" s="158" t="s">
        <v>121</v>
      </c>
      <c r="C1866" s="154" t="s">
        <v>148</v>
      </c>
      <c r="D1866" s="158" t="s">
        <v>6</v>
      </c>
      <c r="E1866" s="158">
        <v>58</v>
      </c>
      <c r="F1866" s="159">
        <v>2.75</v>
      </c>
      <c r="G1866" s="156">
        <v>733.93</v>
      </c>
      <c r="H1866" s="156">
        <v>874.31</v>
      </c>
      <c r="I1866" s="156">
        <v>1034.21</v>
      </c>
      <c r="J1866" s="156"/>
      <c r="K1866" s="156">
        <v>0</v>
      </c>
      <c r="L1866" s="156">
        <v>0</v>
      </c>
      <c r="M1866" s="157"/>
      <c r="N1866" s="18"/>
      <c r="W1866" s="18"/>
      <c r="X1866" s="18"/>
      <c r="Y1866" s="18"/>
      <c r="Z1866" s="18"/>
      <c r="AA1866" s="18"/>
      <c r="AB1866" s="18"/>
      <c r="AC1866" s="18"/>
      <c r="AD1866" s="18"/>
      <c r="AE1866" s="18"/>
      <c r="AF1866" s="18"/>
      <c r="AG1866" s="18"/>
      <c r="AH1866" s="18"/>
      <c r="AI1866" s="18"/>
      <c r="AJ1866" s="18"/>
      <c r="AK1866" s="18"/>
      <c r="AL1866" s="18"/>
      <c r="AM1866" s="18"/>
      <c r="AN1866" s="18"/>
      <c r="AO1866" s="18"/>
      <c r="AP1866" s="18"/>
      <c r="AQ1866" s="18"/>
      <c r="AR1866" s="18"/>
      <c r="AS1866" s="18"/>
      <c r="AT1866" s="18"/>
      <c r="AU1866" s="18"/>
      <c r="AV1866" s="18"/>
      <c r="AW1866" s="18"/>
      <c r="AX1866" s="18"/>
      <c r="AY1866" s="18"/>
      <c r="AZ1866" s="18"/>
      <c r="BA1866" s="18"/>
      <c r="BB1866" s="18"/>
      <c r="BD1866" s="18"/>
      <c r="BE1866" s="18"/>
      <c r="BF1866" s="18"/>
      <c r="BG1866" s="18"/>
      <c r="BH1866" s="18"/>
      <c r="BI1866" s="18"/>
      <c r="BJ1866" s="18"/>
      <c r="BK1866" s="18"/>
      <c r="BL1866" s="18"/>
      <c r="BM1866" s="18"/>
      <c r="BN1866" s="18"/>
      <c r="BO1866" s="18"/>
      <c r="BP1866" s="18"/>
      <c r="BQ1866" s="18"/>
      <c r="BR1866" s="18"/>
      <c r="BS1866" s="18"/>
      <c r="BT1866" s="18"/>
      <c r="BU1866" s="18"/>
      <c r="BV1866" s="18"/>
      <c r="BW1866" s="18"/>
      <c r="BX1866" s="18"/>
      <c r="BY1866" s="18"/>
      <c r="BZ1866" s="18"/>
      <c r="CA1866" s="18"/>
      <c r="CB1866" s="18"/>
      <c r="CC1866" s="18"/>
      <c r="CD1866" s="18"/>
      <c r="CE1866" s="18"/>
      <c r="CF1866" s="18"/>
      <c r="CG1866" s="18"/>
      <c r="CH1866" s="18"/>
      <c r="CI1866" s="18"/>
      <c r="CJ1866" s="18"/>
      <c r="CK1866" s="18"/>
      <c r="CL1866" s="18"/>
      <c r="CM1866" s="18"/>
      <c r="CN1866" s="18"/>
      <c r="CO1866" s="18"/>
      <c r="CP1866" s="18"/>
      <c r="CQ1866" s="18"/>
      <c r="CR1866" s="18"/>
      <c r="CS1866" s="18"/>
      <c r="CT1866" s="18"/>
      <c r="CU1866" s="18"/>
      <c r="CV1866" s="18"/>
      <c r="CW1866" s="18"/>
      <c r="CX1866" s="18"/>
      <c r="CY1866" s="18"/>
      <c r="CZ1866" s="18"/>
      <c r="DA1866" s="18"/>
      <c r="DB1866" s="18"/>
      <c r="DC1866" s="18"/>
      <c r="DD1866" s="18"/>
      <c r="DE1866" s="18"/>
      <c r="DF1866" s="18"/>
      <c r="DG1866" s="18"/>
      <c r="DH1866" s="18"/>
      <c r="DI1866" s="18"/>
    </row>
    <row r="1867" s="19" customFormat="1" spans="1:113">
      <c r="A1867" s="153" t="str">
        <f>+CONCATENATE(B1867,C1867,D1867,E1867,F1867)</f>
        <v>AFNS592.75</v>
      </c>
      <c r="B1867" s="158" t="s">
        <v>121</v>
      </c>
      <c r="C1867" s="154" t="s">
        <v>148</v>
      </c>
      <c r="D1867" s="158" t="s">
        <v>6</v>
      </c>
      <c r="E1867" s="158">
        <v>59</v>
      </c>
      <c r="F1867" s="159">
        <v>2.75</v>
      </c>
      <c r="G1867" s="156">
        <v>792.49</v>
      </c>
      <c r="H1867" s="156">
        <v>944.33</v>
      </c>
      <c r="I1867" s="156">
        <v>1117.62</v>
      </c>
      <c r="J1867" s="156">
        <v>0</v>
      </c>
      <c r="K1867" s="156">
        <v>0</v>
      </c>
      <c r="L1867" s="156">
        <v>0</v>
      </c>
      <c r="M1867" s="157"/>
      <c r="N1867" s="18"/>
      <c r="W1867" s="18"/>
      <c r="X1867" s="18"/>
      <c r="Y1867" s="18"/>
      <c r="Z1867" s="18"/>
      <c r="AA1867" s="18"/>
      <c r="AB1867" s="18"/>
      <c r="AC1867" s="18"/>
      <c r="AD1867" s="18"/>
      <c r="AE1867" s="18"/>
      <c r="AF1867" s="18"/>
      <c r="AG1867" s="18"/>
      <c r="AH1867" s="18"/>
      <c r="AI1867" s="18"/>
      <c r="AJ1867" s="18"/>
      <c r="AK1867" s="18"/>
      <c r="AL1867" s="18"/>
      <c r="AM1867" s="18"/>
      <c r="AN1867" s="18"/>
      <c r="AO1867" s="18"/>
      <c r="AP1867" s="18"/>
      <c r="AQ1867" s="18"/>
      <c r="AR1867" s="18"/>
      <c r="AS1867" s="18"/>
      <c r="AT1867" s="18"/>
      <c r="AU1867" s="18"/>
      <c r="AV1867" s="18"/>
      <c r="AW1867" s="18"/>
      <c r="AX1867" s="18"/>
      <c r="AY1867" s="18"/>
      <c r="AZ1867" s="18"/>
      <c r="BA1867" s="18"/>
      <c r="BB1867" s="18"/>
      <c r="BD1867" s="18"/>
      <c r="BE1867" s="18"/>
      <c r="BF1867" s="18"/>
      <c r="BG1867" s="18"/>
      <c r="BH1867" s="18"/>
      <c r="BI1867" s="18"/>
      <c r="BJ1867" s="18"/>
      <c r="BK1867" s="18"/>
      <c r="BL1867" s="18"/>
      <c r="BM1867" s="18"/>
      <c r="BN1867" s="18"/>
      <c r="BO1867" s="18"/>
      <c r="BP1867" s="18"/>
      <c r="BQ1867" s="18"/>
      <c r="BR1867" s="18"/>
      <c r="BS1867" s="18"/>
      <c r="BT1867" s="18"/>
      <c r="BU1867" s="18"/>
      <c r="BV1867" s="18"/>
      <c r="BW1867" s="18"/>
      <c r="BX1867" s="18"/>
      <c r="BY1867" s="18"/>
      <c r="BZ1867" s="18"/>
      <c r="CA1867" s="18"/>
      <c r="CB1867" s="18"/>
      <c r="CC1867" s="18"/>
      <c r="CD1867" s="18"/>
      <c r="CE1867" s="18"/>
      <c r="CF1867" s="18"/>
      <c r="CG1867" s="18"/>
      <c r="CH1867" s="18"/>
      <c r="CI1867" s="18"/>
      <c r="CJ1867" s="18"/>
      <c r="CK1867" s="18"/>
      <c r="CL1867" s="18"/>
      <c r="CM1867" s="18"/>
      <c r="CN1867" s="18"/>
      <c r="CO1867" s="18"/>
      <c r="CP1867" s="18"/>
      <c r="CQ1867" s="18"/>
      <c r="CR1867" s="18"/>
      <c r="CS1867" s="18"/>
      <c r="CT1867" s="18"/>
      <c r="CU1867" s="18"/>
      <c r="CV1867" s="18"/>
      <c r="CW1867" s="18"/>
      <c r="CX1867" s="18"/>
      <c r="CY1867" s="18"/>
      <c r="CZ1867" s="18"/>
      <c r="DA1867" s="18"/>
      <c r="DB1867" s="18"/>
      <c r="DC1867" s="18"/>
      <c r="DD1867" s="18"/>
      <c r="DE1867" s="18"/>
      <c r="DF1867" s="18"/>
      <c r="DG1867" s="18"/>
      <c r="DH1867" s="18"/>
      <c r="DI1867" s="18"/>
    </row>
    <row r="1868" s="19" customFormat="1" spans="1:113">
      <c r="A1868" s="153" t="str">
        <f>+CONCATENATE(B1868,C1868,D1868,E1868,F1868)</f>
        <v>AFNS602.75</v>
      </c>
      <c r="B1868" s="158" t="s">
        <v>121</v>
      </c>
      <c r="C1868" s="154" t="s">
        <v>148</v>
      </c>
      <c r="D1868" s="158" t="s">
        <v>6</v>
      </c>
      <c r="E1868" s="158">
        <v>60</v>
      </c>
      <c r="F1868" s="159">
        <v>2.75</v>
      </c>
      <c r="G1868" s="156">
        <v>854.77</v>
      </c>
      <c r="H1868" s="156">
        <v>1020.03</v>
      </c>
      <c r="I1868" s="156">
        <v>1207.95</v>
      </c>
      <c r="J1868" s="156">
        <v>0</v>
      </c>
      <c r="K1868" s="156">
        <v>0</v>
      </c>
      <c r="L1868" s="156">
        <v>0</v>
      </c>
      <c r="M1868" s="157"/>
      <c r="N1868" s="18"/>
      <c r="W1868" s="18"/>
      <c r="X1868" s="18"/>
      <c r="Y1868" s="18"/>
      <c r="Z1868" s="18"/>
      <c r="AA1868" s="18"/>
      <c r="AB1868" s="18"/>
      <c r="AC1868" s="18"/>
      <c r="AD1868" s="18"/>
      <c r="AE1868" s="18"/>
      <c r="AF1868" s="18"/>
      <c r="AG1868" s="18"/>
      <c r="AH1868" s="18"/>
      <c r="AI1868" s="18"/>
      <c r="AJ1868" s="18"/>
      <c r="AK1868" s="18"/>
      <c r="AL1868" s="18"/>
      <c r="AM1868" s="18"/>
      <c r="AN1868" s="18"/>
      <c r="AO1868" s="18"/>
      <c r="AP1868" s="18"/>
      <c r="AQ1868" s="18"/>
      <c r="AR1868" s="18"/>
      <c r="AS1868" s="18"/>
      <c r="AT1868" s="18"/>
      <c r="AU1868" s="18"/>
      <c r="AV1868" s="18"/>
      <c r="AW1868" s="18"/>
      <c r="AX1868" s="18"/>
      <c r="AY1868" s="18"/>
      <c r="AZ1868" s="18"/>
      <c r="BA1868" s="18"/>
      <c r="BB1868" s="18"/>
      <c r="BD1868" s="18"/>
      <c r="BE1868" s="18"/>
      <c r="BF1868" s="18"/>
      <c r="BG1868" s="18"/>
      <c r="BH1868" s="18"/>
      <c r="BI1868" s="18"/>
      <c r="BJ1868" s="18"/>
      <c r="BK1868" s="18"/>
      <c r="BL1868" s="18"/>
      <c r="BM1868" s="18"/>
      <c r="BN1868" s="18"/>
      <c r="BO1868" s="18"/>
      <c r="BP1868" s="18"/>
      <c r="BQ1868" s="18"/>
      <c r="BR1868" s="18"/>
      <c r="BS1868" s="18"/>
      <c r="BT1868" s="18"/>
      <c r="BU1868" s="18"/>
      <c r="BV1868" s="18"/>
      <c r="BW1868" s="18"/>
      <c r="BX1868" s="18"/>
      <c r="BY1868" s="18"/>
      <c r="BZ1868" s="18"/>
      <c r="CA1868" s="18"/>
      <c r="CB1868" s="18"/>
      <c r="CC1868" s="18"/>
      <c r="CD1868" s="18"/>
      <c r="CE1868" s="18"/>
      <c r="CF1868" s="18"/>
      <c r="CG1868" s="18"/>
      <c r="CH1868" s="18"/>
      <c r="CI1868" s="18"/>
      <c r="CJ1868" s="18"/>
      <c r="CK1868" s="18"/>
      <c r="CL1868" s="18"/>
      <c r="CM1868" s="18"/>
      <c r="CN1868" s="18"/>
      <c r="CO1868" s="18"/>
      <c r="CP1868" s="18"/>
      <c r="CQ1868" s="18"/>
      <c r="CR1868" s="18"/>
      <c r="CS1868" s="18"/>
      <c r="CT1868" s="18"/>
      <c r="CU1868" s="18"/>
      <c r="CV1868" s="18"/>
      <c r="CW1868" s="18"/>
      <c r="CX1868" s="18"/>
      <c r="CY1868" s="18"/>
      <c r="CZ1868" s="18"/>
      <c r="DA1868" s="18"/>
      <c r="DB1868" s="18"/>
      <c r="DC1868" s="18"/>
      <c r="DD1868" s="18"/>
      <c r="DE1868" s="18"/>
      <c r="DF1868" s="18"/>
      <c r="DG1868" s="18"/>
      <c r="DH1868" s="18"/>
      <c r="DI1868" s="18"/>
    </row>
    <row r="1869" s="19" customFormat="1" spans="1:113">
      <c r="A1869" s="153" t="str">
        <f>+CONCATENATE(B1869,C1869,D1869,E1869,F1869)</f>
        <v>AFNS612.75</v>
      </c>
      <c r="B1869" s="158" t="s">
        <v>121</v>
      </c>
      <c r="C1869" s="154" t="s">
        <v>148</v>
      </c>
      <c r="D1869" s="158" t="s">
        <v>6</v>
      </c>
      <c r="E1869" s="158">
        <v>61</v>
      </c>
      <c r="F1869" s="159">
        <v>2.75</v>
      </c>
      <c r="G1869" s="156">
        <v>921.28</v>
      </c>
      <c r="H1869" s="156">
        <v>1102.62</v>
      </c>
      <c r="I1869" s="156"/>
      <c r="J1869" s="156">
        <v>0</v>
      </c>
      <c r="K1869" s="156">
        <v>0</v>
      </c>
      <c r="L1869" s="156">
        <v>0</v>
      </c>
      <c r="M1869" s="157"/>
      <c r="N1869" s="18"/>
      <c r="W1869" s="18"/>
      <c r="X1869" s="18"/>
      <c r="Y1869" s="18"/>
      <c r="Z1869" s="18"/>
      <c r="AA1869" s="18"/>
      <c r="AB1869" s="18"/>
      <c r="AC1869" s="18"/>
      <c r="AD1869" s="18"/>
      <c r="AE1869" s="18"/>
      <c r="AF1869" s="18"/>
      <c r="AG1869" s="18"/>
      <c r="AH1869" s="18"/>
      <c r="AI1869" s="18"/>
      <c r="AJ1869" s="18"/>
      <c r="AK1869" s="18"/>
      <c r="AL1869" s="18"/>
      <c r="AM1869" s="18"/>
      <c r="AN1869" s="18"/>
      <c r="AO1869" s="18"/>
      <c r="AP1869" s="18"/>
      <c r="AQ1869" s="18"/>
      <c r="AR1869" s="18"/>
      <c r="AS1869" s="18"/>
      <c r="AT1869" s="18"/>
      <c r="AU1869" s="18"/>
      <c r="AV1869" s="18"/>
      <c r="AW1869" s="18"/>
      <c r="AX1869" s="18"/>
      <c r="AY1869" s="18"/>
      <c r="AZ1869" s="18"/>
      <c r="BA1869" s="18"/>
      <c r="BB1869" s="18"/>
      <c r="BD1869" s="18"/>
      <c r="BE1869" s="18"/>
      <c r="BF1869" s="18"/>
      <c r="BG1869" s="18"/>
      <c r="BH1869" s="18"/>
      <c r="BI1869" s="18"/>
      <c r="BJ1869" s="18"/>
      <c r="BK1869" s="18"/>
      <c r="BL1869" s="18"/>
      <c r="BM1869" s="18"/>
      <c r="BN1869" s="18"/>
      <c r="BO1869" s="18"/>
      <c r="BP1869" s="18"/>
      <c r="BQ1869" s="18"/>
      <c r="BR1869" s="18"/>
      <c r="BS1869" s="18"/>
      <c r="BT1869" s="18"/>
      <c r="BU1869" s="18"/>
      <c r="BV1869" s="18"/>
      <c r="BW1869" s="18"/>
      <c r="BX1869" s="18"/>
      <c r="BY1869" s="18"/>
      <c r="BZ1869" s="18"/>
      <c r="CA1869" s="18"/>
      <c r="CB1869" s="18"/>
      <c r="CC1869" s="18"/>
      <c r="CD1869" s="18"/>
      <c r="CE1869" s="18"/>
      <c r="CF1869" s="18"/>
      <c r="CG1869" s="18"/>
      <c r="CH1869" s="18"/>
      <c r="CI1869" s="18"/>
      <c r="CJ1869" s="18"/>
      <c r="CK1869" s="18"/>
      <c r="CL1869" s="18"/>
      <c r="CM1869" s="18"/>
      <c r="CN1869" s="18"/>
      <c r="CO1869" s="18"/>
      <c r="CP1869" s="18"/>
      <c r="CQ1869" s="18"/>
      <c r="CR1869" s="18"/>
      <c r="CS1869" s="18"/>
      <c r="CT1869" s="18"/>
      <c r="CU1869" s="18"/>
      <c r="CV1869" s="18"/>
      <c r="CW1869" s="18"/>
      <c r="CX1869" s="18"/>
      <c r="CY1869" s="18"/>
      <c r="CZ1869" s="18"/>
      <c r="DA1869" s="18"/>
      <c r="DB1869" s="18"/>
      <c r="DC1869" s="18"/>
      <c r="DD1869" s="18"/>
      <c r="DE1869" s="18"/>
      <c r="DF1869" s="18"/>
      <c r="DG1869" s="18"/>
      <c r="DH1869" s="18"/>
      <c r="DI1869" s="18"/>
    </row>
    <row r="1870" s="19" customFormat="1" spans="1:113">
      <c r="A1870" s="153" t="str">
        <f>+CONCATENATE(B1870,C1870,D1870,E1870,F1870)</f>
        <v>AFNS622.75</v>
      </c>
      <c r="B1870" s="158" t="s">
        <v>121</v>
      </c>
      <c r="C1870" s="154" t="s">
        <v>148</v>
      </c>
      <c r="D1870" s="158" t="s">
        <v>6</v>
      </c>
      <c r="E1870" s="158">
        <v>62</v>
      </c>
      <c r="F1870" s="159">
        <v>2.75</v>
      </c>
      <c r="G1870" s="156">
        <v>994.22</v>
      </c>
      <c r="H1870" s="156">
        <v>1192.34</v>
      </c>
      <c r="I1870" s="156"/>
      <c r="J1870" s="156">
        <v>0</v>
      </c>
      <c r="K1870" s="156">
        <v>0</v>
      </c>
      <c r="L1870" s="156">
        <v>0</v>
      </c>
      <c r="M1870" s="157"/>
      <c r="N1870" s="18"/>
      <c r="W1870" s="18"/>
      <c r="X1870" s="18"/>
      <c r="Y1870" s="18"/>
      <c r="Z1870" s="18"/>
      <c r="AA1870" s="18"/>
      <c r="AB1870" s="18"/>
      <c r="AC1870" s="18"/>
      <c r="AD1870" s="18"/>
      <c r="AE1870" s="18"/>
      <c r="AF1870" s="18"/>
      <c r="AG1870" s="18"/>
      <c r="AH1870" s="18"/>
      <c r="AI1870" s="18"/>
      <c r="AJ1870" s="18"/>
      <c r="AK1870" s="18"/>
      <c r="AL1870" s="18"/>
      <c r="AM1870" s="18"/>
      <c r="AN1870" s="18"/>
      <c r="AO1870" s="18"/>
      <c r="AP1870" s="18"/>
      <c r="AQ1870" s="18"/>
      <c r="AR1870" s="18"/>
      <c r="AS1870" s="18"/>
      <c r="AT1870" s="18"/>
      <c r="AU1870" s="18"/>
      <c r="AV1870" s="18"/>
      <c r="AW1870" s="18"/>
      <c r="AX1870" s="18"/>
      <c r="AY1870" s="18"/>
      <c r="AZ1870" s="18"/>
      <c r="BA1870" s="18"/>
      <c r="BB1870" s="18"/>
      <c r="BD1870" s="18"/>
      <c r="BE1870" s="18"/>
      <c r="BF1870" s="18"/>
      <c r="BG1870" s="18"/>
      <c r="BH1870" s="18"/>
      <c r="BI1870" s="18"/>
      <c r="BJ1870" s="18"/>
      <c r="BK1870" s="18"/>
      <c r="BL1870" s="18"/>
      <c r="BM1870" s="18"/>
      <c r="BN1870" s="18"/>
      <c r="BO1870" s="18"/>
      <c r="BP1870" s="18"/>
      <c r="BQ1870" s="18"/>
      <c r="BR1870" s="18"/>
      <c r="BS1870" s="18"/>
      <c r="BT1870" s="18"/>
      <c r="BU1870" s="18"/>
      <c r="BV1870" s="18"/>
      <c r="BW1870" s="18"/>
      <c r="BX1870" s="18"/>
      <c r="BY1870" s="18"/>
      <c r="BZ1870" s="18"/>
      <c r="CA1870" s="18"/>
      <c r="CB1870" s="18"/>
      <c r="CC1870" s="18"/>
      <c r="CD1870" s="18"/>
      <c r="CE1870" s="18"/>
      <c r="CF1870" s="18"/>
      <c r="CG1870" s="18"/>
      <c r="CH1870" s="18"/>
      <c r="CI1870" s="18"/>
      <c r="CJ1870" s="18"/>
      <c r="CK1870" s="18"/>
      <c r="CL1870" s="18"/>
      <c r="CM1870" s="18"/>
      <c r="CN1870" s="18"/>
      <c r="CO1870" s="18"/>
      <c r="CP1870" s="18"/>
      <c r="CQ1870" s="18"/>
      <c r="CR1870" s="18"/>
      <c r="CS1870" s="18"/>
      <c r="CT1870" s="18"/>
      <c r="CU1870" s="18"/>
      <c r="CV1870" s="18"/>
      <c r="CW1870" s="18"/>
      <c r="CX1870" s="18"/>
      <c r="CY1870" s="18"/>
      <c r="CZ1870" s="18"/>
      <c r="DA1870" s="18"/>
      <c r="DB1870" s="18"/>
      <c r="DC1870" s="18"/>
      <c r="DD1870" s="18"/>
      <c r="DE1870" s="18"/>
      <c r="DF1870" s="18"/>
      <c r="DG1870" s="18"/>
      <c r="DH1870" s="18"/>
      <c r="DI1870" s="18"/>
    </row>
    <row r="1871" s="19" customFormat="1" spans="1:113">
      <c r="A1871" s="153" t="str">
        <f>+CONCATENATE(B1871,C1871,D1871,E1871,F1871)</f>
        <v>AFNS632.75</v>
      </c>
      <c r="B1871" s="158" t="s">
        <v>121</v>
      </c>
      <c r="C1871" s="154" t="s">
        <v>148</v>
      </c>
      <c r="D1871" s="158" t="s">
        <v>6</v>
      </c>
      <c r="E1871" s="158">
        <v>63</v>
      </c>
      <c r="F1871" s="159">
        <v>2.75</v>
      </c>
      <c r="G1871" s="156">
        <v>1073.94</v>
      </c>
      <c r="H1871" s="156">
        <v>1290.58</v>
      </c>
      <c r="I1871" s="156"/>
      <c r="J1871" s="156">
        <v>0</v>
      </c>
      <c r="K1871" s="156">
        <v>0</v>
      </c>
      <c r="L1871" s="156">
        <v>0</v>
      </c>
      <c r="M1871" s="157"/>
      <c r="N1871" s="18"/>
      <c r="W1871" s="18"/>
      <c r="X1871" s="18"/>
      <c r="Y1871" s="18"/>
      <c r="Z1871" s="18"/>
      <c r="AA1871" s="18"/>
      <c r="AB1871" s="18"/>
      <c r="AC1871" s="18"/>
      <c r="AD1871" s="18"/>
      <c r="AE1871" s="18"/>
      <c r="AF1871" s="18"/>
      <c r="AG1871" s="18"/>
      <c r="AH1871" s="18"/>
      <c r="AI1871" s="18"/>
      <c r="AJ1871" s="18"/>
      <c r="AK1871" s="18"/>
      <c r="AL1871" s="18"/>
      <c r="AM1871" s="18"/>
      <c r="AN1871" s="18"/>
      <c r="AO1871" s="18"/>
      <c r="AP1871" s="18"/>
      <c r="AQ1871" s="18"/>
      <c r="AR1871" s="18"/>
      <c r="AS1871" s="18"/>
      <c r="AT1871" s="18"/>
      <c r="AU1871" s="18"/>
      <c r="AV1871" s="18"/>
      <c r="AW1871" s="18"/>
      <c r="AX1871" s="18"/>
      <c r="AY1871" s="18"/>
      <c r="AZ1871" s="18"/>
      <c r="BA1871" s="18"/>
      <c r="BB1871" s="18"/>
      <c r="BD1871" s="18"/>
      <c r="BE1871" s="18"/>
      <c r="BF1871" s="18"/>
      <c r="BG1871" s="18"/>
      <c r="BH1871" s="18"/>
      <c r="BI1871" s="18"/>
      <c r="BJ1871" s="18"/>
      <c r="BK1871" s="18"/>
      <c r="BL1871" s="18"/>
      <c r="BM1871" s="18"/>
      <c r="BN1871" s="18"/>
      <c r="BO1871" s="18"/>
      <c r="BP1871" s="18"/>
      <c r="BQ1871" s="18"/>
      <c r="BR1871" s="18"/>
      <c r="BS1871" s="18"/>
      <c r="BT1871" s="18"/>
      <c r="BU1871" s="18"/>
      <c r="BV1871" s="18"/>
      <c r="BW1871" s="18"/>
      <c r="BX1871" s="18"/>
      <c r="BY1871" s="18"/>
      <c r="BZ1871" s="18"/>
      <c r="CA1871" s="18"/>
      <c r="CB1871" s="18"/>
      <c r="CC1871" s="18"/>
      <c r="CD1871" s="18"/>
      <c r="CE1871" s="18"/>
      <c r="CF1871" s="18"/>
      <c r="CG1871" s="18"/>
      <c r="CH1871" s="18"/>
      <c r="CI1871" s="18"/>
      <c r="CJ1871" s="18"/>
      <c r="CK1871" s="18"/>
      <c r="CL1871" s="18"/>
      <c r="CM1871" s="18"/>
      <c r="CN1871" s="18"/>
      <c r="CO1871" s="18"/>
      <c r="CP1871" s="18"/>
      <c r="CQ1871" s="18"/>
      <c r="CR1871" s="18"/>
      <c r="CS1871" s="18"/>
      <c r="CT1871" s="18"/>
      <c r="CU1871" s="18"/>
      <c r="CV1871" s="18"/>
      <c r="CW1871" s="18"/>
      <c r="CX1871" s="18"/>
      <c r="CY1871" s="18"/>
      <c r="CZ1871" s="18"/>
      <c r="DA1871" s="18"/>
      <c r="DB1871" s="18"/>
      <c r="DC1871" s="18"/>
      <c r="DD1871" s="18"/>
      <c r="DE1871" s="18"/>
      <c r="DF1871" s="18"/>
      <c r="DG1871" s="18"/>
      <c r="DH1871" s="18"/>
      <c r="DI1871" s="18"/>
    </row>
    <row r="1872" s="19" customFormat="1" spans="1:113">
      <c r="A1872" s="153" t="str">
        <f>+CONCATENATE(B1872,C1872,D1872,E1872,F1872)</f>
        <v>AFNS642.75</v>
      </c>
      <c r="B1872" s="158" t="s">
        <v>121</v>
      </c>
      <c r="C1872" s="154" t="s">
        <v>148</v>
      </c>
      <c r="D1872" s="158" t="s">
        <v>6</v>
      </c>
      <c r="E1872" s="158">
        <v>64</v>
      </c>
      <c r="F1872" s="159">
        <v>2.75</v>
      </c>
      <c r="G1872" s="156">
        <v>1161.13</v>
      </c>
      <c r="H1872" s="156">
        <v>1398.27</v>
      </c>
      <c r="I1872" s="156">
        <v>0</v>
      </c>
      <c r="J1872" s="156">
        <v>0</v>
      </c>
      <c r="K1872" s="156">
        <v>0</v>
      </c>
      <c r="L1872" s="156">
        <v>0</v>
      </c>
      <c r="M1872" s="157"/>
      <c r="N1872" s="18"/>
      <c r="W1872" s="18"/>
      <c r="X1872" s="18"/>
      <c r="Y1872" s="18"/>
      <c r="Z1872" s="18"/>
      <c r="AA1872" s="18"/>
      <c r="AB1872" s="18"/>
      <c r="AC1872" s="18"/>
      <c r="AD1872" s="18"/>
      <c r="AE1872" s="18"/>
      <c r="AF1872" s="18"/>
      <c r="AG1872" s="18"/>
      <c r="AH1872" s="18"/>
      <c r="AI1872" s="18"/>
      <c r="AJ1872" s="18"/>
      <c r="AK1872" s="18"/>
      <c r="AL1872" s="18"/>
      <c r="AM1872" s="18"/>
      <c r="AN1872" s="18"/>
      <c r="AO1872" s="18"/>
      <c r="AP1872" s="18"/>
      <c r="AQ1872" s="18"/>
      <c r="AR1872" s="18"/>
      <c r="AS1872" s="18"/>
      <c r="AT1872" s="18"/>
      <c r="AU1872" s="18"/>
      <c r="AV1872" s="18"/>
      <c r="AW1872" s="18"/>
      <c r="AX1872" s="18"/>
      <c r="AY1872" s="18"/>
      <c r="AZ1872" s="18"/>
      <c r="BA1872" s="18"/>
      <c r="BB1872" s="18"/>
      <c r="BD1872" s="18"/>
      <c r="BE1872" s="18"/>
      <c r="BF1872" s="18"/>
      <c r="BG1872" s="18"/>
      <c r="BH1872" s="18"/>
      <c r="BI1872" s="18"/>
      <c r="BJ1872" s="18"/>
      <c r="BK1872" s="18"/>
      <c r="BL1872" s="18"/>
      <c r="BM1872" s="18"/>
      <c r="BN1872" s="18"/>
      <c r="BO1872" s="18"/>
      <c r="BP1872" s="18"/>
      <c r="BQ1872" s="18"/>
      <c r="BR1872" s="18"/>
      <c r="BS1872" s="18"/>
      <c r="BT1872" s="18"/>
      <c r="BU1872" s="18"/>
      <c r="BV1872" s="18"/>
      <c r="BW1872" s="18"/>
      <c r="BX1872" s="18"/>
      <c r="BY1872" s="18"/>
      <c r="BZ1872" s="18"/>
      <c r="CA1872" s="18"/>
      <c r="CB1872" s="18"/>
      <c r="CC1872" s="18"/>
      <c r="CD1872" s="18"/>
      <c r="CE1872" s="18"/>
      <c r="CF1872" s="18"/>
      <c r="CG1872" s="18"/>
      <c r="CH1872" s="18"/>
      <c r="CI1872" s="18"/>
      <c r="CJ1872" s="18"/>
      <c r="CK1872" s="18"/>
      <c r="CL1872" s="18"/>
      <c r="CM1872" s="18"/>
      <c r="CN1872" s="18"/>
      <c r="CO1872" s="18"/>
      <c r="CP1872" s="18"/>
      <c r="CQ1872" s="18"/>
      <c r="CR1872" s="18"/>
      <c r="CS1872" s="18"/>
      <c r="CT1872" s="18"/>
      <c r="CU1872" s="18"/>
      <c r="CV1872" s="18"/>
      <c r="CW1872" s="18"/>
      <c r="CX1872" s="18"/>
      <c r="CY1872" s="18"/>
      <c r="CZ1872" s="18"/>
      <c r="DA1872" s="18"/>
      <c r="DB1872" s="18"/>
      <c r="DC1872" s="18"/>
      <c r="DD1872" s="18"/>
      <c r="DE1872" s="18"/>
      <c r="DF1872" s="18"/>
      <c r="DG1872" s="18"/>
      <c r="DH1872" s="18"/>
      <c r="DI1872" s="18"/>
    </row>
    <row r="1873" s="19" customFormat="1" spans="1:113">
      <c r="A1873" s="153" t="str">
        <f>+CONCATENATE(B1873,C1873,D1873,E1873,F1873)</f>
        <v>AFNS652.75</v>
      </c>
      <c r="B1873" s="158" t="s">
        <v>121</v>
      </c>
      <c r="C1873" s="154" t="s">
        <v>148</v>
      </c>
      <c r="D1873" s="158" t="s">
        <v>6</v>
      </c>
      <c r="E1873" s="158">
        <v>65</v>
      </c>
      <c r="F1873" s="159">
        <v>2.75</v>
      </c>
      <c r="G1873" s="156">
        <v>1257.33</v>
      </c>
      <c r="H1873" s="156">
        <v>1516.38</v>
      </c>
      <c r="I1873" s="156">
        <v>0</v>
      </c>
      <c r="J1873" s="156">
        <v>0</v>
      </c>
      <c r="K1873" s="156">
        <v>0</v>
      </c>
      <c r="L1873" s="156">
        <v>0</v>
      </c>
      <c r="M1873" s="157"/>
      <c r="N1873" s="18"/>
      <c r="W1873" s="18"/>
      <c r="X1873" s="18"/>
      <c r="Y1873" s="18"/>
      <c r="Z1873" s="18"/>
      <c r="AA1873" s="18"/>
      <c r="AB1873" s="18"/>
      <c r="AC1873" s="18"/>
      <c r="AD1873" s="18"/>
      <c r="AE1873" s="18"/>
      <c r="AF1873" s="18"/>
      <c r="AG1873" s="18"/>
      <c r="AH1873" s="18"/>
      <c r="AI1873" s="18"/>
      <c r="AJ1873" s="18"/>
      <c r="AK1873" s="18"/>
      <c r="AL1873" s="18"/>
      <c r="AM1873" s="18"/>
      <c r="AN1873" s="18"/>
      <c r="AO1873" s="18"/>
      <c r="AP1873" s="18"/>
      <c r="AQ1873" s="18"/>
      <c r="AR1873" s="18"/>
      <c r="AS1873" s="18"/>
      <c r="AT1873" s="18"/>
      <c r="AU1873" s="18"/>
      <c r="AV1873" s="18"/>
      <c r="AW1873" s="18"/>
      <c r="AX1873" s="18"/>
      <c r="AY1873" s="18"/>
      <c r="AZ1873" s="18"/>
      <c r="BA1873" s="18"/>
      <c r="BB1873" s="18"/>
      <c r="BD1873" s="18"/>
      <c r="BE1873" s="18"/>
      <c r="BF1873" s="18"/>
      <c r="BG1873" s="18"/>
      <c r="BH1873" s="18"/>
      <c r="BI1873" s="18"/>
      <c r="BJ1873" s="18"/>
      <c r="BK1873" s="18"/>
      <c r="BL1873" s="18"/>
      <c r="BM1873" s="18"/>
      <c r="BN1873" s="18"/>
      <c r="BO1873" s="18"/>
      <c r="BP1873" s="18"/>
      <c r="BQ1873" s="18"/>
      <c r="BR1873" s="18"/>
      <c r="BS1873" s="18"/>
      <c r="BT1873" s="18"/>
      <c r="BU1873" s="18"/>
      <c r="BV1873" s="18"/>
      <c r="BW1873" s="18"/>
      <c r="BX1873" s="18"/>
      <c r="BY1873" s="18"/>
      <c r="BZ1873" s="18"/>
      <c r="CA1873" s="18"/>
      <c r="CB1873" s="18"/>
      <c r="CC1873" s="18"/>
      <c r="CD1873" s="18"/>
      <c r="CE1873" s="18"/>
      <c r="CF1873" s="18"/>
      <c r="CG1873" s="18"/>
      <c r="CH1873" s="18"/>
      <c r="CI1873" s="18"/>
      <c r="CJ1873" s="18"/>
      <c r="CK1873" s="18"/>
      <c r="CL1873" s="18"/>
      <c r="CM1873" s="18"/>
      <c r="CN1873" s="18"/>
      <c r="CO1873" s="18"/>
      <c r="CP1873" s="18"/>
      <c r="CQ1873" s="18"/>
      <c r="CR1873" s="18"/>
      <c r="CS1873" s="18"/>
      <c r="CT1873" s="18"/>
      <c r="CU1873" s="18"/>
      <c r="CV1873" s="18"/>
      <c r="CW1873" s="18"/>
      <c r="CX1873" s="18"/>
      <c r="CY1873" s="18"/>
      <c r="CZ1873" s="18"/>
      <c r="DA1873" s="18"/>
      <c r="DB1873" s="18"/>
      <c r="DC1873" s="18"/>
      <c r="DD1873" s="18"/>
      <c r="DE1873" s="18"/>
      <c r="DF1873" s="18"/>
      <c r="DG1873" s="18"/>
      <c r="DH1873" s="18"/>
      <c r="DI1873" s="18"/>
    </row>
    <row r="1874" s="19" customFormat="1" spans="1:113">
      <c r="A1874" s="153" t="str">
        <f>+CONCATENATE(B1874,C1874,D1874,E1874,F1874)</f>
        <v>AFS182.75</v>
      </c>
      <c r="B1874" s="158" t="s">
        <v>121</v>
      </c>
      <c r="C1874" s="154" t="s">
        <v>148</v>
      </c>
      <c r="D1874" s="158" t="s">
        <v>90</v>
      </c>
      <c r="E1874" s="158">
        <v>18</v>
      </c>
      <c r="F1874" s="159">
        <v>2.75</v>
      </c>
      <c r="G1874" s="156">
        <v>0</v>
      </c>
      <c r="H1874" s="156">
        <v>131.68</v>
      </c>
      <c r="I1874" s="156">
        <v>132.2</v>
      </c>
      <c r="J1874" s="156">
        <v>136.3</v>
      </c>
      <c r="K1874" s="156">
        <v>150.24</v>
      </c>
      <c r="L1874" s="156">
        <v>176</v>
      </c>
      <c r="M1874" s="157"/>
      <c r="N1874" s="18"/>
      <c r="W1874" s="18"/>
      <c r="X1874" s="18"/>
      <c r="Y1874" s="18"/>
      <c r="Z1874" s="18"/>
      <c r="AA1874" s="18"/>
      <c r="AB1874" s="18"/>
      <c r="AC1874" s="18"/>
      <c r="AD1874" s="18"/>
      <c r="AE1874" s="18"/>
      <c r="AF1874" s="18"/>
      <c r="AG1874" s="18"/>
      <c r="AH1874" s="18"/>
      <c r="AI1874" s="18"/>
      <c r="AJ1874" s="18"/>
      <c r="AK1874" s="18"/>
      <c r="AL1874" s="18"/>
      <c r="AM1874" s="18"/>
      <c r="AN1874" s="18"/>
      <c r="AO1874" s="18"/>
      <c r="AP1874" s="18"/>
      <c r="AQ1874" s="18"/>
      <c r="AR1874" s="18"/>
      <c r="AS1874" s="18"/>
      <c r="AT1874" s="18"/>
      <c r="AU1874" s="18"/>
      <c r="AV1874" s="18"/>
      <c r="AW1874" s="18"/>
      <c r="AX1874" s="18"/>
      <c r="AY1874" s="18"/>
      <c r="AZ1874" s="18"/>
      <c r="BA1874" s="18"/>
      <c r="BB1874" s="18"/>
      <c r="BD1874" s="18"/>
      <c r="BE1874" s="18"/>
      <c r="BF1874" s="18"/>
      <c r="BG1874" s="18"/>
      <c r="BH1874" s="18"/>
      <c r="BI1874" s="18"/>
      <c r="BJ1874" s="18"/>
      <c r="BK1874" s="18"/>
      <c r="BL1874" s="18"/>
      <c r="BM1874" s="18"/>
      <c r="BN1874" s="18"/>
      <c r="BO1874" s="18"/>
      <c r="BP1874" s="18"/>
      <c r="BQ1874" s="18"/>
      <c r="BR1874" s="18"/>
      <c r="BS1874" s="18"/>
      <c r="BT1874" s="18"/>
      <c r="BU1874" s="18"/>
      <c r="BV1874" s="18"/>
      <c r="BW1874" s="18"/>
      <c r="BX1874" s="18"/>
      <c r="BY1874" s="18"/>
      <c r="BZ1874" s="18"/>
      <c r="CA1874" s="18"/>
      <c r="CB1874" s="18"/>
      <c r="CC1874" s="18"/>
      <c r="CD1874" s="18"/>
      <c r="CE1874" s="18"/>
      <c r="CF1874" s="18"/>
      <c r="CG1874" s="18"/>
      <c r="CH1874" s="18"/>
      <c r="CI1874" s="18"/>
      <c r="CJ1874" s="18"/>
      <c r="CK1874" s="18"/>
      <c r="CL1874" s="18"/>
      <c r="CM1874" s="18"/>
      <c r="CN1874" s="18"/>
      <c r="CO1874" s="18"/>
      <c r="CP1874" s="18"/>
      <c r="CQ1874" s="18"/>
      <c r="CR1874" s="18"/>
      <c r="CS1874" s="18"/>
      <c r="CT1874" s="18"/>
      <c r="CU1874" s="18"/>
      <c r="CV1874" s="18"/>
      <c r="CW1874" s="18"/>
      <c r="CX1874" s="18"/>
      <c r="CY1874" s="18"/>
      <c r="CZ1874" s="18"/>
      <c r="DA1874" s="18"/>
      <c r="DB1874" s="18"/>
      <c r="DC1874" s="18"/>
      <c r="DD1874" s="18"/>
      <c r="DE1874" s="18"/>
      <c r="DF1874" s="18"/>
      <c r="DG1874" s="18"/>
      <c r="DH1874" s="18"/>
      <c r="DI1874" s="18"/>
    </row>
    <row r="1875" s="19" customFormat="1" spans="1:113">
      <c r="A1875" s="153" t="str">
        <f>+CONCATENATE(B1875,C1875,D1875,E1875,F1875)</f>
        <v>AFS192.75</v>
      </c>
      <c r="B1875" s="158" t="s">
        <v>121</v>
      </c>
      <c r="C1875" s="154" t="s">
        <v>148</v>
      </c>
      <c r="D1875" s="158" t="s">
        <v>90</v>
      </c>
      <c r="E1875" s="158">
        <v>19</v>
      </c>
      <c r="F1875" s="159">
        <v>2.75</v>
      </c>
      <c r="G1875" s="156">
        <v>0</v>
      </c>
      <c r="H1875" s="156">
        <v>131.68</v>
      </c>
      <c r="I1875" s="156">
        <v>132.2</v>
      </c>
      <c r="J1875" s="156">
        <v>136.3</v>
      </c>
      <c r="K1875" s="156">
        <v>150.24</v>
      </c>
      <c r="L1875" s="156">
        <v>176</v>
      </c>
      <c r="M1875" s="157"/>
      <c r="N1875" s="18"/>
      <c r="W1875" s="18"/>
      <c r="X1875" s="18"/>
      <c r="Y1875" s="18"/>
      <c r="Z1875" s="18"/>
      <c r="AA1875" s="18"/>
      <c r="AB1875" s="18"/>
      <c r="AC1875" s="18"/>
      <c r="AD1875" s="18"/>
      <c r="AE1875" s="18"/>
      <c r="AF1875" s="18"/>
      <c r="AG1875" s="18"/>
      <c r="AH1875" s="18"/>
      <c r="AI1875" s="18"/>
      <c r="AJ1875" s="18"/>
      <c r="AK1875" s="18"/>
      <c r="AL1875" s="18"/>
      <c r="AM1875" s="18"/>
      <c r="AN1875" s="18"/>
      <c r="AO1875" s="18"/>
      <c r="AP1875" s="18"/>
      <c r="AQ1875" s="18"/>
      <c r="AR1875" s="18"/>
      <c r="AS1875" s="18"/>
      <c r="AT1875" s="18"/>
      <c r="AU1875" s="18"/>
      <c r="AV1875" s="18"/>
      <c r="AW1875" s="18"/>
      <c r="AX1875" s="18"/>
      <c r="AY1875" s="18"/>
      <c r="AZ1875" s="18"/>
      <c r="BA1875" s="18"/>
      <c r="BB1875" s="18"/>
      <c r="BD1875" s="18"/>
      <c r="BE1875" s="18"/>
      <c r="BF1875" s="18"/>
      <c r="BG1875" s="18"/>
      <c r="BH1875" s="18"/>
      <c r="BI1875" s="18"/>
      <c r="BJ1875" s="18"/>
      <c r="BK1875" s="18"/>
      <c r="BL1875" s="18"/>
      <c r="BM1875" s="18"/>
      <c r="BN1875" s="18"/>
      <c r="BO1875" s="18"/>
      <c r="BP1875" s="18"/>
      <c r="BQ1875" s="18"/>
      <c r="BR1875" s="18"/>
      <c r="BS1875" s="18"/>
      <c r="BT1875" s="18"/>
      <c r="BU1875" s="18"/>
      <c r="BV1875" s="18"/>
      <c r="BW1875" s="18"/>
      <c r="BX1875" s="18"/>
      <c r="BY1875" s="18"/>
      <c r="BZ1875" s="18"/>
      <c r="CA1875" s="18"/>
      <c r="CB1875" s="18"/>
      <c r="CC1875" s="18"/>
      <c r="CD1875" s="18"/>
      <c r="CE1875" s="18"/>
      <c r="CF1875" s="18"/>
      <c r="CG1875" s="18"/>
      <c r="CH1875" s="18"/>
      <c r="CI1875" s="18"/>
      <c r="CJ1875" s="18"/>
      <c r="CK1875" s="18"/>
      <c r="CL1875" s="18"/>
      <c r="CM1875" s="18"/>
      <c r="CN1875" s="18"/>
      <c r="CO1875" s="18"/>
      <c r="CP1875" s="18"/>
      <c r="CQ1875" s="18"/>
      <c r="CR1875" s="18"/>
      <c r="CS1875" s="18"/>
      <c r="CT1875" s="18"/>
      <c r="CU1875" s="18"/>
      <c r="CV1875" s="18"/>
      <c r="CW1875" s="18"/>
      <c r="CX1875" s="18"/>
      <c r="CY1875" s="18"/>
      <c r="CZ1875" s="18"/>
      <c r="DA1875" s="18"/>
      <c r="DB1875" s="18"/>
      <c r="DC1875" s="18"/>
      <c r="DD1875" s="18"/>
      <c r="DE1875" s="18"/>
      <c r="DF1875" s="18"/>
      <c r="DG1875" s="18"/>
      <c r="DH1875" s="18"/>
      <c r="DI1875" s="18"/>
    </row>
    <row r="1876" s="19" customFormat="1" spans="1:113">
      <c r="A1876" s="153" t="str">
        <f>+CONCATENATE(B1876,C1876,D1876,E1876,F1876)</f>
        <v>AFS202.75</v>
      </c>
      <c r="B1876" s="158" t="s">
        <v>121</v>
      </c>
      <c r="C1876" s="154" t="s">
        <v>148</v>
      </c>
      <c r="D1876" s="158" t="s">
        <v>90</v>
      </c>
      <c r="E1876" s="158">
        <v>20</v>
      </c>
      <c r="F1876" s="159">
        <v>2.75</v>
      </c>
      <c r="G1876" s="156">
        <v>0</v>
      </c>
      <c r="H1876" s="156">
        <v>131.68</v>
      </c>
      <c r="I1876" s="156">
        <v>132.2</v>
      </c>
      <c r="J1876" s="156">
        <v>136.3</v>
      </c>
      <c r="K1876" s="156">
        <v>150.24</v>
      </c>
      <c r="L1876" s="156">
        <v>176</v>
      </c>
      <c r="M1876" s="157"/>
      <c r="N1876" s="18"/>
      <c r="W1876" s="18"/>
      <c r="X1876" s="18"/>
      <c r="Y1876" s="18"/>
      <c r="Z1876" s="18"/>
      <c r="AA1876" s="18"/>
      <c r="AB1876" s="18"/>
      <c r="AC1876" s="18"/>
      <c r="AD1876" s="18"/>
      <c r="AE1876" s="18"/>
      <c r="AF1876" s="18"/>
      <c r="AG1876" s="18"/>
      <c r="AH1876" s="18"/>
      <c r="AI1876" s="18"/>
      <c r="AJ1876" s="18"/>
      <c r="AK1876" s="18"/>
      <c r="AL1876" s="18"/>
      <c r="AM1876" s="18"/>
      <c r="AN1876" s="18"/>
      <c r="AO1876" s="18"/>
      <c r="AP1876" s="18"/>
      <c r="AQ1876" s="18"/>
      <c r="AR1876" s="18"/>
      <c r="AS1876" s="18"/>
      <c r="AT1876" s="18"/>
      <c r="AU1876" s="18"/>
      <c r="AV1876" s="18"/>
      <c r="AW1876" s="18"/>
      <c r="AX1876" s="18"/>
      <c r="AY1876" s="18"/>
      <c r="AZ1876" s="18"/>
      <c r="BA1876" s="18"/>
      <c r="BB1876" s="18"/>
      <c r="BD1876" s="18"/>
      <c r="BE1876" s="18"/>
      <c r="BF1876" s="18"/>
      <c r="BG1876" s="18"/>
      <c r="BH1876" s="18"/>
      <c r="BI1876" s="18"/>
      <c r="BJ1876" s="18"/>
      <c r="BK1876" s="18"/>
      <c r="BL1876" s="18"/>
      <c r="BM1876" s="18"/>
      <c r="BN1876" s="18"/>
      <c r="BO1876" s="18"/>
      <c r="BP1876" s="18"/>
      <c r="BQ1876" s="18"/>
      <c r="BR1876" s="18"/>
      <c r="BS1876" s="18"/>
      <c r="BT1876" s="18"/>
      <c r="BU1876" s="18"/>
      <c r="BV1876" s="18"/>
      <c r="BW1876" s="18"/>
      <c r="BX1876" s="18"/>
      <c r="BY1876" s="18"/>
      <c r="BZ1876" s="18"/>
      <c r="CA1876" s="18"/>
      <c r="CB1876" s="18"/>
      <c r="CC1876" s="18"/>
      <c r="CD1876" s="18"/>
      <c r="CE1876" s="18"/>
      <c r="CF1876" s="18"/>
      <c r="CG1876" s="18"/>
      <c r="CH1876" s="18"/>
      <c r="CI1876" s="18"/>
      <c r="CJ1876" s="18"/>
      <c r="CK1876" s="18"/>
      <c r="CL1876" s="18"/>
      <c r="CM1876" s="18"/>
      <c r="CN1876" s="18"/>
      <c r="CO1876" s="18"/>
      <c r="CP1876" s="18"/>
      <c r="CQ1876" s="18"/>
      <c r="CR1876" s="18"/>
      <c r="CS1876" s="18"/>
      <c r="CT1876" s="18"/>
      <c r="CU1876" s="18"/>
      <c r="CV1876" s="18"/>
      <c r="CW1876" s="18"/>
      <c r="CX1876" s="18"/>
      <c r="CY1876" s="18"/>
      <c r="CZ1876" s="18"/>
      <c r="DA1876" s="18"/>
      <c r="DB1876" s="18"/>
      <c r="DC1876" s="18"/>
      <c r="DD1876" s="18"/>
      <c r="DE1876" s="18"/>
      <c r="DF1876" s="18"/>
      <c r="DG1876" s="18"/>
      <c r="DH1876" s="18"/>
      <c r="DI1876" s="18"/>
    </row>
    <row r="1877" s="19" customFormat="1" spans="1:113">
      <c r="A1877" s="153" t="str">
        <f>+CONCATENATE(B1877,C1877,D1877,E1877,F1877)</f>
        <v>AFS212.75</v>
      </c>
      <c r="B1877" s="158" t="s">
        <v>121</v>
      </c>
      <c r="C1877" s="154" t="s">
        <v>148</v>
      </c>
      <c r="D1877" s="158" t="s">
        <v>90</v>
      </c>
      <c r="E1877" s="158">
        <v>21</v>
      </c>
      <c r="F1877" s="159">
        <v>2.75</v>
      </c>
      <c r="G1877" s="156">
        <v>0</v>
      </c>
      <c r="H1877" s="156">
        <v>131.68</v>
      </c>
      <c r="I1877" s="156">
        <v>132.2</v>
      </c>
      <c r="J1877" s="156">
        <v>136.3</v>
      </c>
      <c r="K1877" s="156">
        <v>150.24</v>
      </c>
      <c r="L1877" s="156">
        <v>176</v>
      </c>
      <c r="M1877" s="157"/>
      <c r="N1877" s="18"/>
      <c r="W1877" s="18"/>
      <c r="X1877" s="18"/>
      <c r="Y1877" s="18"/>
      <c r="Z1877" s="18"/>
      <c r="AA1877" s="18"/>
      <c r="AB1877" s="18"/>
      <c r="AC1877" s="18"/>
      <c r="AD1877" s="18"/>
      <c r="AE1877" s="18"/>
      <c r="AF1877" s="18"/>
      <c r="AG1877" s="18"/>
      <c r="AH1877" s="18"/>
      <c r="AI1877" s="18"/>
      <c r="AJ1877" s="18"/>
      <c r="AK1877" s="18"/>
      <c r="AL1877" s="18"/>
      <c r="AM1877" s="18"/>
      <c r="AN1877" s="18"/>
      <c r="AO1877" s="18"/>
      <c r="AP1877" s="18"/>
      <c r="AQ1877" s="18"/>
      <c r="AR1877" s="18"/>
      <c r="AS1877" s="18"/>
      <c r="AT1877" s="18"/>
      <c r="AU1877" s="18"/>
      <c r="AV1877" s="18"/>
      <c r="AW1877" s="18"/>
      <c r="AX1877" s="18"/>
      <c r="AY1877" s="18"/>
      <c r="AZ1877" s="18"/>
      <c r="BA1877" s="18"/>
      <c r="BB1877" s="18"/>
      <c r="BD1877" s="18"/>
      <c r="BE1877" s="18"/>
      <c r="BF1877" s="18"/>
      <c r="BG1877" s="18"/>
      <c r="BH1877" s="18"/>
      <c r="BI1877" s="18"/>
      <c r="BJ1877" s="18"/>
      <c r="BK1877" s="18"/>
      <c r="BL1877" s="18"/>
      <c r="BM1877" s="18"/>
      <c r="BN1877" s="18"/>
      <c r="BO1877" s="18"/>
      <c r="BP1877" s="18"/>
      <c r="BQ1877" s="18"/>
      <c r="BR1877" s="18"/>
      <c r="BS1877" s="18"/>
      <c r="BT1877" s="18"/>
      <c r="BU1877" s="18"/>
      <c r="BV1877" s="18"/>
      <c r="BW1877" s="18"/>
      <c r="BX1877" s="18"/>
      <c r="BY1877" s="18"/>
      <c r="BZ1877" s="18"/>
      <c r="CA1877" s="18"/>
      <c r="CB1877" s="18"/>
      <c r="CC1877" s="18"/>
      <c r="CD1877" s="18"/>
      <c r="CE1877" s="18"/>
      <c r="CF1877" s="18"/>
      <c r="CG1877" s="18"/>
      <c r="CH1877" s="18"/>
      <c r="CI1877" s="18"/>
      <c r="CJ1877" s="18"/>
      <c r="CK1877" s="18"/>
      <c r="CL1877" s="18"/>
      <c r="CM1877" s="18"/>
      <c r="CN1877" s="18"/>
      <c r="CO1877" s="18"/>
      <c r="CP1877" s="18"/>
      <c r="CQ1877" s="18"/>
      <c r="CR1877" s="18"/>
      <c r="CS1877" s="18"/>
      <c r="CT1877" s="18"/>
      <c r="CU1877" s="18"/>
      <c r="CV1877" s="18"/>
      <c r="CW1877" s="18"/>
      <c r="CX1877" s="18"/>
      <c r="CY1877" s="18"/>
      <c r="CZ1877" s="18"/>
      <c r="DA1877" s="18"/>
      <c r="DB1877" s="18"/>
      <c r="DC1877" s="18"/>
      <c r="DD1877" s="18"/>
      <c r="DE1877" s="18"/>
      <c r="DF1877" s="18"/>
      <c r="DG1877" s="18"/>
      <c r="DH1877" s="18"/>
      <c r="DI1877" s="18"/>
    </row>
    <row r="1878" s="19" customFormat="1" spans="1:113">
      <c r="A1878" s="153" t="str">
        <f>+CONCATENATE(B1878,C1878,D1878,E1878,F1878)</f>
        <v>AFS222.75</v>
      </c>
      <c r="B1878" s="158" t="s">
        <v>121</v>
      </c>
      <c r="C1878" s="154" t="s">
        <v>148</v>
      </c>
      <c r="D1878" s="158" t="s">
        <v>90</v>
      </c>
      <c r="E1878" s="158">
        <v>22</v>
      </c>
      <c r="F1878" s="159">
        <v>2.75</v>
      </c>
      <c r="G1878" s="156">
        <v>0</v>
      </c>
      <c r="H1878" s="156">
        <v>135.88</v>
      </c>
      <c r="I1878" s="156">
        <v>136.45</v>
      </c>
      <c r="J1878" s="156">
        <v>141.46</v>
      </c>
      <c r="K1878" s="156">
        <v>157.61</v>
      </c>
      <c r="L1878" s="156">
        <v>186.93</v>
      </c>
      <c r="M1878" s="157"/>
      <c r="N1878" s="18"/>
      <c r="W1878" s="18"/>
      <c r="X1878" s="18"/>
      <c r="Y1878" s="18"/>
      <c r="Z1878" s="18"/>
      <c r="AA1878" s="18"/>
      <c r="AB1878" s="18"/>
      <c r="AC1878" s="18"/>
      <c r="AD1878" s="18"/>
      <c r="AE1878" s="18"/>
      <c r="AF1878" s="18"/>
      <c r="AG1878" s="18"/>
      <c r="AH1878" s="18"/>
      <c r="AI1878" s="18"/>
      <c r="AJ1878" s="18"/>
      <c r="AK1878" s="18"/>
      <c r="AL1878" s="18"/>
      <c r="AM1878" s="18"/>
      <c r="AN1878" s="18"/>
      <c r="AO1878" s="18"/>
      <c r="AP1878" s="18"/>
      <c r="AQ1878" s="18"/>
      <c r="AR1878" s="18"/>
      <c r="AS1878" s="18"/>
      <c r="AT1878" s="18"/>
      <c r="AU1878" s="18"/>
      <c r="AV1878" s="18"/>
      <c r="AW1878" s="18"/>
      <c r="AX1878" s="18"/>
      <c r="AY1878" s="18"/>
      <c r="AZ1878" s="18"/>
      <c r="BA1878" s="18"/>
      <c r="BB1878" s="18"/>
      <c r="BD1878" s="18"/>
      <c r="BE1878" s="18"/>
      <c r="BF1878" s="18"/>
      <c r="BG1878" s="18"/>
      <c r="BH1878" s="18"/>
      <c r="BI1878" s="18"/>
      <c r="BJ1878" s="18"/>
      <c r="BK1878" s="18"/>
      <c r="BL1878" s="18"/>
      <c r="BM1878" s="18"/>
      <c r="BN1878" s="18"/>
      <c r="BO1878" s="18"/>
      <c r="BP1878" s="18"/>
      <c r="BQ1878" s="18"/>
      <c r="BR1878" s="18"/>
      <c r="BS1878" s="18"/>
      <c r="BT1878" s="18"/>
      <c r="BU1878" s="18"/>
      <c r="BV1878" s="18"/>
      <c r="BW1878" s="18"/>
      <c r="BX1878" s="18"/>
      <c r="BY1878" s="18"/>
      <c r="BZ1878" s="18"/>
      <c r="CA1878" s="18"/>
      <c r="CB1878" s="18"/>
      <c r="CC1878" s="18"/>
      <c r="CD1878" s="18"/>
      <c r="CE1878" s="18"/>
      <c r="CF1878" s="18"/>
      <c r="CG1878" s="18"/>
      <c r="CH1878" s="18"/>
      <c r="CI1878" s="18"/>
      <c r="CJ1878" s="18"/>
      <c r="CK1878" s="18"/>
      <c r="CL1878" s="18"/>
      <c r="CM1878" s="18"/>
      <c r="CN1878" s="18"/>
      <c r="CO1878" s="18"/>
      <c r="CP1878" s="18"/>
      <c r="CQ1878" s="18"/>
      <c r="CR1878" s="18"/>
      <c r="CS1878" s="18"/>
      <c r="CT1878" s="18"/>
      <c r="CU1878" s="18"/>
      <c r="CV1878" s="18"/>
      <c r="CW1878" s="18"/>
      <c r="CX1878" s="18"/>
      <c r="CY1878" s="18"/>
      <c r="CZ1878" s="18"/>
      <c r="DA1878" s="18"/>
      <c r="DB1878" s="18"/>
      <c r="DC1878" s="18"/>
      <c r="DD1878" s="18"/>
      <c r="DE1878" s="18"/>
      <c r="DF1878" s="18"/>
      <c r="DG1878" s="18"/>
      <c r="DH1878" s="18"/>
      <c r="DI1878" s="18"/>
    </row>
    <row r="1879" s="19" customFormat="1" spans="1:113">
      <c r="A1879" s="153" t="str">
        <f>+CONCATENATE(B1879,C1879,D1879,E1879,F1879)</f>
        <v>AFS232.75</v>
      </c>
      <c r="B1879" s="158" t="s">
        <v>121</v>
      </c>
      <c r="C1879" s="154" t="s">
        <v>148</v>
      </c>
      <c r="D1879" s="158" t="s">
        <v>90</v>
      </c>
      <c r="E1879" s="158">
        <v>23</v>
      </c>
      <c r="F1879" s="159">
        <v>2.75</v>
      </c>
      <c r="G1879" s="156">
        <v>0</v>
      </c>
      <c r="H1879" s="156">
        <v>139.43</v>
      </c>
      <c r="I1879" s="156">
        <v>140.05</v>
      </c>
      <c r="J1879" s="156">
        <v>146.61</v>
      </c>
      <c r="K1879" s="156">
        <v>165.7</v>
      </c>
      <c r="L1879" s="156">
        <v>198.98</v>
      </c>
      <c r="M1879" s="157"/>
      <c r="N1879" s="18"/>
      <c r="W1879" s="18"/>
      <c r="X1879" s="18"/>
      <c r="Y1879" s="18"/>
      <c r="Z1879" s="18"/>
      <c r="AA1879" s="18"/>
      <c r="AB1879" s="18"/>
      <c r="AC1879" s="18"/>
      <c r="AD1879" s="18"/>
      <c r="AE1879" s="18"/>
      <c r="AF1879" s="18"/>
      <c r="AG1879" s="18"/>
      <c r="AH1879" s="18"/>
      <c r="AI1879" s="18"/>
      <c r="AJ1879" s="18"/>
      <c r="AK1879" s="18"/>
      <c r="AL1879" s="18"/>
      <c r="AM1879" s="18"/>
      <c r="AN1879" s="18"/>
      <c r="AO1879" s="18"/>
      <c r="AP1879" s="18"/>
      <c r="AQ1879" s="18"/>
      <c r="AR1879" s="18"/>
      <c r="AS1879" s="18"/>
      <c r="AT1879" s="18"/>
      <c r="AU1879" s="18"/>
      <c r="AV1879" s="18"/>
      <c r="AW1879" s="18"/>
      <c r="AX1879" s="18"/>
      <c r="AY1879" s="18"/>
      <c r="AZ1879" s="18"/>
      <c r="BA1879" s="18"/>
      <c r="BB1879" s="18"/>
      <c r="BD1879" s="18"/>
      <c r="BE1879" s="18"/>
      <c r="BF1879" s="18"/>
      <c r="BG1879" s="18"/>
      <c r="BH1879" s="18"/>
      <c r="BI1879" s="18"/>
      <c r="BJ1879" s="18"/>
      <c r="BK1879" s="18"/>
      <c r="BL1879" s="18"/>
      <c r="BM1879" s="18"/>
      <c r="BN1879" s="18"/>
      <c r="BO1879" s="18"/>
      <c r="BP1879" s="18"/>
      <c r="BQ1879" s="18"/>
      <c r="BR1879" s="18"/>
      <c r="BS1879" s="18"/>
      <c r="BT1879" s="18"/>
      <c r="BU1879" s="18"/>
      <c r="BV1879" s="18"/>
      <c r="BW1879" s="18"/>
      <c r="BX1879" s="18"/>
      <c r="BY1879" s="18"/>
      <c r="BZ1879" s="18"/>
      <c r="CA1879" s="18"/>
      <c r="CB1879" s="18"/>
      <c r="CC1879" s="18"/>
      <c r="CD1879" s="18"/>
      <c r="CE1879" s="18"/>
      <c r="CF1879" s="18"/>
      <c r="CG1879" s="18"/>
      <c r="CH1879" s="18"/>
      <c r="CI1879" s="18"/>
      <c r="CJ1879" s="18"/>
      <c r="CK1879" s="18"/>
      <c r="CL1879" s="18"/>
      <c r="CM1879" s="18"/>
      <c r="CN1879" s="18"/>
      <c r="CO1879" s="18"/>
      <c r="CP1879" s="18"/>
      <c r="CQ1879" s="18"/>
      <c r="CR1879" s="18"/>
      <c r="CS1879" s="18"/>
      <c r="CT1879" s="18"/>
      <c r="CU1879" s="18"/>
      <c r="CV1879" s="18"/>
      <c r="CW1879" s="18"/>
      <c r="CX1879" s="18"/>
      <c r="CY1879" s="18"/>
      <c r="CZ1879" s="18"/>
      <c r="DA1879" s="18"/>
      <c r="DB1879" s="18"/>
      <c r="DC1879" s="18"/>
      <c r="DD1879" s="18"/>
      <c r="DE1879" s="18"/>
      <c r="DF1879" s="18"/>
      <c r="DG1879" s="18"/>
      <c r="DH1879" s="18"/>
      <c r="DI1879" s="18"/>
    </row>
    <row r="1880" s="19" customFormat="1" spans="1:113">
      <c r="A1880" s="153" t="str">
        <f>+CONCATENATE(B1880,C1880,D1880,E1880,F1880)</f>
        <v>AFS242.75</v>
      </c>
      <c r="B1880" s="158" t="s">
        <v>121</v>
      </c>
      <c r="C1880" s="154" t="s">
        <v>148</v>
      </c>
      <c r="D1880" s="158" t="s">
        <v>90</v>
      </c>
      <c r="E1880" s="158">
        <v>24</v>
      </c>
      <c r="F1880" s="159">
        <v>2.75</v>
      </c>
      <c r="G1880" s="156">
        <v>0</v>
      </c>
      <c r="H1880" s="156">
        <v>142.35</v>
      </c>
      <c r="I1880" s="156">
        <v>143.35</v>
      </c>
      <c r="J1880" s="156">
        <v>152.05</v>
      </c>
      <c r="K1880" s="156">
        <v>174.66</v>
      </c>
      <c r="L1880" s="156">
        <v>212.33</v>
      </c>
      <c r="M1880" s="157"/>
      <c r="N1880" s="18"/>
      <c r="W1880" s="18"/>
      <c r="X1880" s="18"/>
      <c r="Y1880" s="18"/>
      <c r="Z1880" s="18"/>
      <c r="AA1880" s="18"/>
      <c r="AB1880" s="18"/>
      <c r="AC1880" s="18"/>
      <c r="AD1880" s="18"/>
      <c r="AE1880" s="18"/>
      <c r="AF1880" s="18"/>
      <c r="AG1880" s="18"/>
      <c r="AH1880" s="18"/>
      <c r="AI1880" s="18"/>
      <c r="AJ1880" s="18"/>
      <c r="AK1880" s="18"/>
      <c r="AL1880" s="18"/>
      <c r="AM1880" s="18"/>
      <c r="AN1880" s="18"/>
      <c r="AO1880" s="18"/>
      <c r="AP1880" s="18"/>
      <c r="AQ1880" s="18"/>
      <c r="AR1880" s="18"/>
      <c r="AS1880" s="18"/>
      <c r="AT1880" s="18"/>
      <c r="AU1880" s="18"/>
      <c r="AV1880" s="18"/>
      <c r="AW1880" s="18"/>
      <c r="AX1880" s="18"/>
      <c r="AY1880" s="18"/>
      <c r="AZ1880" s="18"/>
      <c r="BA1880" s="18"/>
      <c r="BB1880" s="18"/>
      <c r="BD1880" s="18"/>
      <c r="BE1880" s="18"/>
      <c r="BF1880" s="18"/>
      <c r="BG1880" s="18"/>
      <c r="BH1880" s="18"/>
      <c r="BI1880" s="18"/>
      <c r="BJ1880" s="18"/>
      <c r="BK1880" s="18"/>
      <c r="BL1880" s="18"/>
      <c r="BM1880" s="18"/>
      <c r="BN1880" s="18"/>
      <c r="BO1880" s="18"/>
      <c r="BP1880" s="18"/>
      <c r="BQ1880" s="18"/>
      <c r="BR1880" s="18"/>
      <c r="BS1880" s="18"/>
      <c r="BT1880" s="18"/>
      <c r="BU1880" s="18"/>
      <c r="BV1880" s="18"/>
      <c r="BW1880" s="18"/>
      <c r="BX1880" s="18"/>
      <c r="BY1880" s="18"/>
      <c r="BZ1880" s="18"/>
      <c r="CA1880" s="18"/>
      <c r="CB1880" s="18"/>
      <c r="CC1880" s="18"/>
      <c r="CD1880" s="18"/>
      <c r="CE1880" s="18"/>
      <c r="CF1880" s="18"/>
      <c r="CG1880" s="18"/>
      <c r="CH1880" s="18"/>
      <c r="CI1880" s="18"/>
      <c r="CJ1880" s="18"/>
      <c r="CK1880" s="18"/>
      <c r="CL1880" s="18"/>
      <c r="CM1880" s="18"/>
      <c r="CN1880" s="18"/>
      <c r="CO1880" s="18"/>
      <c r="CP1880" s="18"/>
      <c r="CQ1880" s="18"/>
      <c r="CR1880" s="18"/>
      <c r="CS1880" s="18"/>
      <c r="CT1880" s="18"/>
      <c r="CU1880" s="18"/>
      <c r="CV1880" s="18"/>
      <c r="CW1880" s="18"/>
      <c r="CX1880" s="18"/>
      <c r="CY1880" s="18"/>
      <c r="CZ1880" s="18"/>
      <c r="DA1880" s="18"/>
      <c r="DB1880" s="18"/>
      <c r="DC1880" s="18"/>
      <c r="DD1880" s="18"/>
      <c r="DE1880" s="18"/>
      <c r="DF1880" s="18"/>
      <c r="DG1880" s="18"/>
      <c r="DH1880" s="18"/>
      <c r="DI1880" s="18"/>
    </row>
    <row r="1881" s="19" customFormat="1" spans="1:113">
      <c r="A1881" s="153" t="str">
        <f>+CONCATENATE(B1881,C1881,D1881,E1881,F1881)</f>
        <v>AFS252.75</v>
      </c>
      <c r="B1881" s="158" t="s">
        <v>121</v>
      </c>
      <c r="C1881" s="154" t="s">
        <v>148</v>
      </c>
      <c r="D1881" s="158" t="s">
        <v>90</v>
      </c>
      <c r="E1881" s="158">
        <v>25</v>
      </c>
      <c r="F1881" s="159">
        <v>2.75</v>
      </c>
      <c r="G1881" s="156">
        <v>0</v>
      </c>
      <c r="H1881" s="156">
        <v>144.81</v>
      </c>
      <c r="I1881" s="156">
        <v>146.57</v>
      </c>
      <c r="J1881" s="156">
        <v>158.07</v>
      </c>
      <c r="K1881" s="156">
        <v>184.69</v>
      </c>
      <c r="L1881" s="156">
        <v>227.06</v>
      </c>
      <c r="M1881" s="157"/>
      <c r="N1881" s="18"/>
      <c r="W1881" s="18"/>
      <c r="X1881" s="18"/>
      <c r="Y1881" s="18"/>
      <c r="Z1881" s="18"/>
      <c r="AA1881" s="18"/>
      <c r="AB1881" s="18"/>
      <c r="AC1881" s="18"/>
      <c r="AD1881" s="18"/>
      <c r="AE1881" s="18"/>
      <c r="AF1881" s="18"/>
      <c r="AG1881" s="18"/>
      <c r="AH1881" s="18"/>
      <c r="AI1881" s="18"/>
      <c r="AJ1881" s="18"/>
      <c r="AK1881" s="18"/>
      <c r="AL1881" s="18"/>
      <c r="AM1881" s="18"/>
      <c r="AN1881" s="18"/>
      <c r="AO1881" s="18"/>
      <c r="AP1881" s="18"/>
      <c r="AQ1881" s="18"/>
      <c r="AR1881" s="18"/>
      <c r="AS1881" s="18"/>
      <c r="AT1881" s="18"/>
      <c r="AU1881" s="18"/>
      <c r="AV1881" s="18"/>
      <c r="AW1881" s="18"/>
      <c r="AX1881" s="18"/>
      <c r="AY1881" s="18"/>
      <c r="AZ1881" s="18"/>
      <c r="BA1881" s="18"/>
      <c r="BB1881" s="18"/>
      <c r="BD1881" s="18"/>
      <c r="BE1881" s="18"/>
      <c r="BF1881" s="18"/>
      <c r="BG1881" s="18"/>
      <c r="BH1881" s="18"/>
      <c r="BI1881" s="18"/>
      <c r="BJ1881" s="18"/>
      <c r="BK1881" s="18"/>
      <c r="BL1881" s="18"/>
      <c r="BM1881" s="18"/>
      <c r="BN1881" s="18"/>
      <c r="BO1881" s="18"/>
      <c r="BP1881" s="18"/>
      <c r="BQ1881" s="18"/>
      <c r="BR1881" s="18"/>
      <c r="BS1881" s="18"/>
      <c r="BT1881" s="18"/>
      <c r="BU1881" s="18"/>
      <c r="BV1881" s="18"/>
      <c r="BW1881" s="18"/>
      <c r="BX1881" s="18"/>
      <c r="BY1881" s="18"/>
      <c r="BZ1881" s="18"/>
      <c r="CA1881" s="18"/>
      <c r="CB1881" s="18"/>
      <c r="CC1881" s="18"/>
      <c r="CD1881" s="18"/>
      <c r="CE1881" s="18"/>
      <c r="CF1881" s="18"/>
      <c r="CG1881" s="18"/>
      <c r="CH1881" s="18"/>
      <c r="CI1881" s="18"/>
      <c r="CJ1881" s="18"/>
      <c r="CK1881" s="18"/>
      <c r="CL1881" s="18"/>
      <c r="CM1881" s="18"/>
      <c r="CN1881" s="18"/>
      <c r="CO1881" s="18"/>
      <c r="CP1881" s="18"/>
      <c r="CQ1881" s="18"/>
      <c r="CR1881" s="18"/>
      <c r="CS1881" s="18"/>
      <c r="CT1881" s="18"/>
      <c r="CU1881" s="18"/>
      <c r="CV1881" s="18"/>
      <c r="CW1881" s="18"/>
      <c r="CX1881" s="18"/>
      <c r="CY1881" s="18"/>
      <c r="CZ1881" s="18"/>
      <c r="DA1881" s="18"/>
      <c r="DB1881" s="18"/>
      <c r="DC1881" s="18"/>
      <c r="DD1881" s="18"/>
      <c r="DE1881" s="18"/>
      <c r="DF1881" s="18"/>
      <c r="DG1881" s="18"/>
      <c r="DH1881" s="18"/>
      <c r="DI1881" s="18"/>
    </row>
    <row r="1882" s="19" customFormat="1" spans="1:113">
      <c r="A1882" s="153" t="str">
        <f>+CONCATENATE(B1882,C1882,D1882,E1882,F1882)</f>
        <v>AFS262.75</v>
      </c>
      <c r="B1882" s="158" t="s">
        <v>121</v>
      </c>
      <c r="C1882" s="154" t="s">
        <v>148</v>
      </c>
      <c r="D1882" s="158" t="s">
        <v>90</v>
      </c>
      <c r="E1882" s="158">
        <v>26</v>
      </c>
      <c r="F1882" s="159">
        <v>2.75</v>
      </c>
      <c r="G1882" s="156">
        <v>0</v>
      </c>
      <c r="H1882" s="156">
        <v>147.08</v>
      </c>
      <c r="I1882" s="156">
        <v>150.08</v>
      </c>
      <c r="J1882" s="156">
        <v>164.95</v>
      </c>
      <c r="K1882" s="156">
        <v>196.11</v>
      </c>
      <c r="L1882" s="156">
        <v>243.33</v>
      </c>
      <c r="M1882" s="157"/>
      <c r="N1882" s="18"/>
      <c r="W1882" s="18"/>
      <c r="X1882" s="18"/>
      <c r="Y1882" s="18"/>
      <c r="Z1882" s="18"/>
      <c r="AA1882" s="18"/>
      <c r="AB1882" s="18"/>
      <c r="AC1882" s="18"/>
      <c r="AD1882" s="18"/>
      <c r="AE1882" s="18"/>
      <c r="AF1882" s="18"/>
      <c r="AG1882" s="18"/>
      <c r="AH1882" s="18"/>
      <c r="AI1882" s="18"/>
      <c r="AJ1882" s="18"/>
      <c r="AK1882" s="18"/>
      <c r="AL1882" s="18"/>
      <c r="AM1882" s="18"/>
      <c r="AN1882" s="18"/>
      <c r="AO1882" s="18"/>
      <c r="AP1882" s="18"/>
      <c r="AQ1882" s="18"/>
      <c r="AR1882" s="18"/>
      <c r="AS1882" s="18"/>
      <c r="AT1882" s="18"/>
      <c r="AU1882" s="18"/>
      <c r="AV1882" s="18"/>
      <c r="AW1882" s="18"/>
      <c r="AX1882" s="18"/>
      <c r="AY1882" s="18"/>
      <c r="AZ1882" s="18"/>
      <c r="BA1882" s="18"/>
      <c r="BB1882" s="18"/>
      <c r="BD1882" s="18"/>
      <c r="BE1882" s="18"/>
      <c r="BF1882" s="18"/>
      <c r="BG1882" s="18"/>
      <c r="BH1882" s="18"/>
      <c r="BI1882" s="18"/>
      <c r="BJ1882" s="18"/>
      <c r="BK1882" s="18"/>
      <c r="BL1882" s="18"/>
      <c r="BM1882" s="18"/>
      <c r="BN1882" s="18"/>
      <c r="BO1882" s="18"/>
      <c r="BP1882" s="18"/>
      <c r="BQ1882" s="18"/>
      <c r="BR1882" s="18"/>
      <c r="BS1882" s="18"/>
      <c r="BT1882" s="18"/>
      <c r="BU1882" s="18"/>
      <c r="BV1882" s="18"/>
      <c r="BW1882" s="18"/>
      <c r="BX1882" s="18"/>
      <c r="BY1882" s="18"/>
      <c r="BZ1882" s="18"/>
      <c r="CA1882" s="18"/>
      <c r="CB1882" s="18"/>
      <c r="CC1882" s="18"/>
      <c r="CD1882" s="18"/>
      <c r="CE1882" s="18"/>
      <c r="CF1882" s="18"/>
      <c r="CG1882" s="18"/>
      <c r="CH1882" s="18"/>
      <c r="CI1882" s="18"/>
      <c r="CJ1882" s="18"/>
      <c r="CK1882" s="18"/>
      <c r="CL1882" s="18"/>
      <c r="CM1882" s="18"/>
      <c r="CN1882" s="18"/>
      <c r="CO1882" s="18"/>
      <c r="CP1882" s="18"/>
      <c r="CQ1882" s="18"/>
      <c r="CR1882" s="18"/>
      <c r="CS1882" s="18"/>
      <c r="CT1882" s="18"/>
      <c r="CU1882" s="18"/>
      <c r="CV1882" s="18"/>
      <c r="CW1882" s="18"/>
      <c r="CX1882" s="18"/>
      <c r="CY1882" s="18"/>
      <c r="CZ1882" s="18"/>
      <c r="DA1882" s="18"/>
      <c r="DB1882" s="18"/>
      <c r="DC1882" s="18"/>
      <c r="DD1882" s="18"/>
      <c r="DE1882" s="18"/>
      <c r="DF1882" s="18"/>
      <c r="DG1882" s="18"/>
      <c r="DH1882" s="18"/>
      <c r="DI1882" s="18"/>
    </row>
    <row r="1883" s="19" customFormat="1" spans="1:113">
      <c r="A1883" s="153" t="str">
        <f>+CONCATENATE(B1883,C1883,D1883,E1883,F1883)</f>
        <v>AFS272.75</v>
      </c>
      <c r="B1883" s="158" t="s">
        <v>121</v>
      </c>
      <c r="C1883" s="154" t="s">
        <v>148</v>
      </c>
      <c r="D1883" s="158" t="s">
        <v>90</v>
      </c>
      <c r="E1883" s="158">
        <v>27</v>
      </c>
      <c r="F1883" s="159">
        <v>2.75</v>
      </c>
      <c r="G1883" s="156">
        <v>0</v>
      </c>
      <c r="H1883" s="156">
        <v>149.39</v>
      </c>
      <c r="I1883" s="156">
        <v>154.12</v>
      </c>
      <c r="J1883" s="156">
        <v>173</v>
      </c>
      <c r="K1883" s="156">
        <v>208.97</v>
      </c>
      <c r="L1883" s="156">
        <v>261.2</v>
      </c>
      <c r="M1883" s="157"/>
      <c r="N1883" s="18"/>
      <c r="W1883" s="18"/>
      <c r="X1883" s="18"/>
      <c r="Y1883" s="18"/>
      <c r="Z1883" s="18"/>
      <c r="AA1883" s="18"/>
      <c r="AB1883" s="18"/>
      <c r="AC1883" s="18"/>
      <c r="AD1883" s="18"/>
      <c r="AE1883" s="18"/>
      <c r="AF1883" s="18"/>
      <c r="AG1883" s="18"/>
      <c r="AH1883" s="18"/>
      <c r="AI1883" s="18"/>
      <c r="AJ1883" s="18"/>
      <c r="AK1883" s="18"/>
      <c r="AL1883" s="18"/>
      <c r="AM1883" s="18"/>
      <c r="AN1883" s="18"/>
      <c r="AO1883" s="18"/>
      <c r="AP1883" s="18"/>
      <c r="AQ1883" s="18"/>
      <c r="AR1883" s="18"/>
      <c r="AS1883" s="18"/>
      <c r="AT1883" s="18"/>
      <c r="AU1883" s="18"/>
      <c r="AV1883" s="18"/>
      <c r="AW1883" s="18"/>
      <c r="AX1883" s="18"/>
      <c r="AY1883" s="18"/>
      <c r="AZ1883" s="18"/>
      <c r="BA1883" s="18"/>
      <c r="BB1883" s="18"/>
      <c r="BD1883" s="18"/>
      <c r="BE1883" s="18"/>
      <c r="BF1883" s="18"/>
      <c r="BG1883" s="18"/>
      <c r="BH1883" s="18"/>
      <c r="BI1883" s="18"/>
      <c r="BJ1883" s="18"/>
      <c r="BK1883" s="18"/>
      <c r="BL1883" s="18"/>
      <c r="BM1883" s="18"/>
      <c r="BN1883" s="18"/>
      <c r="BO1883" s="18"/>
      <c r="BP1883" s="18"/>
      <c r="BQ1883" s="18"/>
      <c r="BR1883" s="18"/>
      <c r="BS1883" s="18"/>
      <c r="BT1883" s="18"/>
      <c r="BU1883" s="18"/>
      <c r="BV1883" s="18"/>
      <c r="BW1883" s="18"/>
      <c r="BX1883" s="18"/>
      <c r="BY1883" s="18"/>
      <c r="BZ1883" s="18"/>
      <c r="CA1883" s="18"/>
      <c r="CB1883" s="18"/>
      <c r="CC1883" s="18"/>
      <c r="CD1883" s="18"/>
      <c r="CE1883" s="18"/>
      <c r="CF1883" s="18"/>
      <c r="CG1883" s="18"/>
      <c r="CH1883" s="18"/>
      <c r="CI1883" s="18"/>
      <c r="CJ1883" s="18"/>
      <c r="CK1883" s="18"/>
      <c r="CL1883" s="18"/>
      <c r="CM1883" s="18"/>
      <c r="CN1883" s="18"/>
      <c r="CO1883" s="18"/>
      <c r="CP1883" s="18"/>
      <c r="CQ1883" s="18"/>
      <c r="CR1883" s="18"/>
      <c r="CS1883" s="18"/>
      <c r="CT1883" s="18"/>
      <c r="CU1883" s="18"/>
      <c r="CV1883" s="18"/>
      <c r="CW1883" s="18"/>
      <c r="CX1883" s="18"/>
      <c r="CY1883" s="18"/>
      <c r="CZ1883" s="18"/>
      <c r="DA1883" s="18"/>
      <c r="DB1883" s="18"/>
      <c r="DC1883" s="18"/>
      <c r="DD1883" s="18"/>
      <c r="DE1883" s="18"/>
      <c r="DF1883" s="18"/>
      <c r="DG1883" s="18"/>
      <c r="DH1883" s="18"/>
      <c r="DI1883" s="18"/>
    </row>
    <row r="1884" s="19" customFormat="1" spans="1:113">
      <c r="A1884" s="153" t="str">
        <f>+CONCATENATE(B1884,C1884,D1884,E1884,F1884)</f>
        <v>AFS282.75</v>
      </c>
      <c r="B1884" s="158" t="s">
        <v>121</v>
      </c>
      <c r="C1884" s="154" t="s">
        <v>148</v>
      </c>
      <c r="D1884" s="158" t="s">
        <v>90</v>
      </c>
      <c r="E1884" s="158">
        <v>28</v>
      </c>
      <c r="F1884" s="159">
        <v>2.75</v>
      </c>
      <c r="G1884" s="156">
        <v>0</v>
      </c>
      <c r="H1884" s="156">
        <v>151.96</v>
      </c>
      <c r="I1884" s="156">
        <v>159.07</v>
      </c>
      <c r="J1884" s="156">
        <v>182.52</v>
      </c>
      <c r="K1884" s="156">
        <v>223.83</v>
      </c>
      <c r="L1884" s="156">
        <v>280.87</v>
      </c>
      <c r="M1884" s="157"/>
      <c r="N1884" s="18"/>
      <c r="W1884" s="18"/>
      <c r="X1884" s="18"/>
      <c r="Y1884" s="18"/>
      <c r="Z1884" s="18"/>
      <c r="AA1884" s="18"/>
      <c r="AB1884" s="18"/>
      <c r="AC1884" s="18"/>
      <c r="AD1884" s="18"/>
      <c r="AE1884" s="18"/>
      <c r="AF1884" s="18"/>
      <c r="AG1884" s="18"/>
      <c r="AH1884" s="18"/>
      <c r="AI1884" s="18"/>
      <c r="AJ1884" s="18"/>
      <c r="AK1884" s="18"/>
      <c r="AL1884" s="18"/>
      <c r="AM1884" s="18"/>
      <c r="AN1884" s="18"/>
      <c r="AO1884" s="18"/>
      <c r="AP1884" s="18"/>
      <c r="AQ1884" s="18"/>
      <c r="AR1884" s="18"/>
      <c r="AS1884" s="18"/>
      <c r="AT1884" s="18"/>
      <c r="AU1884" s="18"/>
      <c r="AV1884" s="18"/>
      <c r="AW1884" s="18"/>
      <c r="AX1884" s="18"/>
      <c r="AY1884" s="18"/>
      <c r="AZ1884" s="18"/>
      <c r="BA1884" s="18"/>
      <c r="BB1884" s="18"/>
      <c r="BD1884" s="18"/>
      <c r="BE1884" s="18"/>
      <c r="BF1884" s="18"/>
      <c r="BG1884" s="18"/>
      <c r="BH1884" s="18"/>
      <c r="BI1884" s="18"/>
      <c r="BJ1884" s="18"/>
      <c r="BK1884" s="18"/>
      <c r="BL1884" s="18"/>
      <c r="BM1884" s="18"/>
      <c r="BN1884" s="18"/>
      <c r="BO1884" s="18"/>
      <c r="BP1884" s="18"/>
      <c r="BQ1884" s="18"/>
      <c r="BR1884" s="18"/>
      <c r="BS1884" s="18"/>
      <c r="BT1884" s="18"/>
      <c r="BU1884" s="18"/>
      <c r="BV1884" s="18"/>
      <c r="BW1884" s="18"/>
      <c r="BX1884" s="18"/>
      <c r="BY1884" s="18"/>
      <c r="BZ1884" s="18"/>
      <c r="CA1884" s="18"/>
      <c r="CB1884" s="18"/>
      <c r="CC1884" s="18"/>
      <c r="CD1884" s="18"/>
      <c r="CE1884" s="18"/>
      <c r="CF1884" s="18"/>
      <c r="CG1884" s="18"/>
      <c r="CH1884" s="18"/>
      <c r="CI1884" s="18"/>
      <c r="CJ1884" s="18"/>
      <c r="CK1884" s="18"/>
      <c r="CL1884" s="18"/>
      <c r="CM1884" s="18"/>
      <c r="CN1884" s="18"/>
      <c r="CO1884" s="18"/>
      <c r="CP1884" s="18"/>
      <c r="CQ1884" s="18"/>
      <c r="CR1884" s="18"/>
      <c r="CS1884" s="18"/>
      <c r="CT1884" s="18"/>
      <c r="CU1884" s="18"/>
      <c r="CV1884" s="18"/>
      <c r="CW1884" s="18"/>
      <c r="CX1884" s="18"/>
      <c r="CY1884" s="18"/>
      <c r="CZ1884" s="18"/>
      <c r="DA1884" s="18"/>
      <c r="DB1884" s="18"/>
      <c r="DC1884" s="18"/>
      <c r="DD1884" s="18"/>
      <c r="DE1884" s="18"/>
      <c r="DF1884" s="18"/>
      <c r="DG1884" s="18"/>
      <c r="DH1884" s="18"/>
      <c r="DI1884" s="18"/>
    </row>
    <row r="1885" s="19" customFormat="1" spans="1:113">
      <c r="A1885" s="153" t="str">
        <f>+CONCATENATE(B1885,C1885,D1885,E1885,F1885)</f>
        <v>AFS292.75</v>
      </c>
      <c r="B1885" s="158" t="s">
        <v>121</v>
      </c>
      <c r="C1885" s="154" t="s">
        <v>148</v>
      </c>
      <c r="D1885" s="158" t="s">
        <v>90</v>
      </c>
      <c r="E1885" s="158">
        <v>29</v>
      </c>
      <c r="F1885" s="159">
        <v>2.75</v>
      </c>
      <c r="G1885" s="156">
        <v>0</v>
      </c>
      <c r="H1885" s="156">
        <v>155.07</v>
      </c>
      <c r="I1885" s="156">
        <v>165.25</v>
      </c>
      <c r="J1885" s="156">
        <v>193.57</v>
      </c>
      <c r="K1885" s="156">
        <v>240.63</v>
      </c>
      <c r="L1885" s="156">
        <v>302.47</v>
      </c>
      <c r="M1885" s="157"/>
      <c r="N1885" s="18"/>
      <c r="W1885" s="18"/>
      <c r="X1885" s="18"/>
      <c r="Y1885" s="18"/>
      <c r="Z1885" s="18"/>
      <c r="AA1885" s="18"/>
      <c r="AB1885" s="18"/>
      <c r="AC1885" s="18"/>
      <c r="AD1885" s="18"/>
      <c r="AE1885" s="18"/>
      <c r="AF1885" s="18"/>
      <c r="AG1885" s="18"/>
      <c r="AH1885" s="18"/>
      <c r="AI1885" s="18"/>
      <c r="AJ1885" s="18"/>
      <c r="AK1885" s="18"/>
      <c r="AL1885" s="18"/>
      <c r="AM1885" s="18"/>
      <c r="AN1885" s="18"/>
      <c r="AO1885" s="18"/>
      <c r="AP1885" s="18"/>
      <c r="AQ1885" s="18"/>
      <c r="AR1885" s="18"/>
      <c r="AS1885" s="18"/>
      <c r="AT1885" s="18"/>
      <c r="AU1885" s="18"/>
      <c r="AV1885" s="18"/>
      <c r="AW1885" s="18"/>
      <c r="AX1885" s="18"/>
      <c r="AY1885" s="18"/>
      <c r="AZ1885" s="18"/>
      <c r="BA1885" s="18"/>
      <c r="BB1885" s="18"/>
      <c r="BD1885" s="18"/>
      <c r="BE1885" s="18"/>
      <c r="BF1885" s="18"/>
      <c r="BG1885" s="18"/>
      <c r="BH1885" s="18"/>
      <c r="BI1885" s="18"/>
      <c r="BJ1885" s="18"/>
      <c r="BK1885" s="18"/>
      <c r="BL1885" s="18"/>
      <c r="BM1885" s="18"/>
      <c r="BN1885" s="18"/>
      <c r="BO1885" s="18"/>
      <c r="BP1885" s="18"/>
      <c r="BQ1885" s="18"/>
      <c r="BR1885" s="18"/>
      <c r="BS1885" s="18"/>
      <c r="BT1885" s="18"/>
      <c r="BU1885" s="18"/>
      <c r="BV1885" s="18"/>
      <c r="BW1885" s="18"/>
      <c r="BX1885" s="18"/>
      <c r="BY1885" s="18"/>
      <c r="BZ1885" s="18"/>
      <c r="CA1885" s="18"/>
      <c r="CB1885" s="18"/>
      <c r="CC1885" s="18"/>
      <c r="CD1885" s="18"/>
      <c r="CE1885" s="18"/>
      <c r="CF1885" s="18"/>
      <c r="CG1885" s="18"/>
      <c r="CH1885" s="18"/>
      <c r="CI1885" s="18"/>
      <c r="CJ1885" s="18"/>
      <c r="CK1885" s="18"/>
      <c r="CL1885" s="18"/>
      <c r="CM1885" s="18"/>
      <c r="CN1885" s="18"/>
      <c r="CO1885" s="18"/>
      <c r="CP1885" s="18"/>
      <c r="CQ1885" s="18"/>
      <c r="CR1885" s="18"/>
      <c r="CS1885" s="18"/>
      <c r="CT1885" s="18"/>
      <c r="CU1885" s="18"/>
      <c r="CV1885" s="18"/>
      <c r="CW1885" s="18"/>
      <c r="CX1885" s="18"/>
      <c r="CY1885" s="18"/>
      <c r="CZ1885" s="18"/>
      <c r="DA1885" s="18"/>
      <c r="DB1885" s="18"/>
      <c r="DC1885" s="18"/>
      <c r="DD1885" s="18"/>
      <c r="DE1885" s="18"/>
      <c r="DF1885" s="18"/>
      <c r="DG1885" s="18"/>
      <c r="DH1885" s="18"/>
      <c r="DI1885" s="18"/>
    </row>
    <row r="1886" s="19" customFormat="1" spans="1:113">
      <c r="A1886" s="153" t="str">
        <f>+CONCATENATE(B1886,C1886,D1886,E1886,F1886)</f>
        <v>AFS302.75</v>
      </c>
      <c r="B1886" s="158" t="s">
        <v>121</v>
      </c>
      <c r="C1886" s="154" t="s">
        <v>148</v>
      </c>
      <c r="D1886" s="158" t="s">
        <v>90</v>
      </c>
      <c r="E1886" s="158">
        <v>30</v>
      </c>
      <c r="F1886" s="159">
        <v>2.75</v>
      </c>
      <c r="G1886" s="156">
        <v>0</v>
      </c>
      <c r="H1886" s="156">
        <v>158.82</v>
      </c>
      <c r="I1886" s="156">
        <v>172.83</v>
      </c>
      <c r="J1886" s="156">
        <v>206.55</v>
      </c>
      <c r="K1886" s="156">
        <v>259.43</v>
      </c>
      <c r="L1886" s="156">
        <v>326.06</v>
      </c>
      <c r="M1886" s="157">
        <v>326.06</v>
      </c>
      <c r="N1886" s="18"/>
      <c r="W1886" s="18"/>
      <c r="X1886" s="18"/>
      <c r="Y1886" s="18"/>
      <c r="Z1886" s="18"/>
      <c r="AA1886" s="18"/>
      <c r="AB1886" s="18"/>
      <c r="AC1886" s="18"/>
      <c r="AD1886" s="18"/>
      <c r="AE1886" s="18"/>
      <c r="AF1886" s="18"/>
      <c r="AG1886" s="18"/>
      <c r="AH1886" s="18"/>
      <c r="AI1886" s="18"/>
      <c r="AJ1886" s="18"/>
      <c r="AK1886" s="18"/>
      <c r="AL1886" s="18"/>
      <c r="AM1886" s="18"/>
      <c r="AN1886" s="18"/>
      <c r="AO1886" s="18"/>
      <c r="AP1886" s="18"/>
      <c r="AQ1886" s="18"/>
      <c r="AR1886" s="18"/>
      <c r="AS1886" s="18"/>
      <c r="AT1886" s="18"/>
      <c r="AU1886" s="18"/>
      <c r="AV1886" s="18"/>
      <c r="AW1886" s="18"/>
      <c r="AX1886" s="18"/>
      <c r="AY1886" s="18"/>
      <c r="AZ1886" s="18"/>
      <c r="BA1886" s="18"/>
      <c r="BB1886" s="18"/>
      <c r="BD1886" s="18"/>
      <c r="BE1886" s="18"/>
      <c r="BF1886" s="18"/>
      <c r="BG1886" s="18"/>
      <c r="BH1886" s="18"/>
      <c r="BI1886" s="18"/>
      <c r="BJ1886" s="18"/>
      <c r="BK1886" s="18"/>
      <c r="BL1886" s="18"/>
      <c r="BM1886" s="18"/>
      <c r="BN1886" s="18"/>
      <c r="BO1886" s="18"/>
      <c r="BP1886" s="18"/>
      <c r="BQ1886" s="18"/>
      <c r="BR1886" s="18"/>
      <c r="BS1886" s="18"/>
      <c r="BT1886" s="18"/>
      <c r="BU1886" s="18"/>
      <c r="BV1886" s="18"/>
      <c r="BW1886" s="18"/>
      <c r="BX1886" s="18"/>
      <c r="BY1886" s="18"/>
      <c r="BZ1886" s="18"/>
      <c r="CA1886" s="18"/>
      <c r="CB1886" s="18"/>
      <c r="CC1886" s="18"/>
      <c r="CD1886" s="18"/>
      <c r="CE1886" s="18"/>
      <c r="CF1886" s="18"/>
      <c r="CG1886" s="18"/>
      <c r="CH1886" s="18"/>
      <c r="CI1886" s="18"/>
      <c r="CJ1886" s="18"/>
      <c r="CK1886" s="18"/>
      <c r="CL1886" s="18"/>
      <c r="CM1886" s="18"/>
      <c r="CN1886" s="18"/>
      <c r="CO1886" s="18"/>
      <c r="CP1886" s="18"/>
      <c r="CQ1886" s="18"/>
      <c r="CR1886" s="18"/>
      <c r="CS1886" s="18"/>
      <c r="CT1886" s="18"/>
      <c r="CU1886" s="18"/>
      <c r="CV1886" s="18"/>
      <c r="CW1886" s="18"/>
      <c r="CX1886" s="18"/>
      <c r="CY1886" s="18"/>
      <c r="CZ1886" s="18"/>
      <c r="DA1886" s="18"/>
      <c r="DB1886" s="18"/>
      <c r="DC1886" s="18"/>
      <c r="DD1886" s="18"/>
      <c r="DE1886" s="18"/>
      <c r="DF1886" s="18"/>
      <c r="DG1886" s="18"/>
      <c r="DH1886" s="18"/>
      <c r="DI1886" s="18"/>
    </row>
    <row r="1887" s="19" customFormat="1" spans="1:113">
      <c r="A1887" s="153" t="str">
        <f>+CONCATENATE(B1887,C1887,D1887,E1887,F1887)</f>
        <v>AFS312.75</v>
      </c>
      <c r="B1887" s="158" t="s">
        <v>121</v>
      </c>
      <c r="C1887" s="154" t="s">
        <v>148</v>
      </c>
      <c r="D1887" s="158" t="s">
        <v>90</v>
      </c>
      <c r="E1887" s="158">
        <v>31</v>
      </c>
      <c r="F1887" s="159">
        <v>2.75</v>
      </c>
      <c r="G1887" s="156">
        <v>0</v>
      </c>
      <c r="H1887" s="156">
        <v>163.73</v>
      </c>
      <c r="I1887" s="156">
        <v>182.06</v>
      </c>
      <c r="J1887" s="156">
        <v>221.39</v>
      </c>
      <c r="K1887" s="156">
        <v>280.54</v>
      </c>
      <c r="L1887" s="156">
        <v>351.81</v>
      </c>
      <c r="M1887" s="157">
        <v>336.99</v>
      </c>
      <c r="N1887" s="18"/>
      <c r="W1887" s="18"/>
      <c r="X1887" s="18"/>
      <c r="Y1887" s="18"/>
      <c r="Z1887" s="18"/>
      <c r="AA1887" s="18"/>
      <c r="AB1887" s="18"/>
      <c r="AC1887" s="18"/>
      <c r="AD1887" s="18"/>
      <c r="AE1887" s="18"/>
      <c r="AF1887" s="18"/>
      <c r="AG1887" s="18"/>
      <c r="AH1887" s="18"/>
      <c r="AI1887" s="18"/>
      <c r="AJ1887" s="18"/>
      <c r="AK1887" s="18"/>
      <c r="AL1887" s="18"/>
      <c r="AM1887" s="18"/>
      <c r="AN1887" s="18"/>
      <c r="AO1887" s="18"/>
      <c r="AP1887" s="18"/>
      <c r="AQ1887" s="18"/>
      <c r="AR1887" s="18"/>
      <c r="AS1887" s="18"/>
      <c r="AT1887" s="18"/>
      <c r="AU1887" s="18"/>
      <c r="AV1887" s="18"/>
      <c r="AW1887" s="18"/>
      <c r="AX1887" s="18"/>
      <c r="AY1887" s="18"/>
      <c r="AZ1887" s="18"/>
      <c r="BA1887" s="18"/>
      <c r="BB1887" s="18"/>
      <c r="BD1887" s="18"/>
      <c r="BE1887" s="18"/>
      <c r="BF1887" s="18"/>
      <c r="BG1887" s="18"/>
      <c r="BH1887" s="18"/>
      <c r="BI1887" s="18"/>
      <c r="BJ1887" s="18"/>
      <c r="BK1887" s="18"/>
      <c r="BL1887" s="18"/>
      <c r="BM1887" s="18"/>
      <c r="BN1887" s="18"/>
      <c r="BO1887" s="18"/>
      <c r="BP1887" s="18"/>
      <c r="BQ1887" s="18"/>
      <c r="BR1887" s="18"/>
      <c r="BS1887" s="18"/>
      <c r="BT1887" s="18"/>
      <c r="BU1887" s="18"/>
      <c r="BV1887" s="18"/>
      <c r="BW1887" s="18"/>
      <c r="BX1887" s="18"/>
      <c r="BY1887" s="18"/>
      <c r="BZ1887" s="18"/>
      <c r="CA1887" s="18"/>
      <c r="CB1887" s="18"/>
      <c r="CC1887" s="18"/>
      <c r="CD1887" s="18"/>
      <c r="CE1887" s="18"/>
      <c r="CF1887" s="18"/>
      <c r="CG1887" s="18"/>
      <c r="CH1887" s="18"/>
      <c r="CI1887" s="18"/>
      <c r="CJ1887" s="18"/>
      <c r="CK1887" s="18"/>
      <c r="CL1887" s="18"/>
      <c r="CM1887" s="18"/>
      <c r="CN1887" s="18"/>
      <c r="CO1887" s="18"/>
      <c r="CP1887" s="18"/>
      <c r="CQ1887" s="18"/>
      <c r="CR1887" s="18"/>
      <c r="CS1887" s="18"/>
      <c r="CT1887" s="18"/>
      <c r="CU1887" s="18"/>
      <c r="CV1887" s="18"/>
      <c r="CW1887" s="18"/>
      <c r="CX1887" s="18"/>
      <c r="CY1887" s="18"/>
      <c r="CZ1887" s="18"/>
      <c r="DA1887" s="18"/>
      <c r="DB1887" s="18"/>
      <c r="DC1887" s="18"/>
      <c r="DD1887" s="18"/>
      <c r="DE1887" s="18"/>
      <c r="DF1887" s="18"/>
      <c r="DG1887" s="18"/>
      <c r="DH1887" s="18"/>
      <c r="DI1887" s="18"/>
    </row>
    <row r="1888" s="19" customFormat="1" spans="1:113">
      <c r="A1888" s="153" t="str">
        <f>+CONCATENATE(B1888,C1888,D1888,E1888,F1888)</f>
        <v>AFS322.75</v>
      </c>
      <c r="B1888" s="158" t="s">
        <v>121</v>
      </c>
      <c r="C1888" s="154" t="s">
        <v>148</v>
      </c>
      <c r="D1888" s="158" t="s">
        <v>90</v>
      </c>
      <c r="E1888" s="158">
        <v>32</v>
      </c>
      <c r="F1888" s="159">
        <v>2.75</v>
      </c>
      <c r="G1888" s="156">
        <v>0</v>
      </c>
      <c r="H1888" s="156">
        <v>169.85</v>
      </c>
      <c r="I1888" s="156">
        <v>193.24</v>
      </c>
      <c r="J1888" s="156">
        <v>238.9</v>
      </c>
      <c r="K1888" s="156">
        <v>303.92</v>
      </c>
      <c r="L1888" s="156">
        <v>379.94</v>
      </c>
      <c r="M1888" s="157">
        <v>348.75</v>
      </c>
      <c r="N1888" s="18"/>
      <c r="W1888" s="18"/>
      <c r="X1888" s="18"/>
      <c r="Y1888" s="18"/>
      <c r="Z1888" s="18"/>
      <c r="AA1888" s="18"/>
      <c r="AB1888" s="18"/>
      <c r="AC1888" s="18"/>
      <c r="AD1888" s="18"/>
      <c r="AE1888" s="18"/>
      <c r="AF1888" s="18"/>
      <c r="AG1888" s="18"/>
      <c r="AH1888" s="18"/>
      <c r="AI1888" s="18"/>
      <c r="AJ1888" s="18"/>
      <c r="AK1888" s="18"/>
      <c r="AL1888" s="18"/>
      <c r="AM1888" s="18"/>
      <c r="AN1888" s="18"/>
      <c r="AO1888" s="18"/>
      <c r="AP1888" s="18"/>
      <c r="AQ1888" s="18"/>
      <c r="AR1888" s="18"/>
      <c r="AS1888" s="18"/>
      <c r="AT1888" s="18"/>
      <c r="AU1888" s="18"/>
      <c r="AV1888" s="18"/>
      <c r="AW1888" s="18"/>
      <c r="AX1888" s="18"/>
      <c r="AY1888" s="18"/>
      <c r="AZ1888" s="18"/>
      <c r="BA1888" s="18"/>
      <c r="BB1888" s="18"/>
      <c r="BD1888" s="18"/>
      <c r="BE1888" s="18"/>
      <c r="BF1888" s="18"/>
      <c r="BG1888" s="18"/>
      <c r="BH1888" s="18"/>
      <c r="BI1888" s="18"/>
      <c r="BJ1888" s="18"/>
      <c r="BK1888" s="18"/>
      <c r="BL1888" s="18"/>
      <c r="BM1888" s="18"/>
      <c r="BN1888" s="18"/>
      <c r="BO1888" s="18"/>
      <c r="BP1888" s="18"/>
      <c r="BQ1888" s="18"/>
      <c r="BR1888" s="18"/>
      <c r="BS1888" s="18"/>
      <c r="BT1888" s="18"/>
      <c r="BU1888" s="18"/>
      <c r="BV1888" s="18"/>
      <c r="BW1888" s="18"/>
      <c r="BX1888" s="18"/>
      <c r="BY1888" s="18"/>
      <c r="BZ1888" s="18"/>
      <c r="CA1888" s="18"/>
      <c r="CB1888" s="18"/>
      <c r="CC1888" s="18"/>
      <c r="CD1888" s="18"/>
      <c r="CE1888" s="18"/>
      <c r="CF1888" s="18"/>
      <c r="CG1888" s="18"/>
      <c r="CH1888" s="18"/>
      <c r="CI1888" s="18"/>
      <c r="CJ1888" s="18"/>
      <c r="CK1888" s="18"/>
      <c r="CL1888" s="18"/>
      <c r="CM1888" s="18"/>
      <c r="CN1888" s="18"/>
      <c r="CO1888" s="18"/>
      <c r="CP1888" s="18"/>
      <c r="CQ1888" s="18"/>
      <c r="CR1888" s="18"/>
      <c r="CS1888" s="18"/>
      <c r="CT1888" s="18"/>
      <c r="CU1888" s="18"/>
      <c r="CV1888" s="18"/>
      <c r="CW1888" s="18"/>
      <c r="CX1888" s="18"/>
      <c r="CY1888" s="18"/>
      <c r="CZ1888" s="18"/>
      <c r="DA1888" s="18"/>
      <c r="DB1888" s="18"/>
      <c r="DC1888" s="18"/>
      <c r="DD1888" s="18"/>
      <c r="DE1888" s="18"/>
      <c r="DF1888" s="18"/>
      <c r="DG1888" s="18"/>
      <c r="DH1888" s="18"/>
      <c r="DI1888" s="18"/>
    </row>
    <row r="1889" s="19" customFormat="1" spans="1:113">
      <c r="A1889" s="153" t="str">
        <f>+CONCATENATE(B1889,C1889,D1889,E1889,F1889)</f>
        <v>AFS332.75</v>
      </c>
      <c r="B1889" s="158" t="s">
        <v>121</v>
      </c>
      <c r="C1889" s="154" t="s">
        <v>148</v>
      </c>
      <c r="D1889" s="158" t="s">
        <v>90</v>
      </c>
      <c r="E1889" s="158">
        <v>33</v>
      </c>
      <c r="F1889" s="159">
        <v>2.75</v>
      </c>
      <c r="G1889" s="156">
        <v>0</v>
      </c>
      <c r="H1889" s="156">
        <v>177.46</v>
      </c>
      <c r="I1889" s="156">
        <v>206.34</v>
      </c>
      <c r="J1889" s="156">
        <v>258.7</v>
      </c>
      <c r="K1889" s="156">
        <v>329.92</v>
      </c>
      <c r="L1889" s="156">
        <v>410.42</v>
      </c>
      <c r="M1889" s="157">
        <v>361.41</v>
      </c>
      <c r="N1889" s="18"/>
      <c r="W1889" s="18"/>
      <c r="X1889" s="18"/>
      <c r="Y1889" s="18"/>
      <c r="Z1889" s="18"/>
      <c r="AA1889" s="18"/>
      <c r="AB1889" s="18"/>
      <c r="AC1889" s="18"/>
      <c r="AD1889" s="18"/>
      <c r="AE1889" s="18"/>
      <c r="AF1889" s="18"/>
      <c r="AG1889" s="18"/>
      <c r="AH1889" s="18"/>
      <c r="AI1889" s="18"/>
      <c r="AJ1889" s="18"/>
      <c r="AK1889" s="18"/>
      <c r="AL1889" s="18"/>
      <c r="AM1889" s="18"/>
      <c r="AN1889" s="18"/>
      <c r="AO1889" s="18"/>
      <c r="AP1889" s="18"/>
      <c r="AQ1889" s="18"/>
      <c r="AR1889" s="18"/>
      <c r="AS1889" s="18"/>
      <c r="AT1889" s="18"/>
      <c r="AU1889" s="18"/>
      <c r="AV1889" s="18"/>
      <c r="AW1889" s="18"/>
      <c r="AX1889" s="18"/>
      <c r="AY1889" s="18"/>
      <c r="AZ1889" s="18"/>
      <c r="BA1889" s="18"/>
      <c r="BB1889" s="18"/>
      <c r="BD1889" s="18"/>
      <c r="BE1889" s="18"/>
      <c r="BF1889" s="18"/>
      <c r="BG1889" s="18"/>
      <c r="BH1889" s="18"/>
      <c r="BI1889" s="18"/>
      <c r="BJ1889" s="18"/>
      <c r="BK1889" s="18"/>
      <c r="BL1889" s="18"/>
      <c r="BM1889" s="18"/>
      <c r="BN1889" s="18"/>
      <c r="BO1889" s="18"/>
      <c r="BP1889" s="18"/>
      <c r="BQ1889" s="18"/>
      <c r="BR1889" s="18"/>
      <c r="BS1889" s="18"/>
      <c r="BT1889" s="18"/>
      <c r="BU1889" s="18"/>
      <c r="BV1889" s="18"/>
      <c r="BW1889" s="18"/>
      <c r="BX1889" s="18"/>
      <c r="BY1889" s="18"/>
      <c r="BZ1889" s="18"/>
      <c r="CA1889" s="18"/>
      <c r="CB1889" s="18"/>
      <c r="CC1889" s="18"/>
      <c r="CD1889" s="18"/>
      <c r="CE1889" s="18"/>
      <c r="CF1889" s="18"/>
      <c r="CG1889" s="18"/>
      <c r="CH1889" s="18"/>
      <c r="CI1889" s="18"/>
      <c r="CJ1889" s="18"/>
      <c r="CK1889" s="18"/>
      <c r="CL1889" s="18"/>
      <c r="CM1889" s="18"/>
      <c r="CN1889" s="18"/>
      <c r="CO1889" s="18"/>
      <c r="CP1889" s="18"/>
      <c r="CQ1889" s="18"/>
      <c r="CR1889" s="18"/>
      <c r="CS1889" s="18"/>
      <c r="CT1889" s="18"/>
      <c r="CU1889" s="18"/>
      <c r="CV1889" s="18"/>
      <c r="CW1889" s="18"/>
      <c r="CX1889" s="18"/>
      <c r="CY1889" s="18"/>
      <c r="CZ1889" s="18"/>
      <c r="DA1889" s="18"/>
      <c r="DB1889" s="18"/>
      <c r="DC1889" s="18"/>
      <c r="DD1889" s="18"/>
      <c r="DE1889" s="18"/>
      <c r="DF1889" s="18"/>
      <c r="DG1889" s="18"/>
      <c r="DH1889" s="18"/>
      <c r="DI1889" s="18"/>
    </row>
    <row r="1890" s="19" customFormat="1" spans="1:113">
      <c r="A1890" s="153" t="str">
        <f>+CONCATENATE(B1890,C1890,D1890,E1890,F1890)</f>
        <v>AFS342.75</v>
      </c>
      <c r="B1890" s="158" t="s">
        <v>121</v>
      </c>
      <c r="C1890" s="154" t="s">
        <v>148</v>
      </c>
      <c r="D1890" s="158" t="s">
        <v>90</v>
      </c>
      <c r="E1890" s="158">
        <v>34</v>
      </c>
      <c r="F1890" s="159">
        <v>2.75</v>
      </c>
      <c r="G1890" s="156">
        <v>0</v>
      </c>
      <c r="H1890" s="156">
        <v>186.75</v>
      </c>
      <c r="I1890" s="156">
        <v>221.84</v>
      </c>
      <c r="J1890" s="156">
        <v>281.17</v>
      </c>
      <c r="K1890" s="156">
        <v>358.37</v>
      </c>
      <c r="L1890" s="156">
        <v>443.49</v>
      </c>
      <c r="M1890" s="157">
        <v>375.03</v>
      </c>
      <c r="N1890" s="18"/>
      <c r="W1890" s="18"/>
      <c r="X1890" s="18"/>
      <c r="Y1890" s="18"/>
      <c r="Z1890" s="18"/>
      <c r="AA1890" s="18"/>
      <c r="AB1890" s="18"/>
      <c r="AC1890" s="18"/>
      <c r="AD1890" s="18"/>
      <c r="AE1890" s="18"/>
      <c r="AF1890" s="18"/>
      <c r="AG1890" s="18"/>
      <c r="AH1890" s="18"/>
      <c r="AI1890" s="18"/>
      <c r="AJ1890" s="18"/>
      <c r="AK1890" s="18"/>
      <c r="AL1890" s="18"/>
      <c r="AM1890" s="18"/>
      <c r="AN1890" s="18"/>
      <c r="AO1890" s="18"/>
      <c r="AP1890" s="18"/>
      <c r="AQ1890" s="18"/>
      <c r="AR1890" s="18"/>
      <c r="AS1890" s="18"/>
      <c r="AT1890" s="18"/>
      <c r="AU1890" s="18"/>
      <c r="AV1890" s="18"/>
      <c r="AW1890" s="18"/>
      <c r="AX1890" s="18"/>
      <c r="AY1890" s="18"/>
      <c r="AZ1890" s="18"/>
      <c r="BA1890" s="18"/>
      <c r="BB1890" s="18"/>
      <c r="BD1890" s="18"/>
      <c r="BE1890" s="18"/>
      <c r="BF1890" s="18"/>
      <c r="BG1890" s="18"/>
      <c r="BH1890" s="18"/>
      <c r="BI1890" s="18"/>
      <c r="BJ1890" s="18"/>
      <c r="BK1890" s="18"/>
      <c r="BL1890" s="18"/>
      <c r="BM1890" s="18"/>
      <c r="BN1890" s="18"/>
      <c r="BO1890" s="18"/>
      <c r="BP1890" s="18"/>
      <c r="BQ1890" s="18"/>
      <c r="BR1890" s="18"/>
      <c r="BS1890" s="18"/>
      <c r="BT1890" s="18"/>
      <c r="BU1890" s="18"/>
      <c r="BV1890" s="18"/>
      <c r="BW1890" s="18"/>
      <c r="BX1890" s="18"/>
      <c r="BY1890" s="18"/>
      <c r="BZ1890" s="18"/>
      <c r="CA1890" s="18"/>
      <c r="CB1890" s="18"/>
      <c r="CC1890" s="18"/>
      <c r="CD1890" s="18"/>
      <c r="CE1890" s="18"/>
      <c r="CF1890" s="18"/>
      <c r="CG1890" s="18"/>
      <c r="CH1890" s="18"/>
      <c r="CI1890" s="18"/>
      <c r="CJ1890" s="18"/>
      <c r="CK1890" s="18"/>
      <c r="CL1890" s="18"/>
      <c r="CM1890" s="18"/>
      <c r="CN1890" s="18"/>
      <c r="CO1890" s="18"/>
      <c r="CP1890" s="18"/>
      <c r="CQ1890" s="18"/>
      <c r="CR1890" s="18"/>
      <c r="CS1890" s="18"/>
      <c r="CT1890" s="18"/>
      <c r="CU1890" s="18"/>
      <c r="CV1890" s="18"/>
      <c r="CW1890" s="18"/>
      <c r="CX1890" s="18"/>
      <c r="CY1890" s="18"/>
      <c r="CZ1890" s="18"/>
      <c r="DA1890" s="18"/>
      <c r="DB1890" s="18"/>
      <c r="DC1890" s="18"/>
      <c r="DD1890" s="18"/>
      <c r="DE1890" s="18"/>
      <c r="DF1890" s="18"/>
      <c r="DG1890" s="18"/>
      <c r="DH1890" s="18"/>
      <c r="DI1890" s="18"/>
    </row>
    <row r="1891" s="19" customFormat="1" spans="1:113">
      <c r="A1891" s="153" t="str">
        <f>+CONCATENATE(B1891,C1891,D1891,E1891,F1891)</f>
        <v>AFS352.75</v>
      </c>
      <c r="B1891" s="158" t="s">
        <v>121</v>
      </c>
      <c r="C1891" s="154" t="s">
        <v>148</v>
      </c>
      <c r="D1891" s="158" t="s">
        <v>90</v>
      </c>
      <c r="E1891" s="158">
        <v>35</v>
      </c>
      <c r="F1891" s="159">
        <v>2.75</v>
      </c>
      <c r="G1891" s="156">
        <v>0</v>
      </c>
      <c r="H1891" s="156">
        <v>197.98</v>
      </c>
      <c r="I1891" s="156">
        <v>239.7</v>
      </c>
      <c r="J1891" s="156">
        <v>306.56</v>
      </c>
      <c r="K1891" s="156">
        <v>389.65</v>
      </c>
      <c r="L1891" s="156">
        <v>479.38</v>
      </c>
      <c r="M1891" s="157">
        <v>389.65</v>
      </c>
      <c r="N1891" s="18"/>
      <c r="W1891" s="18"/>
      <c r="X1891" s="18"/>
      <c r="Y1891" s="18"/>
      <c r="Z1891" s="18"/>
      <c r="AA1891" s="18"/>
      <c r="AB1891" s="18"/>
      <c r="AC1891" s="18"/>
      <c r="AD1891" s="18"/>
      <c r="AE1891" s="18"/>
      <c r="AF1891" s="18"/>
      <c r="AG1891" s="18"/>
      <c r="AH1891" s="18"/>
      <c r="AI1891" s="18"/>
      <c r="AJ1891" s="18"/>
      <c r="AK1891" s="18"/>
      <c r="AL1891" s="18"/>
      <c r="AM1891" s="18"/>
      <c r="AN1891" s="18"/>
      <c r="AO1891" s="18"/>
      <c r="AP1891" s="18"/>
      <c r="AQ1891" s="18"/>
      <c r="AR1891" s="18"/>
      <c r="AS1891" s="18"/>
      <c r="AT1891" s="18"/>
      <c r="AU1891" s="18"/>
      <c r="AV1891" s="18"/>
      <c r="AW1891" s="18"/>
      <c r="AX1891" s="18"/>
      <c r="AY1891" s="18"/>
      <c r="AZ1891" s="18"/>
      <c r="BA1891" s="18"/>
      <c r="BB1891" s="18"/>
      <c r="BD1891" s="18"/>
      <c r="BE1891" s="18"/>
      <c r="BF1891" s="18"/>
      <c r="BG1891" s="18"/>
      <c r="BH1891" s="18"/>
      <c r="BI1891" s="18"/>
      <c r="BJ1891" s="18"/>
      <c r="BK1891" s="18"/>
      <c r="BL1891" s="18"/>
      <c r="BM1891" s="18"/>
      <c r="BN1891" s="18"/>
      <c r="BO1891" s="18"/>
      <c r="BP1891" s="18"/>
      <c r="BQ1891" s="18"/>
      <c r="BR1891" s="18"/>
      <c r="BS1891" s="18"/>
      <c r="BT1891" s="18"/>
      <c r="BU1891" s="18"/>
      <c r="BV1891" s="18"/>
      <c r="BW1891" s="18"/>
      <c r="BX1891" s="18"/>
      <c r="BY1891" s="18"/>
      <c r="BZ1891" s="18"/>
      <c r="CA1891" s="18"/>
      <c r="CB1891" s="18"/>
      <c r="CC1891" s="18"/>
      <c r="CD1891" s="18"/>
      <c r="CE1891" s="18"/>
      <c r="CF1891" s="18"/>
      <c r="CG1891" s="18"/>
      <c r="CH1891" s="18"/>
      <c r="CI1891" s="18"/>
      <c r="CJ1891" s="18"/>
      <c r="CK1891" s="18"/>
      <c r="CL1891" s="18"/>
      <c r="CM1891" s="18"/>
      <c r="CN1891" s="18"/>
      <c r="CO1891" s="18"/>
      <c r="CP1891" s="18"/>
      <c r="CQ1891" s="18"/>
      <c r="CR1891" s="18"/>
      <c r="CS1891" s="18"/>
      <c r="CT1891" s="18"/>
      <c r="CU1891" s="18"/>
      <c r="CV1891" s="18"/>
      <c r="CW1891" s="18"/>
      <c r="CX1891" s="18"/>
      <c r="CY1891" s="18"/>
      <c r="CZ1891" s="18"/>
      <c r="DA1891" s="18"/>
      <c r="DB1891" s="18"/>
      <c r="DC1891" s="18"/>
      <c r="DD1891" s="18"/>
      <c r="DE1891" s="18"/>
      <c r="DF1891" s="18"/>
      <c r="DG1891" s="18"/>
      <c r="DH1891" s="18"/>
      <c r="DI1891" s="18"/>
    </row>
    <row r="1892" s="19" customFormat="1" spans="1:113">
      <c r="A1892" s="153" t="str">
        <f>+CONCATENATE(B1892,C1892,D1892,E1892,F1892)</f>
        <v>AFS362.75</v>
      </c>
      <c r="B1892" s="158" t="s">
        <v>121</v>
      </c>
      <c r="C1892" s="154" t="s">
        <v>148</v>
      </c>
      <c r="D1892" s="158" t="s">
        <v>90</v>
      </c>
      <c r="E1892" s="158">
        <v>36</v>
      </c>
      <c r="F1892" s="159">
        <v>2.75</v>
      </c>
      <c r="G1892" s="156">
        <v>0</v>
      </c>
      <c r="H1892" s="156">
        <v>211.45</v>
      </c>
      <c r="I1892" s="156">
        <v>260.45</v>
      </c>
      <c r="J1892" s="156">
        <v>334.86</v>
      </c>
      <c r="K1892" s="156">
        <v>423.87</v>
      </c>
      <c r="L1892" s="156">
        <v>518.31</v>
      </c>
      <c r="M1892" s="157">
        <v>405.39</v>
      </c>
      <c r="N1892" s="18"/>
      <c r="W1892" s="18"/>
      <c r="X1892" s="18"/>
      <c r="Y1892" s="18"/>
      <c r="Z1892" s="18"/>
      <c r="AA1892" s="18"/>
      <c r="AB1892" s="18"/>
      <c r="AC1892" s="18"/>
      <c r="AD1892" s="18"/>
      <c r="AE1892" s="18"/>
      <c r="AF1892" s="18"/>
      <c r="AG1892" s="18"/>
      <c r="AH1892" s="18"/>
      <c r="AI1892" s="18"/>
      <c r="AJ1892" s="18"/>
      <c r="AK1892" s="18"/>
      <c r="AL1892" s="18"/>
      <c r="AM1892" s="18"/>
      <c r="AN1892" s="18"/>
      <c r="AO1892" s="18"/>
      <c r="AP1892" s="18"/>
      <c r="AQ1892" s="18"/>
      <c r="AR1892" s="18"/>
      <c r="AS1892" s="18"/>
      <c r="AT1892" s="18"/>
      <c r="AU1892" s="18"/>
      <c r="AV1892" s="18"/>
      <c r="AW1892" s="18"/>
      <c r="AX1892" s="18"/>
      <c r="AY1892" s="18"/>
      <c r="AZ1892" s="18"/>
      <c r="BA1892" s="18"/>
      <c r="BB1892" s="18"/>
      <c r="BD1892" s="18"/>
      <c r="BE1892" s="18"/>
      <c r="BF1892" s="18"/>
      <c r="BG1892" s="18"/>
      <c r="BH1892" s="18"/>
      <c r="BI1892" s="18"/>
      <c r="BJ1892" s="18"/>
      <c r="BK1892" s="18"/>
      <c r="BL1892" s="18"/>
      <c r="BM1892" s="18"/>
      <c r="BN1892" s="18"/>
      <c r="BO1892" s="18"/>
      <c r="BP1892" s="18"/>
      <c r="BQ1892" s="18"/>
      <c r="BR1892" s="18"/>
      <c r="BS1892" s="18"/>
      <c r="BT1892" s="18"/>
      <c r="BU1892" s="18"/>
      <c r="BV1892" s="18"/>
      <c r="BW1892" s="18"/>
      <c r="BX1892" s="18"/>
      <c r="BY1892" s="18"/>
      <c r="BZ1892" s="18"/>
      <c r="CA1892" s="18"/>
      <c r="CB1892" s="18"/>
      <c r="CC1892" s="18"/>
      <c r="CD1892" s="18"/>
      <c r="CE1892" s="18"/>
      <c r="CF1892" s="18"/>
      <c r="CG1892" s="18"/>
      <c r="CH1892" s="18"/>
      <c r="CI1892" s="18"/>
      <c r="CJ1892" s="18"/>
      <c r="CK1892" s="18"/>
      <c r="CL1892" s="18"/>
      <c r="CM1892" s="18"/>
      <c r="CN1892" s="18"/>
      <c r="CO1892" s="18"/>
      <c r="CP1892" s="18"/>
      <c r="CQ1892" s="18"/>
      <c r="CR1892" s="18"/>
      <c r="CS1892" s="18"/>
      <c r="CT1892" s="18"/>
      <c r="CU1892" s="18"/>
      <c r="CV1892" s="18"/>
      <c r="CW1892" s="18"/>
      <c r="CX1892" s="18"/>
      <c r="CY1892" s="18"/>
      <c r="CZ1892" s="18"/>
      <c r="DA1892" s="18"/>
      <c r="DB1892" s="18"/>
      <c r="DC1892" s="18"/>
      <c r="DD1892" s="18"/>
      <c r="DE1892" s="18"/>
      <c r="DF1892" s="18"/>
      <c r="DG1892" s="18"/>
      <c r="DH1892" s="18"/>
      <c r="DI1892" s="18"/>
    </row>
    <row r="1893" s="19" customFormat="1" spans="1:113">
      <c r="A1893" s="153" t="str">
        <f>+CONCATENATE(B1893,C1893,D1893,E1893,F1893)</f>
        <v>AFS372.75</v>
      </c>
      <c r="B1893" s="158" t="s">
        <v>121</v>
      </c>
      <c r="C1893" s="154" t="s">
        <v>148</v>
      </c>
      <c r="D1893" s="158" t="s">
        <v>90</v>
      </c>
      <c r="E1893" s="158">
        <v>37</v>
      </c>
      <c r="F1893" s="159">
        <v>2.75</v>
      </c>
      <c r="G1893" s="156">
        <v>0</v>
      </c>
      <c r="H1893" s="156">
        <v>227.4</v>
      </c>
      <c r="I1893" s="156">
        <v>284.3</v>
      </c>
      <c r="J1893" s="156">
        <v>366.43</v>
      </c>
      <c r="K1893" s="156">
        <v>460.92</v>
      </c>
      <c r="L1893" s="156">
        <v>560.47</v>
      </c>
      <c r="M1893" s="157">
        <v>422.32</v>
      </c>
      <c r="N1893" s="18"/>
      <c r="W1893" s="18"/>
      <c r="X1893" s="18"/>
      <c r="Y1893" s="18"/>
      <c r="Z1893" s="18"/>
      <c r="AA1893" s="18"/>
      <c r="AB1893" s="18"/>
      <c r="AC1893" s="18"/>
      <c r="AD1893" s="18"/>
      <c r="AE1893" s="18"/>
      <c r="AF1893" s="18"/>
      <c r="AG1893" s="18"/>
      <c r="AH1893" s="18"/>
      <c r="AI1893" s="18"/>
      <c r="AJ1893" s="18"/>
      <c r="AK1893" s="18"/>
      <c r="AL1893" s="18"/>
      <c r="AM1893" s="18"/>
      <c r="AN1893" s="18"/>
      <c r="AO1893" s="18"/>
      <c r="AP1893" s="18"/>
      <c r="AQ1893" s="18"/>
      <c r="AR1893" s="18"/>
      <c r="AS1893" s="18"/>
      <c r="AT1893" s="18"/>
      <c r="AU1893" s="18"/>
      <c r="AV1893" s="18"/>
      <c r="AW1893" s="18"/>
      <c r="AX1893" s="18"/>
      <c r="AY1893" s="18"/>
      <c r="AZ1893" s="18"/>
      <c r="BA1893" s="18"/>
      <c r="BB1893" s="18"/>
      <c r="BD1893" s="18"/>
      <c r="BE1893" s="18"/>
      <c r="BF1893" s="18"/>
      <c r="BG1893" s="18"/>
      <c r="BH1893" s="18"/>
      <c r="BI1893" s="18"/>
      <c r="BJ1893" s="18"/>
      <c r="BK1893" s="18"/>
      <c r="BL1893" s="18"/>
      <c r="BM1893" s="18"/>
      <c r="BN1893" s="18"/>
      <c r="BO1893" s="18"/>
      <c r="BP1893" s="18"/>
      <c r="BQ1893" s="18"/>
      <c r="BR1893" s="18"/>
      <c r="BS1893" s="18"/>
      <c r="BT1893" s="18"/>
      <c r="BU1893" s="18"/>
      <c r="BV1893" s="18"/>
      <c r="BW1893" s="18"/>
      <c r="BX1893" s="18"/>
      <c r="BY1893" s="18"/>
      <c r="BZ1893" s="18"/>
      <c r="CA1893" s="18"/>
      <c r="CB1893" s="18"/>
      <c r="CC1893" s="18"/>
      <c r="CD1893" s="18"/>
      <c r="CE1893" s="18"/>
      <c r="CF1893" s="18"/>
      <c r="CG1893" s="18"/>
      <c r="CH1893" s="18"/>
      <c r="CI1893" s="18"/>
      <c r="CJ1893" s="18"/>
      <c r="CK1893" s="18"/>
      <c r="CL1893" s="18"/>
      <c r="CM1893" s="18"/>
      <c r="CN1893" s="18"/>
      <c r="CO1893" s="18"/>
      <c r="CP1893" s="18"/>
      <c r="CQ1893" s="18"/>
      <c r="CR1893" s="18"/>
      <c r="CS1893" s="18"/>
      <c r="CT1893" s="18"/>
      <c r="CU1893" s="18"/>
      <c r="CV1893" s="18"/>
      <c r="CW1893" s="18"/>
      <c r="CX1893" s="18"/>
      <c r="CY1893" s="18"/>
      <c r="CZ1893" s="18"/>
      <c r="DA1893" s="18"/>
      <c r="DB1893" s="18"/>
      <c r="DC1893" s="18"/>
      <c r="DD1893" s="18"/>
      <c r="DE1893" s="18"/>
      <c r="DF1893" s="18"/>
      <c r="DG1893" s="18"/>
      <c r="DH1893" s="18"/>
      <c r="DI1893" s="18"/>
    </row>
    <row r="1894" s="19" customFormat="1" spans="1:113">
      <c r="A1894" s="153" t="str">
        <f>+CONCATENATE(B1894,C1894,D1894,E1894,F1894)</f>
        <v>AFS382.75</v>
      </c>
      <c r="B1894" s="158" t="s">
        <v>121</v>
      </c>
      <c r="C1894" s="154" t="s">
        <v>148</v>
      </c>
      <c r="D1894" s="158" t="s">
        <v>90</v>
      </c>
      <c r="E1894" s="158">
        <v>38</v>
      </c>
      <c r="F1894" s="159">
        <v>2.75</v>
      </c>
      <c r="G1894" s="156">
        <v>0</v>
      </c>
      <c r="H1894" s="156">
        <v>245.84</v>
      </c>
      <c r="I1894" s="156">
        <v>311.48</v>
      </c>
      <c r="J1894" s="156">
        <v>401.11</v>
      </c>
      <c r="K1894" s="156">
        <v>501.14</v>
      </c>
      <c r="L1894" s="156">
        <v>606.09</v>
      </c>
      <c r="M1894" s="157">
        <v>440.49</v>
      </c>
      <c r="N1894" s="18"/>
      <c r="W1894" s="18"/>
      <c r="X1894" s="18"/>
      <c r="Y1894" s="18"/>
      <c r="Z1894" s="18"/>
      <c r="AA1894" s="18"/>
      <c r="AB1894" s="18"/>
      <c r="AC1894" s="18"/>
      <c r="AD1894" s="18"/>
      <c r="AE1894" s="18"/>
      <c r="AF1894" s="18"/>
      <c r="AG1894" s="18"/>
      <c r="AH1894" s="18"/>
      <c r="AI1894" s="18"/>
      <c r="AJ1894" s="18"/>
      <c r="AK1894" s="18"/>
      <c r="AL1894" s="18"/>
      <c r="AM1894" s="18"/>
      <c r="AN1894" s="18"/>
      <c r="AO1894" s="18"/>
      <c r="AP1894" s="18"/>
      <c r="AQ1894" s="18"/>
      <c r="AR1894" s="18"/>
      <c r="AS1894" s="18"/>
      <c r="AT1894" s="18"/>
      <c r="AU1894" s="18"/>
      <c r="AV1894" s="18"/>
      <c r="AW1894" s="18"/>
      <c r="AX1894" s="18"/>
      <c r="AY1894" s="18"/>
      <c r="AZ1894" s="18"/>
      <c r="BA1894" s="18"/>
      <c r="BB1894" s="18"/>
      <c r="BD1894" s="18"/>
      <c r="BE1894" s="18"/>
      <c r="BF1894" s="18"/>
      <c r="BG1894" s="18"/>
      <c r="BH1894" s="18"/>
      <c r="BI1894" s="18"/>
      <c r="BJ1894" s="18"/>
      <c r="BK1894" s="18"/>
      <c r="BL1894" s="18"/>
      <c r="BM1894" s="18"/>
      <c r="BN1894" s="18"/>
      <c r="BO1894" s="18"/>
      <c r="BP1894" s="18"/>
      <c r="BQ1894" s="18"/>
      <c r="BR1894" s="18"/>
      <c r="BS1894" s="18"/>
      <c r="BT1894" s="18"/>
      <c r="BU1894" s="18"/>
      <c r="BV1894" s="18"/>
      <c r="BW1894" s="18"/>
      <c r="BX1894" s="18"/>
      <c r="BY1894" s="18"/>
      <c r="BZ1894" s="18"/>
      <c r="CA1894" s="18"/>
      <c r="CB1894" s="18"/>
      <c r="CC1894" s="18"/>
      <c r="CD1894" s="18"/>
      <c r="CE1894" s="18"/>
      <c r="CF1894" s="18"/>
      <c r="CG1894" s="18"/>
      <c r="CH1894" s="18"/>
      <c r="CI1894" s="18"/>
      <c r="CJ1894" s="18"/>
      <c r="CK1894" s="18"/>
      <c r="CL1894" s="18"/>
      <c r="CM1894" s="18"/>
      <c r="CN1894" s="18"/>
      <c r="CO1894" s="18"/>
      <c r="CP1894" s="18"/>
      <c r="CQ1894" s="18"/>
      <c r="CR1894" s="18"/>
      <c r="CS1894" s="18"/>
      <c r="CT1894" s="18"/>
      <c r="CU1894" s="18"/>
      <c r="CV1894" s="18"/>
      <c r="CW1894" s="18"/>
      <c r="CX1894" s="18"/>
      <c r="CY1894" s="18"/>
      <c r="CZ1894" s="18"/>
      <c r="DA1894" s="18"/>
      <c r="DB1894" s="18"/>
      <c r="DC1894" s="18"/>
      <c r="DD1894" s="18"/>
      <c r="DE1894" s="18"/>
      <c r="DF1894" s="18"/>
      <c r="DG1894" s="18"/>
      <c r="DH1894" s="18"/>
      <c r="DI1894" s="18"/>
    </row>
    <row r="1895" s="19" customFormat="1" spans="1:113">
      <c r="A1895" s="153" t="str">
        <f>+CONCATENATE(B1895,C1895,D1895,E1895,F1895)</f>
        <v>AFS392.75</v>
      </c>
      <c r="B1895" s="158" t="s">
        <v>121</v>
      </c>
      <c r="C1895" s="154" t="s">
        <v>148</v>
      </c>
      <c r="D1895" s="158" t="s">
        <v>90</v>
      </c>
      <c r="E1895" s="158">
        <v>39</v>
      </c>
      <c r="F1895" s="159">
        <v>2.75</v>
      </c>
      <c r="G1895" s="156">
        <v>0</v>
      </c>
      <c r="H1895" s="156">
        <v>267.6</v>
      </c>
      <c r="I1895" s="156">
        <v>342.25</v>
      </c>
      <c r="J1895" s="156">
        <v>439.27</v>
      </c>
      <c r="K1895" s="156">
        <v>544.78</v>
      </c>
      <c r="L1895" s="156">
        <v>655.4</v>
      </c>
      <c r="M1895" s="157">
        <v>460.02</v>
      </c>
      <c r="N1895" s="18"/>
      <c r="W1895" s="18"/>
      <c r="X1895" s="18"/>
      <c r="Y1895" s="18"/>
      <c r="Z1895" s="18"/>
      <c r="AA1895" s="18"/>
      <c r="AB1895" s="18"/>
      <c r="AC1895" s="18"/>
      <c r="AD1895" s="18"/>
      <c r="AE1895" s="18"/>
      <c r="AF1895" s="18"/>
      <c r="AG1895" s="18"/>
      <c r="AH1895" s="18"/>
      <c r="AI1895" s="18"/>
      <c r="AJ1895" s="18"/>
      <c r="AK1895" s="18"/>
      <c r="AL1895" s="18"/>
      <c r="AM1895" s="18"/>
      <c r="AN1895" s="18"/>
      <c r="AO1895" s="18"/>
      <c r="AP1895" s="18"/>
      <c r="AQ1895" s="18"/>
      <c r="AR1895" s="18"/>
      <c r="AS1895" s="18"/>
      <c r="AT1895" s="18"/>
      <c r="AU1895" s="18"/>
      <c r="AV1895" s="18"/>
      <c r="AW1895" s="18"/>
      <c r="AX1895" s="18"/>
      <c r="AY1895" s="18"/>
      <c r="AZ1895" s="18"/>
      <c r="BA1895" s="18"/>
      <c r="BB1895" s="18"/>
      <c r="BD1895" s="18"/>
      <c r="BE1895" s="18"/>
      <c r="BF1895" s="18"/>
      <c r="BG1895" s="18"/>
      <c r="BH1895" s="18"/>
      <c r="BI1895" s="18"/>
      <c r="BJ1895" s="18"/>
      <c r="BK1895" s="18"/>
      <c r="BL1895" s="18"/>
      <c r="BM1895" s="18"/>
      <c r="BN1895" s="18"/>
      <c r="BO1895" s="18"/>
      <c r="BP1895" s="18"/>
      <c r="BQ1895" s="18"/>
      <c r="BR1895" s="18"/>
      <c r="BS1895" s="18"/>
      <c r="BT1895" s="18"/>
      <c r="BU1895" s="18"/>
      <c r="BV1895" s="18"/>
      <c r="BW1895" s="18"/>
      <c r="BX1895" s="18"/>
      <c r="BY1895" s="18"/>
      <c r="BZ1895" s="18"/>
      <c r="CA1895" s="18"/>
      <c r="CB1895" s="18"/>
      <c r="CC1895" s="18"/>
      <c r="CD1895" s="18"/>
      <c r="CE1895" s="18"/>
      <c r="CF1895" s="18"/>
      <c r="CG1895" s="18"/>
      <c r="CH1895" s="18"/>
      <c r="CI1895" s="18"/>
      <c r="CJ1895" s="18"/>
      <c r="CK1895" s="18"/>
      <c r="CL1895" s="18"/>
      <c r="CM1895" s="18"/>
      <c r="CN1895" s="18"/>
      <c r="CO1895" s="18"/>
      <c r="CP1895" s="18"/>
      <c r="CQ1895" s="18"/>
      <c r="CR1895" s="18"/>
      <c r="CS1895" s="18"/>
      <c r="CT1895" s="18"/>
      <c r="CU1895" s="18"/>
      <c r="CV1895" s="18"/>
      <c r="CW1895" s="18"/>
      <c r="CX1895" s="18"/>
      <c r="CY1895" s="18"/>
      <c r="CZ1895" s="18"/>
      <c r="DA1895" s="18"/>
      <c r="DB1895" s="18"/>
      <c r="DC1895" s="18"/>
      <c r="DD1895" s="18"/>
      <c r="DE1895" s="18"/>
      <c r="DF1895" s="18"/>
      <c r="DG1895" s="18"/>
      <c r="DH1895" s="18"/>
      <c r="DI1895" s="18"/>
    </row>
    <row r="1896" s="19" customFormat="1" spans="1:113">
      <c r="A1896" s="153" t="str">
        <f>+CONCATENATE(B1896,C1896,D1896,E1896,F1896)</f>
        <v>AFS402.75</v>
      </c>
      <c r="B1896" s="158" t="s">
        <v>121</v>
      </c>
      <c r="C1896" s="154" t="s">
        <v>148</v>
      </c>
      <c r="D1896" s="158" t="s">
        <v>90</v>
      </c>
      <c r="E1896" s="158">
        <v>40</v>
      </c>
      <c r="F1896" s="159">
        <v>2.75</v>
      </c>
      <c r="G1896" s="156">
        <v>305.93</v>
      </c>
      <c r="H1896" s="156">
        <v>292.64</v>
      </c>
      <c r="I1896" s="156">
        <v>376.73</v>
      </c>
      <c r="J1896" s="156">
        <v>481.04</v>
      </c>
      <c r="K1896" s="156">
        <v>592.03</v>
      </c>
      <c r="L1896" s="156">
        <v>708.65</v>
      </c>
      <c r="M1896" s="157">
        <v>481.04</v>
      </c>
      <c r="N1896" s="18"/>
      <c r="W1896" s="18"/>
      <c r="X1896" s="18"/>
      <c r="Y1896" s="18"/>
      <c r="Z1896" s="18"/>
      <c r="AA1896" s="18"/>
      <c r="AB1896" s="18"/>
      <c r="AC1896" s="18"/>
      <c r="AD1896" s="18"/>
      <c r="AE1896" s="18"/>
      <c r="AF1896" s="18"/>
      <c r="AG1896" s="18"/>
      <c r="AH1896" s="18"/>
      <c r="AI1896" s="18"/>
      <c r="AJ1896" s="18"/>
      <c r="AK1896" s="18"/>
      <c r="AL1896" s="18"/>
      <c r="AM1896" s="18"/>
      <c r="AN1896" s="18"/>
      <c r="AO1896" s="18"/>
      <c r="AP1896" s="18"/>
      <c r="AQ1896" s="18"/>
      <c r="AR1896" s="18"/>
      <c r="AS1896" s="18"/>
      <c r="AT1896" s="18"/>
      <c r="AU1896" s="18"/>
      <c r="AV1896" s="18"/>
      <c r="AW1896" s="18"/>
      <c r="AX1896" s="18"/>
      <c r="AY1896" s="18"/>
      <c r="AZ1896" s="18"/>
      <c r="BA1896" s="18"/>
      <c r="BB1896" s="18"/>
      <c r="BD1896" s="18"/>
      <c r="BE1896" s="18"/>
      <c r="BF1896" s="18"/>
      <c r="BG1896" s="18"/>
      <c r="BH1896" s="18"/>
      <c r="BI1896" s="18"/>
      <c r="BJ1896" s="18"/>
      <c r="BK1896" s="18"/>
      <c r="BL1896" s="18"/>
      <c r="BM1896" s="18"/>
      <c r="BN1896" s="18"/>
      <c r="BO1896" s="18"/>
      <c r="BP1896" s="18"/>
      <c r="BQ1896" s="18"/>
      <c r="BR1896" s="18"/>
      <c r="BS1896" s="18"/>
      <c r="BT1896" s="18"/>
      <c r="BU1896" s="18"/>
      <c r="BV1896" s="18"/>
      <c r="BW1896" s="18"/>
      <c r="BX1896" s="18"/>
      <c r="BY1896" s="18"/>
      <c r="BZ1896" s="18"/>
      <c r="CA1896" s="18"/>
      <c r="CB1896" s="18"/>
      <c r="CC1896" s="18"/>
      <c r="CD1896" s="18"/>
      <c r="CE1896" s="18"/>
      <c r="CF1896" s="18"/>
      <c r="CG1896" s="18"/>
      <c r="CH1896" s="18"/>
      <c r="CI1896" s="18"/>
      <c r="CJ1896" s="18"/>
      <c r="CK1896" s="18"/>
      <c r="CL1896" s="18"/>
      <c r="CM1896" s="18"/>
      <c r="CN1896" s="18"/>
      <c r="CO1896" s="18"/>
      <c r="CP1896" s="18"/>
      <c r="CQ1896" s="18"/>
      <c r="CR1896" s="18"/>
      <c r="CS1896" s="18"/>
      <c r="CT1896" s="18"/>
      <c r="CU1896" s="18"/>
      <c r="CV1896" s="18"/>
      <c r="CW1896" s="18"/>
      <c r="CX1896" s="18"/>
      <c r="CY1896" s="18"/>
      <c r="CZ1896" s="18"/>
      <c r="DA1896" s="18"/>
      <c r="DB1896" s="18"/>
      <c r="DC1896" s="18"/>
      <c r="DD1896" s="18"/>
      <c r="DE1896" s="18"/>
      <c r="DF1896" s="18"/>
      <c r="DG1896" s="18"/>
      <c r="DH1896" s="18"/>
      <c r="DI1896" s="18"/>
    </row>
    <row r="1897" s="19" customFormat="1" spans="1:113">
      <c r="A1897" s="153" t="str">
        <f>+CONCATENATE(B1897,C1897,D1897,E1897,F1897)</f>
        <v>AFS412.75</v>
      </c>
      <c r="B1897" s="158" t="s">
        <v>121</v>
      </c>
      <c r="C1897" s="154" t="s">
        <v>148</v>
      </c>
      <c r="D1897" s="158" t="s">
        <v>90</v>
      </c>
      <c r="E1897" s="158">
        <v>41</v>
      </c>
      <c r="F1897" s="159">
        <v>2.75</v>
      </c>
      <c r="G1897" s="156">
        <v>305.93</v>
      </c>
      <c r="H1897" s="156">
        <v>321.39</v>
      </c>
      <c r="I1897" s="156">
        <v>415.26</v>
      </c>
      <c r="J1897" s="156">
        <v>526.39</v>
      </c>
      <c r="K1897" s="156">
        <v>643.17</v>
      </c>
      <c r="L1897" s="156">
        <v>766.08</v>
      </c>
      <c r="M1897" s="157">
        <v>503.54</v>
      </c>
      <c r="N1897" s="18"/>
      <c r="W1897" s="18"/>
      <c r="X1897" s="18"/>
      <c r="Y1897" s="18"/>
      <c r="Z1897" s="18"/>
      <c r="AA1897" s="18"/>
      <c r="AB1897" s="18"/>
      <c r="AC1897" s="18"/>
      <c r="AD1897" s="18"/>
      <c r="AE1897" s="18"/>
      <c r="AF1897" s="18"/>
      <c r="AG1897" s="18"/>
      <c r="AH1897" s="18"/>
      <c r="AI1897" s="18"/>
      <c r="AJ1897" s="18"/>
      <c r="AK1897" s="18"/>
      <c r="AL1897" s="18"/>
      <c r="AM1897" s="18"/>
      <c r="AN1897" s="18"/>
      <c r="AO1897" s="18"/>
      <c r="AP1897" s="18"/>
      <c r="AQ1897" s="18"/>
      <c r="AR1897" s="18"/>
      <c r="AS1897" s="18"/>
      <c r="AT1897" s="18"/>
      <c r="AU1897" s="18"/>
      <c r="AV1897" s="18"/>
      <c r="AW1897" s="18"/>
      <c r="AX1897" s="18"/>
      <c r="AY1897" s="18"/>
      <c r="AZ1897" s="18"/>
      <c r="BA1897" s="18"/>
      <c r="BB1897" s="18"/>
      <c r="BD1897" s="18"/>
      <c r="BE1897" s="18"/>
      <c r="BF1897" s="18"/>
      <c r="BG1897" s="18"/>
      <c r="BH1897" s="18"/>
      <c r="BI1897" s="18"/>
      <c r="BJ1897" s="18"/>
      <c r="BK1897" s="18"/>
      <c r="BL1897" s="18"/>
      <c r="BM1897" s="18"/>
      <c r="BN1897" s="18"/>
      <c r="BO1897" s="18"/>
      <c r="BP1897" s="18"/>
      <c r="BQ1897" s="18"/>
      <c r="BR1897" s="18"/>
      <c r="BS1897" s="18"/>
      <c r="BT1897" s="18"/>
      <c r="BU1897" s="18"/>
      <c r="BV1897" s="18"/>
      <c r="BW1897" s="18"/>
      <c r="BX1897" s="18"/>
      <c r="BY1897" s="18"/>
      <c r="BZ1897" s="18"/>
      <c r="CA1897" s="18"/>
      <c r="CB1897" s="18"/>
      <c r="CC1897" s="18"/>
      <c r="CD1897" s="18"/>
      <c r="CE1897" s="18"/>
      <c r="CF1897" s="18"/>
      <c r="CG1897" s="18"/>
      <c r="CH1897" s="18"/>
      <c r="CI1897" s="18"/>
      <c r="CJ1897" s="18"/>
      <c r="CK1897" s="18"/>
      <c r="CL1897" s="18"/>
      <c r="CM1897" s="18"/>
      <c r="CN1897" s="18"/>
      <c r="CO1897" s="18"/>
      <c r="CP1897" s="18"/>
      <c r="CQ1897" s="18"/>
      <c r="CR1897" s="18"/>
      <c r="CS1897" s="18"/>
      <c r="CT1897" s="18"/>
      <c r="CU1897" s="18"/>
      <c r="CV1897" s="18"/>
      <c r="CW1897" s="18"/>
      <c r="CX1897" s="18"/>
      <c r="CY1897" s="18"/>
      <c r="CZ1897" s="18"/>
      <c r="DA1897" s="18"/>
      <c r="DB1897" s="18"/>
      <c r="DC1897" s="18"/>
      <c r="DD1897" s="18"/>
      <c r="DE1897" s="18"/>
      <c r="DF1897" s="18"/>
      <c r="DG1897" s="18"/>
      <c r="DH1897" s="18"/>
      <c r="DI1897" s="18"/>
    </row>
    <row r="1898" s="19" customFormat="1" spans="1:113">
      <c r="A1898" s="153" t="str">
        <f>+CONCATENATE(B1898,C1898,D1898,E1898,F1898)</f>
        <v>AFS422.75</v>
      </c>
      <c r="B1898" s="158" t="s">
        <v>121</v>
      </c>
      <c r="C1898" s="154" t="s">
        <v>148</v>
      </c>
      <c r="D1898" s="158" t="s">
        <v>90</v>
      </c>
      <c r="E1898" s="158">
        <v>42</v>
      </c>
      <c r="F1898" s="159">
        <v>2.75</v>
      </c>
      <c r="G1898" s="156">
        <v>305.93</v>
      </c>
      <c r="H1898" s="156">
        <v>354.24</v>
      </c>
      <c r="I1898" s="156">
        <v>457.92</v>
      </c>
      <c r="J1898" s="156">
        <v>575.53</v>
      </c>
      <c r="K1898" s="156">
        <v>698.48</v>
      </c>
      <c r="L1898" s="156">
        <v>827.94</v>
      </c>
      <c r="M1898" s="157">
        <v>527.77</v>
      </c>
      <c r="N1898" s="18"/>
      <c r="W1898" s="18"/>
      <c r="X1898" s="18"/>
      <c r="Y1898" s="18"/>
      <c r="Z1898" s="18"/>
      <c r="AA1898" s="18"/>
      <c r="AB1898" s="18"/>
      <c r="AC1898" s="18"/>
      <c r="AD1898" s="18"/>
      <c r="AE1898" s="18"/>
      <c r="AF1898" s="18"/>
      <c r="AG1898" s="18"/>
      <c r="AH1898" s="18"/>
      <c r="AI1898" s="18"/>
      <c r="AJ1898" s="18"/>
      <c r="AK1898" s="18"/>
      <c r="AL1898" s="18"/>
      <c r="AM1898" s="18"/>
      <c r="AN1898" s="18"/>
      <c r="AO1898" s="18"/>
      <c r="AP1898" s="18"/>
      <c r="AQ1898" s="18"/>
      <c r="AR1898" s="18"/>
      <c r="AS1898" s="18"/>
      <c r="AT1898" s="18"/>
      <c r="AU1898" s="18"/>
      <c r="AV1898" s="18"/>
      <c r="AW1898" s="18"/>
      <c r="AX1898" s="18"/>
      <c r="AY1898" s="18"/>
      <c r="AZ1898" s="18"/>
      <c r="BA1898" s="18"/>
      <c r="BB1898" s="18"/>
      <c r="BD1898" s="18"/>
      <c r="BE1898" s="18"/>
      <c r="BF1898" s="18"/>
      <c r="BG1898" s="18"/>
      <c r="BH1898" s="18"/>
      <c r="BI1898" s="18"/>
      <c r="BJ1898" s="18"/>
      <c r="BK1898" s="18"/>
      <c r="BL1898" s="18"/>
      <c r="BM1898" s="18"/>
      <c r="BN1898" s="18"/>
      <c r="BO1898" s="18"/>
      <c r="BP1898" s="18"/>
      <c r="BQ1898" s="18"/>
      <c r="BR1898" s="18"/>
      <c r="BS1898" s="18"/>
      <c r="BT1898" s="18"/>
      <c r="BU1898" s="18"/>
      <c r="BV1898" s="18"/>
      <c r="BW1898" s="18"/>
      <c r="BX1898" s="18"/>
      <c r="BY1898" s="18"/>
      <c r="BZ1898" s="18"/>
      <c r="CA1898" s="18"/>
      <c r="CB1898" s="18"/>
      <c r="CC1898" s="18"/>
      <c r="CD1898" s="18"/>
      <c r="CE1898" s="18"/>
      <c r="CF1898" s="18"/>
      <c r="CG1898" s="18"/>
      <c r="CH1898" s="18"/>
      <c r="CI1898" s="18"/>
      <c r="CJ1898" s="18"/>
      <c r="CK1898" s="18"/>
      <c r="CL1898" s="18"/>
      <c r="CM1898" s="18"/>
      <c r="CN1898" s="18"/>
      <c r="CO1898" s="18"/>
      <c r="CP1898" s="18"/>
      <c r="CQ1898" s="18"/>
      <c r="CR1898" s="18"/>
      <c r="CS1898" s="18"/>
      <c r="CT1898" s="18"/>
      <c r="CU1898" s="18"/>
      <c r="CV1898" s="18"/>
      <c r="CW1898" s="18"/>
      <c r="CX1898" s="18"/>
      <c r="CY1898" s="18"/>
      <c r="CZ1898" s="18"/>
      <c r="DA1898" s="18"/>
      <c r="DB1898" s="18"/>
      <c r="DC1898" s="18"/>
      <c r="DD1898" s="18"/>
      <c r="DE1898" s="18"/>
      <c r="DF1898" s="18"/>
      <c r="DG1898" s="18"/>
      <c r="DH1898" s="18"/>
      <c r="DI1898" s="18"/>
    </row>
    <row r="1899" s="19" customFormat="1" spans="1:113">
      <c r="A1899" s="153" t="str">
        <f>+CONCATENATE(B1899,C1899,D1899,E1899,F1899)</f>
        <v>AFS432.75</v>
      </c>
      <c r="B1899" s="158" t="s">
        <v>121</v>
      </c>
      <c r="C1899" s="154" t="s">
        <v>148</v>
      </c>
      <c r="D1899" s="158" t="s">
        <v>90</v>
      </c>
      <c r="E1899" s="158">
        <v>43</v>
      </c>
      <c r="F1899" s="159">
        <v>2.75</v>
      </c>
      <c r="G1899" s="156">
        <v>305.93</v>
      </c>
      <c r="H1899" s="156">
        <v>392.12</v>
      </c>
      <c r="I1899" s="156">
        <v>504.82</v>
      </c>
      <c r="J1899" s="156">
        <v>628.78</v>
      </c>
      <c r="K1899" s="156">
        <v>758.28</v>
      </c>
      <c r="L1899" s="156">
        <v>894.48</v>
      </c>
      <c r="M1899" s="157">
        <v>553.85</v>
      </c>
      <c r="N1899" s="18"/>
      <c r="W1899" s="18"/>
      <c r="X1899" s="18"/>
      <c r="Y1899" s="18"/>
      <c r="Z1899" s="18"/>
      <c r="AA1899" s="18"/>
      <c r="AB1899" s="18"/>
      <c r="AC1899" s="18"/>
      <c r="AD1899" s="18"/>
      <c r="AE1899" s="18"/>
      <c r="AF1899" s="18"/>
      <c r="AG1899" s="18"/>
      <c r="AH1899" s="18"/>
      <c r="AI1899" s="18"/>
      <c r="AJ1899" s="18"/>
      <c r="AK1899" s="18"/>
      <c r="AL1899" s="18"/>
      <c r="AM1899" s="18"/>
      <c r="AN1899" s="18"/>
      <c r="AO1899" s="18"/>
      <c r="AP1899" s="18"/>
      <c r="AQ1899" s="18"/>
      <c r="AR1899" s="18"/>
      <c r="AS1899" s="18"/>
      <c r="AT1899" s="18"/>
      <c r="AU1899" s="18"/>
      <c r="AV1899" s="18"/>
      <c r="AW1899" s="18"/>
      <c r="AX1899" s="18"/>
      <c r="AY1899" s="18"/>
      <c r="AZ1899" s="18"/>
      <c r="BA1899" s="18"/>
      <c r="BB1899" s="18"/>
      <c r="BD1899" s="18"/>
      <c r="BE1899" s="18"/>
      <c r="BF1899" s="18"/>
      <c r="BG1899" s="18"/>
      <c r="BH1899" s="18"/>
      <c r="BI1899" s="18"/>
      <c r="BJ1899" s="18"/>
      <c r="BK1899" s="18"/>
      <c r="BL1899" s="18"/>
      <c r="BM1899" s="18"/>
      <c r="BN1899" s="18"/>
      <c r="BO1899" s="18"/>
      <c r="BP1899" s="18"/>
      <c r="BQ1899" s="18"/>
      <c r="BR1899" s="18"/>
      <c r="BS1899" s="18"/>
      <c r="BT1899" s="18"/>
      <c r="BU1899" s="18"/>
      <c r="BV1899" s="18"/>
      <c r="BW1899" s="18"/>
      <c r="BX1899" s="18"/>
      <c r="BY1899" s="18"/>
      <c r="BZ1899" s="18"/>
      <c r="CA1899" s="18"/>
      <c r="CB1899" s="18"/>
      <c r="CC1899" s="18"/>
      <c r="CD1899" s="18"/>
      <c r="CE1899" s="18"/>
      <c r="CF1899" s="18"/>
      <c r="CG1899" s="18"/>
      <c r="CH1899" s="18"/>
      <c r="CI1899" s="18"/>
      <c r="CJ1899" s="18"/>
      <c r="CK1899" s="18"/>
      <c r="CL1899" s="18"/>
      <c r="CM1899" s="18"/>
      <c r="CN1899" s="18"/>
      <c r="CO1899" s="18"/>
      <c r="CP1899" s="18"/>
      <c r="CQ1899" s="18"/>
      <c r="CR1899" s="18"/>
      <c r="CS1899" s="18"/>
      <c r="CT1899" s="18"/>
      <c r="CU1899" s="18"/>
      <c r="CV1899" s="18"/>
      <c r="CW1899" s="18"/>
      <c r="CX1899" s="18"/>
      <c r="CY1899" s="18"/>
      <c r="CZ1899" s="18"/>
      <c r="DA1899" s="18"/>
      <c r="DB1899" s="18"/>
      <c r="DC1899" s="18"/>
      <c r="DD1899" s="18"/>
      <c r="DE1899" s="18"/>
      <c r="DF1899" s="18"/>
      <c r="DG1899" s="18"/>
      <c r="DH1899" s="18"/>
      <c r="DI1899" s="18"/>
    </row>
    <row r="1900" s="19" customFormat="1" spans="1:113">
      <c r="A1900" s="153" t="str">
        <f>+CONCATENATE(B1900,C1900,D1900,E1900,F1900)</f>
        <v>AFS442.75</v>
      </c>
      <c r="B1900" s="158" t="s">
        <v>121</v>
      </c>
      <c r="C1900" s="154" t="s">
        <v>148</v>
      </c>
      <c r="D1900" s="158" t="s">
        <v>90</v>
      </c>
      <c r="E1900" s="158">
        <v>44</v>
      </c>
      <c r="F1900" s="159">
        <v>2.75</v>
      </c>
      <c r="G1900" s="156">
        <v>335.89</v>
      </c>
      <c r="H1900" s="156">
        <v>434.92</v>
      </c>
      <c r="I1900" s="156">
        <v>556.23</v>
      </c>
      <c r="J1900" s="156">
        <v>686.38</v>
      </c>
      <c r="K1900" s="156">
        <v>822.89</v>
      </c>
      <c r="L1900" s="156">
        <v>965.91</v>
      </c>
      <c r="M1900" s="157">
        <v>581.93</v>
      </c>
      <c r="N1900" s="18"/>
      <c r="W1900" s="18"/>
      <c r="X1900" s="18"/>
      <c r="Y1900" s="18"/>
      <c r="Z1900" s="18"/>
      <c r="AA1900" s="18"/>
      <c r="AB1900" s="18"/>
      <c r="AC1900" s="18"/>
      <c r="AD1900" s="18"/>
      <c r="AE1900" s="18"/>
      <c r="AF1900" s="18"/>
      <c r="AG1900" s="18"/>
      <c r="AH1900" s="18"/>
      <c r="AI1900" s="18"/>
      <c r="AJ1900" s="18"/>
      <c r="AK1900" s="18"/>
      <c r="AL1900" s="18"/>
      <c r="AM1900" s="18"/>
      <c r="AN1900" s="18"/>
      <c r="AO1900" s="18"/>
      <c r="AP1900" s="18"/>
      <c r="AQ1900" s="18"/>
      <c r="AR1900" s="18"/>
      <c r="AS1900" s="18"/>
      <c r="AT1900" s="18"/>
      <c r="AU1900" s="18"/>
      <c r="AV1900" s="18"/>
      <c r="AW1900" s="18"/>
      <c r="AX1900" s="18"/>
      <c r="AY1900" s="18"/>
      <c r="AZ1900" s="18"/>
      <c r="BA1900" s="18"/>
      <c r="BB1900" s="18"/>
      <c r="BD1900" s="18"/>
      <c r="BE1900" s="18"/>
      <c r="BF1900" s="18"/>
      <c r="BG1900" s="18"/>
      <c r="BH1900" s="18"/>
      <c r="BI1900" s="18"/>
      <c r="BJ1900" s="18"/>
      <c r="BK1900" s="18"/>
      <c r="BL1900" s="18"/>
      <c r="BM1900" s="18"/>
      <c r="BN1900" s="18"/>
      <c r="BO1900" s="18"/>
      <c r="BP1900" s="18"/>
      <c r="BQ1900" s="18"/>
      <c r="BR1900" s="18"/>
      <c r="BS1900" s="18"/>
      <c r="BT1900" s="18"/>
      <c r="BU1900" s="18"/>
      <c r="BV1900" s="18"/>
      <c r="BW1900" s="18"/>
      <c r="BX1900" s="18"/>
      <c r="BY1900" s="18"/>
      <c r="BZ1900" s="18"/>
      <c r="CA1900" s="18"/>
      <c r="CB1900" s="18"/>
      <c r="CC1900" s="18"/>
      <c r="CD1900" s="18"/>
      <c r="CE1900" s="18"/>
      <c r="CF1900" s="18"/>
      <c r="CG1900" s="18"/>
      <c r="CH1900" s="18"/>
      <c r="CI1900" s="18"/>
      <c r="CJ1900" s="18"/>
      <c r="CK1900" s="18"/>
      <c r="CL1900" s="18"/>
      <c r="CM1900" s="18"/>
      <c r="CN1900" s="18"/>
      <c r="CO1900" s="18"/>
      <c r="CP1900" s="18"/>
      <c r="CQ1900" s="18"/>
      <c r="CR1900" s="18"/>
      <c r="CS1900" s="18"/>
      <c r="CT1900" s="18"/>
      <c r="CU1900" s="18"/>
      <c r="CV1900" s="18"/>
      <c r="CW1900" s="18"/>
      <c r="CX1900" s="18"/>
      <c r="CY1900" s="18"/>
      <c r="CZ1900" s="18"/>
      <c r="DA1900" s="18"/>
      <c r="DB1900" s="18"/>
      <c r="DC1900" s="18"/>
      <c r="DD1900" s="18"/>
      <c r="DE1900" s="18"/>
      <c r="DF1900" s="18"/>
      <c r="DG1900" s="18"/>
      <c r="DH1900" s="18"/>
      <c r="DI1900" s="18"/>
    </row>
    <row r="1901" s="19" customFormat="1" spans="1:113">
      <c r="A1901" s="153" t="str">
        <f>+CONCATENATE(B1901,C1901,D1901,E1901,F1901)</f>
        <v>AFS452.75</v>
      </c>
      <c r="B1901" s="158" t="s">
        <v>121</v>
      </c>
      <c r="C1901" s="154" t="s">
        <v>148</v>
      </c>
      <c r="D1901" s="158" t="s">
        <v>90</v>
      </c>
      <c r="E1901" s="158">
        <v>45</v>
      </c>
      <c r="F1901" s="159">
        <v>2.75</v>
      </c>
      <c r="G1901" s="156">
        <v>370.94</v>
      </c>
      <c r="H1901" s="156">
        <v>482.9</v>
      </c>
      <c r="I1901" s="156">
        <v>612.26</v>
      </c>
      <c r="J1901" s="156">
        <v>748.64</v>
      </c>
      <c r="K1901" s="156">
        <v>892.66</v>
      </c>
      <c r="L1901" s="156">
        <v>1042.47</v>
      </c>
      <c r="M1901" s="157">
        <v>612.26</v>
      </c>
      <c r="N1901" s="18"/>
      <c r="W1901" s="18"/>
      <c r="X1901" s="18"/>
      <c r="Y1901" s="18"/>
      <c r="Z1901" s="18"/>
      <c r="AA1901" s="18"/>
      <c r="AB1901" s="18"/>
      <c r="AC1901" s="18"/>
      <c r="AD1901" s="18"/>
      <c r="AE1901" s="18"/>
      <c r="AF1901" s="18"/>
      <c r="AG1901" s="18"/>
      <c r="AH1901" s="18"/>
      <c r="AI1901" s="18"/>
      <c r="AJ1901" s="18"/>
      <c r="AK1901" s="18"/>
      <c r="AL1901" s="18"/>
      <c r="AM1901" s="18"/>
      <c r="AN1901" s="18"/>
      <c r="AO1901" s="18"/>
      <c r="AP1901" s="18"/>
      <c r="AQ1901" s="18"/>
      <c r="AR1901" s="18"/>
      <c r="AS1901" s="18"/>
      <c r="AT1901" s="18"/>
      <c r="AU1901" s="18"/>
      <c r="AV1901" s="18"/>
      <c r="AW1901" s="18"/>
      <c r="AX1901" s="18"/>
      <c r="AY1901" s="18"/>
      <c r="AZ1901" s="18"/>
      <c r="BA1901" s="18"/>
      <c r="BB1901" s="18"/>
      <c r="BD1901" s="18"/>
      <c r="BE1901" s="18"/>
      <c r="BF1901" s="18"/>
      <c r="BG1901" s="18"/>
      <c r="BH1901" s="18"/>
      <c r="BI1901" s="18"/>
      <c r="BJ1901" s="18"/>
      <c r="BK1901" s="18"/>
      <c r="BL1901" s="18"/>
      <c r="BM1901" s="18"/>
      <c r="BN1901" s="18"/>
      <c r="BO1901" s="18"/>
      <c r="BP1901" s="18"/>
      <c r="BQ1901" s="18"/>
      <c r="BR1901" s="18"/>
      <c r="BS1901" s="18"/>
      <c r="BT1901" s="18"/>
      <c r="BU1901" s="18"/>
      <c r="BV1901" s="18"/>
      <c r="BW1901" s="18"/>
      <c r="BX1901" s="18"/>
      <c r="BY1901" s="18"/>
      <c r="BZ1901" s="18"/>
      <c r="CA1901" s="18"/>
      <c r="CB1901" s="18"/>
      <c r="CC1901" s="18"/>
      <c r="CD1901" s="18"/>
      <c r="CE1901" s="18"/>
      <c r="CF1901" s="18"/>
      <c r="CG1901" s="18"/>
      <c r="CH1901" s="18"/>
      <c r="CI1901" s="18"/>
      <c r="CJ1901" s="18"/>
      <c r="CK1901" s="18"/>
      <c r="CL1901" s="18"/>
      <c r="CM1901" s="18"/>
      <c r="CN1901" s="18"/>
      <c r="CO1901" s="18"/>
      <c r="CP1901" s="18"/>
      <c r="CQ1901" s="18"/>
      <c r="CR1901" s="18"/>
      <c r="CS1901" s="18"/>
      <c r="CT1901" s="18"/>
      <c r="CU1901" s="18"/>
      <c r="CV1901" s="18"/>
      <c r="CW1901" s="18"/>
      <c r="CX1901" s="18"/>
      <c r="CY1901" s="18"/>
      <c r="CZ1901" s="18"/>
      <c r="DA1901" s="18"/>
      <c r="DB1901" s="18"/>
      <c r="DC1901" s="18"/>
      <c r="DD1901" s="18"/>
      <c r="DE1901" s="18"/>
      <c r="DF1901" s="18"/>
      <c r="DG1901" s="18"/>
      <c r="DH1901" s="18"/>
      <c r="DI1901" s="18"/>
    </row>
    <row r="1902" s="19" customFormat="1" spans="1:113">
      <c r="A1902" s="153" t="str">
        <f>+CONCATENATE(B1902,C1902,D1902,E1902,F1902)</f>
        <v>AFS462.75</v>
      </c>
      <c r="B1902" s="158" t="s">
        <v>121</v>
      </c>
      <c r="C1902" s="154" t="s">
        <v>148</v>
      </c>
      <c r="D1902" s="158" t="s">
        <v>90</v>
      </c>
      <c r="E1902" s="158">
        <v>46</v>
      </c>
      <c r="F1902" s="159">
        <v>2.75</v>
      </c>
      <c r="G1902" s="156">
        <v>411.36</v>
      </c>
      <c r="H1902" s="156">
        <v>536.22</v>
      </c>
      <c r="I1902" s="156">
        <v>672.94</v>
      </c>
      <c r="J1902" s="156">
        <v>815.86</v>
      </c>
      <c r="K1902" s="156">
        <v>967.87</v>
      </c>
      <c r="L1902" s="156"/>
      <c r="M1902" s="157">
        <v>644.84</v>
      </c>
      <c r="N1902" s="18"/>
      <c r="W1902" s="18"/>
      <c r="X1902" s="18"/>
      <c r="Y1902" s="18"/>
      <c r="Z1902" s="18"/>
      <c r="AA1902" s="18"/>
      <c r="AB1902" s="18"/>
      <c r="AC1902" s="18"/>
      <c r="AD1902" s="18"/>
      <c r="AE1902" s="18"/>
      <c r="AF1902" s="18"/>
      <c r="AG1902" s="18"/>
      <c r="AH1902" s="18"/>
      <c r="AI1902" s="18"/>
      <c r="AJ1902" s="18"/>
      <c r="AK1902" s="18"/>
      <c r="AL1902" s="18"/>
      <c r="AM1902" s="18"/>
      <c r="AN1902" s="18"/>
      <c r="AO1902" s="18"/>
      <c r="AP1902" s="18"/>
      <c r="AQ1902" s="18"/>
      <c r="AR1902" s="18"/>
      <c r="AS1902" s="18"/>
      <c r="AT1902" s="18"/>
      <c r="AU1902" s="18"/>
      <c r="AV1902" s="18"/>
      <c r="AW1902" s="18"/>
      <c r="AX1902" s="18"/>
      <c r="AY1902" s="18"/>
      <c r="AZ1902" s="18"/>
      <c r="BA1902" s="18"/>
      <c r="BB1902" s="18"/>
      <c r="BD1902" s="18"/>
      <c r="BE1902" s="18"/>
      <c r="BF1902" s="18"/>
      <c r="BG1902" s="18"/>
      <c r="BH1902" s="18"/>
      <c r="BI1902" s="18"/>
      <c r="BJ1902" s="18"/>
      <c r="BK1902" s="18"/>
      <c r="BL1902" s="18"/>
      <c r="BM1902" s="18"/>
      <c r="BN1902" s="18"/>
      <c r="BO1902" s="18"/>
      <c r="BP1902" s="18"/>
      <c r="BQ1902" s="18"/>
      <c r="BR1902" s="18"/>
      <c r="BS1902" s="18"/>
      <c r="BT1902" s="18"/>
      <c r="BU1902" s="18"/>
      <c r="BV1902" s="18"/>
      <c r="BW1902" s="18"/>
      <c r="BX1902" s="18"/>
      <c r="BY1902" s="18"/>
      <c r="BZ1902" s="18"/>
      <c r="CA1902" s="18"/>
      <c r="CB1902" s="18"/>
      <c r="CC1902" s="18"/>
      <c r="CD1902" s="18"/>
      <c r="CE1902" s="18"/>
      <c r="CF1902" s="18"/>
      <c r="CG1902" s="18"/>
      <c r="CH1902" s="18"/>
      <c r="CI1902" s="18"/>
      <c r="CJ1902" s="18"/>
      <c r="CK1902" s="18"/>
      <c r="CL1902" s="18"/>
      <c r="CM1902" s="18"/>
      <c r="CN1902" s="18"/>
      <c r="CO1902" s="18"/>
      <c r="CP1902" s="18"/>
      <c r="CQ1902" s="18"/>
      <c r="CR1902" s="18"/>
      <c r="CS1902" s="18"/>
      <c r="CT1902" s="18"/>
      <c r="CU1902" s="18"/>
      <c r="CV1902" s="18"/>
      <c r="CW1902" s="18"/>
      <c r="CX1902" s="18"/>
      <c r="CY1902" s="18"/>
      <c r="CZ1902" s="18"/>
      <c r="DA1902" s="18"/>
      <c r="DB1902" s="18"/>
      <c r="DC1902" s="18"/>
      <c r="DD1902" s="18"/>
      <c r="DE1902" s="18"/>
      <c r="DF1902" s="18"/>
      <c r="DG1902" s="18"/>
      <c r="DH1902" s="18"/>
      <c r="DI1902" s="18"/>
    </row>
    <row r="1903" s="19" customFormat="1" spans="1:113">
      <c r="A1903" s="153" t="str">
        <f>+CONCATENATE(B1903,C1903,D1903,E1903,F1903)</f>
        <v>AFS472.75</v>
      </c>
      <c r="B1903" s="158" t="s">
        <v>121</v>
      </c>
      <c r="C1903" s="154" t="s">
        <v>148</v>
      </c>
      <c r="D1903" s="158" t="s">
        <v>90</v>
      </c>
      <c r="E1903" s="158">
        <v>47</v>
      </c>
      <c r="F1903" s="159">
        <v>2.75</v>
      </c>
      <c r="G1903" s="156">
        <v>457.69</v>
      </c>
      <c r="H1903" s="156">
        <v>595.06</v>
      </c>
      <c r="I1903" s="156">
        <v>738.27</v>
      </c>
      <c r="J1903" s="156">
        <v>888.33</v>
      </c>
      <c r="K1903" s="156">
        <v>1048.83</v>
      </c>
      <c r="L1903" s="156"/>
      <c r="M1903" s="157">
        <v>680.01</v>
      </c>
      <c r="N1903" s="18"/>
      <c r="W1903" s="18"/>
      <c r="X1903" s="18"/>
      <c r="Y1903" s="18"/>
      <c r="Z1903" s="18"/>
      <c r="AA1903" s="18"/>
      <c r="AB1903" s="18"/>
      <c r="AC1903" s="18"/>
      <c r="AD1903" s="18"/>
      <c r="AE1903" s="18"/>
      <c r="AF1903" s="18"/>
      <c r="AG1903" s="18"/>
      <c r="AH1903" s="18"/>
      <c r="AI1903" s="18"/>
      <c r="AJ1903" s="18"/>
      <c r="AK1903" s="18"/>
      <c r="AL1903" s="18"/>
      <c r="AM1903" s="18"/>
      <c r="AN1903" s="18"/>
      <c r="AO1903" s="18"/>
      <c r="AP1903" s="18"/>
      <c r="AQ1903" s="18"/>
      <c r="AR1903" s="18"/>
      <c r="AS1903" s="18"/>
      <c r="AT1903" s="18"/>
      <c r="AU1903" s="18"/>
      <c r="AV1903" s="18"/>
      <c r="AW1903" s="18"/>
      <c r="AX1903" s="18"/>
      <c r="AY1903" s="18"/>
      <c r="AZ1903" s="18"/>
      <c r="BA1903" s="18"/>
      <c r="BB1903" s="18"/>
      <c r="BD1903" s="18"/>
      <c r="BE1903" s="18"/>
      <c r="BF1903" s="18"/>
      <c r="BG1903" s="18"/>
      <c r="BH1903" s="18"/>
      <c r="BI1903" s="18"/>
      <c r="BJ1903" s="18"/>
      <c r="BK1903" s="18"/>
      <c r="BL1903" s="18"/>
      <c r="BM1903" s="18"/>
      <c r="BN1903" s="18"/>
      <c r="BO1903" s="18"/>
      <c r="BP1903" s="18"/>
      <c r="BQ1903" s="18"/>
      <c r="BR1903" s="18"/>
      <c r="BS1903" s="18"/>
      <c r="BT1903" s="18"/>
      <c r="BU1903" s="18"/>
      <c r="BV1903" s="18"/>
      <c r="BW1903" s="18"/>
      <c r="BX1903" s="18"/>
      <c r="BY1903" s="18"/>
      <c r="BZ1903" s="18"/>
      <c r="CA1903" s="18"/>
      <c r="CB1903" s="18"/>
      <c r="CC1903" s="18"/>
      <c r="CD1903" s="18"/>
      <c r="CE1903" s="18"/>
      <c r="CF1903" s="18"/>
      <c r="CG1903" s="18"/>
      <c r="CH1903" s="18"/>
      <c r="CI1903" s="18"/>
      <c r="CJ1903" s="18"/>
      <c r="CK1903" s="18"/>
      <c r="CL1903" s="18"/>
      <c r="CM1903" s="18"/>
      <c r="CN1903" s="18"/>
      <c r="CO1903" s="18"/>
      <c r="CP1903" s="18"/>
      <c r="CQ1903" s="18"/>
      <c r="CR1903" s="18"/>
      <c r="CS1903" s="18"/>
      <c r="CT1903" s="18"/>
      <c r="CU1903" s="18"/>
      <c r="CV1903" s="18"/>
      <c r="CW1903" s="18"/>
      <c r="CX1903" s="18"/>
      <c r="CY1903" s="18"/>
      <c r="CZ1903" s="18"/>
      <c r="DA1903" s="18"/>
      <c r="DB1903" s="18"/>
      <c r="DC1903" s="18"/>
      <c r="DD1903" s="18"/>
      <c r="DE1903" s="18"/>
      <c r="DF1903" s="18"/>
      <c r="DG1903" s="18"/>
      <c r="DH1903" s="18"/>
      <c r="DI1903" s="18"/>
    </row>
    <row r="1904" s="19" customFormat="1" spans="1:113">
      <c r="A1904" s="153" t="str">
        <f>+CONCATENATE(B1904,C1904,D1904,E1904,F1904)</f>
        <v>AFS482.75</v>
      </c>
      <c r="B1904" s="158" t="s">
        <v>121</v>
      </c>
      <c r="C1904" s="154" t="s">
        <v>148</v>
      </c>
      <c r="D1904" s="158" t="s">
        <v>90</v>
      </c>
      <c r="E1904" s="158">
        <v>48</v>
      </c>
      <c r="F1904" s="159">
        <v>2.75</v>
      </c>
      <c r="G1904" s="156">
        <v>510.13</v>
      </c>
      <c r="H1904" s="156">
        <v>659.19</v>
      </c>
      <c r="I1904" s="156">
        <v>808.55</v>
      </c>
      <c r="J1904" s="156">
        <v>966.38</v>
      </c>
      <c r="K1904" s="156">
        <v>1135.79</v>
      </c>
      <c r="L1904" s="156"/>
      <c r="M1904" s="157">
        <v>717.94</v>
      </c>
      <c r="N1904" s="18"/>
      <c r="W1904" s="18"/>
      <c r="X1904" s="18"/>
      <c r="Y1904" s="18"/>
      <c r="Z1904" s="18"/>
      <c r="AA1904" s="18"/>
      <c r="AB1904" s="18"/>
      <c r="AC1904" s="18"/>
      <c r="AD1904" s="18"/>
      <c r="AE1904" s="18"/>
      <c r="AF1904" s="18"/>
      <c r="AG1904" s="18"/>
      <c r="AH1904" s="18"/>
      <c r="AI1904" s="18"/>
      <c r="AJ1904" s="18"/>
      <c r="AK1904" s="18"/>
      <c r="AL1904" s="18"/>
      <c r="AM1904" s="18"/>
      <c r="AN1904" s="18"/>
      <c r="AO1904" s="18"/>
      <c r="AP1904" s="18"/>
      <c r="AQ1904" s="18"/>
      <c r="AR1904" s="18"/>
      <c r="AS1904" s="18"/>
      <c r="AT1904" s="18"/>
      <c r="AU1904" s="18"/>
      <c r="AV1904" s="18"/>
      <c r="AW1904" s="18"/>
      <c r="AX1904" s="18"/>
      <c r="AY1904" s="18"/>
      <c r="AZ1904" s="18"/>
      <c r="BA1904" s="18"/>
      <c r="BB1904" s="18"/>
      <c r="BD1904" s="18"/>
      <c r="BE1904" s="18"/>
      <c r="BF1904" s="18"/>
      <c r="BG1904" s="18"/>
      <c r="BH1904" s="18"/>
      <c r="BI1904" s="18"/>
      <c r="BJ1904" s="18"/>
      <c r="BK1904" s="18"/>
      <c r="BL1904" s="18"/>
      <c r="BM1904" s="18"/>
      <c r="BN1904" s="18"/>
      <c r="BO1904" s="18"/>
      <c r="BP1904" s="18"/>
      <c r="BQ1904" s="18"/>
      <c r="BR1904" s="18"/>
      <c r="BS1904" s="18"/>
      <c r="BT1904" s="18"/>
      <c r="BU1904" s="18"/>
      <c r="BV1904" s="18"/>
      <c r="BW1904" s="18"/>
      <c r="BX1904" s="18"/>
      <c r="BY1904" s="18"/>
      <c r="BZ1904" s="18"/>
      <c r="CA1904" s="18"/>
      <c r="CB1904" s="18"/>
      <c r="CC1904" s="18"/>
      <c r="CD1904" s="18"/>
      <c r="CE1904" s="18"/>
      <c r="CF1904" s="18"/>
      <c r="CG1904" s="18"/>
      <c r="CH1904" s="18"/>
      <c r="CI1904" s="18"/>
      <c r="CJ1904" s="18"/>
      <c r="CK1904" s="18"/>
      <c r="CL1904" s="18"/>
      <c r="CM1904" s="18"/>
      <c r="CN1904" s="18"/>
      <c r="CO1904" s="18"/>
      <c r="CP1904" s="18"/>
      <c r="CQ1904" s="18"/>
      <c r="CR1904" s="18"/>
      <c r="CS1904" s="18"/>
      <c r="CT1904" s="18"/>
      <c r="CU1904" s="18"/>
      <c r="CV1904" s="18"/>
      <c r="CW1904" s="18"/>
      <c r="CX1904" s="18"/>
      <c r="CY1904" s="18"/>
      <c r="CZ1904" s="18"/>
      <c r="DA1904" s="18"/>
      <c r="DB1904" s="18"/>
      <c r="DC1904" s="18"/>
      <c r="DD1904" s="18"/>
      <c r="DE1904" s="18"/>
      <c r="DF1904" s="18"/>
      <c r="DG1904" s="18"/>
      <c r="DH1904" s="18"/>
      <c r="DI1904" s="18"/>
    </row>
    <row r="1905" s="19" customFormat="1" spans="1:113">
      <c r="A1905" s="153" t="str">
        <f>+CONCATENATE(B1905,C1905,D1905,E1905,F1905)</f>
        <v>AFS492.75</v>
      </c>
      <c r="B1905" s="158" t="s">
        <v>121</v>
      </c>
      <c r="C1905" s="154" t="s">
        <v>148</v>
      </c>
      <c r="D1905" s="158" t="s">
        <v>90</v>
      </c>
      <c r="E1905" s="158">
        <v>49</v>
      </c>
      <c r="F1905" s="159">
        <v>2.75</v>
      </c>
      <c r="G1905" s="156">
        <v>569.76</v>
      </c>
      <c r="H1905" s="156">
        <v>728.49</v>
      </c>
      <c r="I1905" s="156">
        <v>883.94</v>
      </c>
      <c r="J1905" s="156">
        <v>1050.29</v>
      </c>
      <c r="K1905" s="156">
        <v>1228.95</v>
      </c>
      <c r="L1905" s="156">
        <v>0</v>
      </c>
      <c r="M1905" s="157">
        <v>758.78</v>
      </c>
      <c r="N1905" s="18"/>
      <c r="W1905" s="18"/>
      <c r="X1905" s="18"/>
      <c r="Y1905" s="18"/>
      <c r="Z1905" s="18"/>
      <c r="AA1905" s="18"/>
      <c r="AB1905" s="18"/>
      <c r="AC1905" s="18"/>
      <c r="AD1905" s="18"/>
      <c r="AE1905" s="18"/>
      <c r="AF1905" s="18"/>
      <c r="AG1905" s="18"/>
      <c r="AH1905" s="18"/>
      <c r="AI1905" s="18"/>
      <c r="AJ1905" s="18"/>
      <c r="AK1905" s="18"/>
      <c r="AL1905" s="18"/>
      <c r="AM1905" s="18"/>
      <c r="AN1905" s="18"/>
      <c r="AO1905" s="18"/>
      <c r="AP1905" s="18"/>
      <c r="AQ1905" s="18"/>
      <c r="AR1905" s="18"/>
      <c r="AS1905" s="18"/>
      <c r="AT1905" s="18"/>
      <c r="AU1905" s="18"/>
      <c r="AV1905" s="18"/>
      <c r="AW1905" s="18"/>
      <c r="AX1905" s="18"/>
      <c r="AY1905" s="18"/>
      <c r="AZ1905" s="18"/>
      <c r="BA1905" s="18"/>
      <c r="BB1905" s="18"/>
      <c r="BD1905" s="18"/>
      <c r="BE1905" s="18"/>
      <c r="BF1905" s="18"/>
      <c r="BG1905" s="18"/>
      <c r="BH1905" s="18"/>
      <c r="BI1905" s="18"/>
      <c r="BJ1905" s="18"/>
      <c r="BK1905" s="18"/>
      <c r="BL1905" s="18"/>
      <c r="BM1905" s="18"/>
      <c r="BN1905" s="18"/>
      <c r="BO1905" s="18"/>
      <c r="BP1905" s="18"/>
      <c r="BQ1905" s="18"/>
      <c r="BR1905" s="18"/>
      <c r="BS1905" s="18"/>
      <c r="BT1905" s="18"/>
      <c r="BU1905" s="18"/>
      <c r="BV1905" s="18"/>
      <c r="BW1905" s="18"/>
      <c r="BX1905" s="18"/>
      <c r="BY1905" s="18"/>
      <c r="BZ1905" s="18"/>
      <c r="CA1905" s="18"/>
      <c r="CB1905" s="18"/>
      <c r="CC1905" s="18"/>
      <c r="CD1905" s="18"/>
      <c r="CE1905" s="18"/>
      <c r="CF1905" s="18"/>
      <c r="CG1905" s="18"/>
      <c r="CH1905" s="18"/>
      <c r="CI1905" s="18"/>
      <c r="CJ1905" s="18"/>
      <c r="CK1905" s="18"/>
      <c r="CL1905" s="18"/>
      <c r="CM1905" s="18"/>
      <c r="CN1905" s="18"/>
      <c r="CO1905" s="18"/>
      <c r="CP1905" s="18"/>
      <c r="CQ1905" s="18"/>
      <c r="CR1905" s="18"/>
      <c r="CS1905" s="18"/>
      <c r="CT1905" s="18"/>
      <c r="CU1905" s="18"/>
      <c r="CV1905" s="18"/>
      <c r="CW1905" s="18"/>
      <c r="CX1905" s="18"/>
      <c r="CY1905" s="18"/>
      <c r="CZ1905" s="18"/>
      <c r="DA1905" s="18"/>
      <c r="DB1905" s="18"/>
      <c r="DC1905" s="18"/>
      <c r="DD1905" s="18"/>
      <c r="DE1905" s="18"/>
      <c r="DF1905" s="18"/>
      <c r="DG1905" s="18"/>
      <c r="DH1905" s="18"/>
      <c r="DI1905" s="18"/>
    </row>
    <row r="1906" s="19" customFormat="1" spans="1:113">
      <c r="A1906" s="153" t="str">
        <f>+CONCATENATE(B1906,C1906,D1906,E1906,F1906)</f>
        <v>AFS502.75</v>
      </c>
      <c r="B1906" s="158" t="s">
        <v>121</v>
      </c>
      <c r="C1906" s="154" t="s">
        <v>148</v>
      </c>
      <c r="D1906" s="158" t="s">
        <v>90</v>
      </c>
      <c r="E1906" s="158">
        <v>50</v>
      </c>
      <c r="F1906" s="159">
        <v>2.75</v>
      </c>
      <c r="G1906" s="156">
        <v>635.39</v>
      </c>
      <c r="H1906" s="156">
        <v>802.86</v>
      </c>
      <c r="I1906" s="156">
        <v>964.55</v>
      </c>
      <c r="J1906" s="156">
        <v>1140.34</v>
      </c>
      <c r="K1906" s="156">
        <v>1328.46</v>
      </c>
      <c r="L1906" s="156">
        <v>0</v>
      </c>
      <c r="M1906" s="157">
        <v>802.86</v>
      </c>
      <c r="N1906" s="18"/>
      <c r="W1906" s="18"/>
      <c r="X1906" s="18"/>
      <c r="Y1906" s="18"/>
      <c r="Z1906" s="18"/>
      <c r="AA1906" s="18"/>
      <c r="AB1906" s="18"/>
      <c r="AC1906" s="18"/>
      <c r="AD1906" s="18"/>
      <c r="AE1906" s="18"/>
      <c r="AF1906" s="18"/>
      <c r="AG1906" s="18"/>
      <c r="AH1906" s="18"/>
      <c r="AI1906" s="18"/>
      <c r="AJ1906" s="18"/>
      <c r="AK1906" s="18"/>
      <c r="AL1906" s="18"/>
      <c r="AM1906" s="18"/>
      <c r="AN1906" s="18"/>
      <c r="AO1906" s="18"/>
      <c r="AP1906" s="18"/>
      <c r="AQ1906" s="18"/>
      <c r="AR1906" s="18"/>
      <c r="AS1906" s="18"/>
      <c r="AT1906" s="18"/>
      <c r="AU1906" s="18"/>
      <c r="AV1906" s="18"/>
      <c r="AW1906" s="18"/>
      <c r="AX1906" s="18"/>
      <c r="AY1906" s="18"/>
      <c r="AZ1906" s="18"/>
      <c r="BA1906" s="18"/>
      <c r="BB1906" s="18"/>
      <c r="BD1906" s="18"/>
      <c r="BE1906" s="18"/>
      <c r="BF1906" s="18"/>
      <c r="BG1906" s="18"/>
      <c r="BH1906" s="18"/>
      <c r="BI1906" s="18"/>
      <c r="BJ1906" s="18"/>
      <c r="BK1906" s="18"/>
      <c r="BL1906" s="18"/>
      <c r="BM1906" s="18"/>
      <c r="BN1906" s="18"/>
      <c r="BO1906" s="18"/>
      <c r="BP1906" s="18"/>
      <c r="BQ1906" s="18"/>
      <c r="BR1906" s="18"/>
      <c r="BS1906" s="18"/>
      <c r="BT1906" s="18"/>
      <c r="BU1906" s="18"/>
      <c r="BV1906" s="18"/>
      <c r="BW1906" s="18"/>
      <c r="BX1906" s="18"/>
      <c r="BY1906" s="18"/>
      <c r="BZ1906" s="18"/>
      <c r="CA1906" s="18"/>
      <c r="CB1906" s="18"/>
      <c r="CC1906" s="18"/>
      <c r="CD1906" s="18"/>
      <c r="CE1906" s="18"/>
      <c r="CF1906" s="18"/>
      <c r="CG1906" s="18"/>
      <c r="CH1906" s="18"/>
      <c r="CI1906" s="18"/>
      <c r="CJ1906" s="18"/>
      <c r="CK1906" s="18"/>
      <c r="CL1906" s="18"/>
      <c r="CM1906" s="18"/>
      <c r="CN1906" s="18"/>
      <c r="CO1906" s="18"/>
      <c r="CP1906" s="18"/>
      <c r="CQ1906" s="18"/>
      <c r="CR1906" s="18"/>
      <c r="CS1906" s="18"/>
      <c r="CT1906" s="18"/>
      <c r="CU1906" s="18"/>
      <c r="CV1906" s="18"/>
      <c r="CW1906" s="18"/>
      <c r="CX1906" s="18"/>
      <c r="CY1906" s="18"/>
      <c r="CZ1906" s="18"/>
      <c r="DA1906" s="18"/>
      <c r="DB1906" s="18"/>
      <c r="DC1906" s="18"/>
      <c r="DD1906" s="18"/>
      <c r="DE1906" s="18"/>
      <c r="DF1906" s="18"/>
      <c r="DG1906" s="18"/>
      <c r="DH1906" s="18"/>
      <c r="DI1906" s="18"/>
    </row>
    <row r="1907" s="19" customFormat="1" spans="1:113">
      <c r="A1907" s="153" t="str">
        <f>+CONCATENATE(B1907,C1907,D1907,E1907,F1907)</f>
        <v>AFS512.75</v>
      </c>
      <c r="B1907" s="158" t="s">
        <v>121</v>
      </c>
      <c r="C1907" s="154" t="s">
        <v>148</v>
      </c>
      <c r="D1907" s="158" t="s">
        <v>90</v>
      </c>
      <c r="E1907" s="158">
        <v>51</v>
      </c>
      <c r="F1907" s="159">
        <v>2.75</v>
      </c>
      <c r="G1907" s="156">
        <v>707.03</v>
      </c>
      <c r="H1907" s="156">
        <v>881.99</v>
      </c>
      <c r="I1907" s="156">
        <v>1050.52</v>
      </c>
      <c r="J1907" s="156">
        <v>1236.72</v>
      </c>
      <c r="K1907" s="156"/>
      <c r="L1907" s="156">
        <v>0</v>
      </c>
      <c r="M1907" s="157">
        <v>849.11</v>
      </c>
      <c r="N1907" s="18"/>
      <c r="W1907" s="18"/>
      <c r="X1907" s="18"/>
      <c r="Y1907" s="18"/>
      <c r="Z1907" s="18"/>
      <c r="AA1907" s="18"/>
      <c r="AB1907" s="18"/>
      <c r="AC1907" s="18"/>
      <c r="AD1907" s="18"/>
      <c r="AE1907" s="18"/>
      <c r="AF1907" s="18"/>
      <c r="AG1907" s="18"/>
      <c r="AH1907" s="18"/>
      <c r="AI1907" s="18"/>
      <c r="AJ1907" s="18"/>
      <c r="AK1907" s="18"/>
      <c r="AL1907" s="18"/>
      <c r="AM1907" s="18"/>
      <c r="AN1907" s="18"/>
      <c r="AO1907" s="18"/>
      <c r="AP1907" s="18"/>
      <c r="AQ1907" s="18"/>
      <c r="AR1907" s="18"/>
      <c r="AS1907" s="18"/>
      <c r="AT1907" s="18"/>
      <c r="AU1907" s="18"/>
      <c r="AV1907" s="18"/>
      <c r="AW1907" s="18"/>
      <c r="AX1907" s="18"/>
      <c r="AY1907" s="18"/>
      <c r="AZ1907" s="18"/>
      <c r="BA1907" s="18"/>
      <c r="BB1907" s="18"/>
      <c r="BD1907" s="18"/>
      <c r="BE1907" s="18"/>
      <c r="BF1907" s="18"/>
      <c r="BG1907" s="18"/>
      <c r="BH1907" s="18"/>
      <c r="BI1907" s="18"/>
      <c r="BJ1907" s="18"/>
      <c r="BK1907" s="18"/>
      <c r="BL1907" s="18"/>
      <c r="BM1907" s="18"/>
      <c r="BN1907" s="18"/>
      <c r="BO1907" s="18"/>
      <c r="BP1907" s="18"/>
      <c r="BQ1907" s="18"/>
      <c r="BR1907" s="18"/>
      <c r="BS1907" s="18"/>
      <c r="BT1907" s="18"/>
      <c r="BU1907" s="18"/>
      <c r="BV1907" s="18"/>
      <c r="BW1907" s="18"/>
      <c r="BX1907" s="18"/>
      <c r="BY1907" s="18"/>
      <c r="BZ1907" s="18"/>
      <c r="CA1907" s="18"/>
      <c r="CB1907" s="18"/>
      <c r="CC1907" s="18"/>
      <c r="CD1907" s="18"/>
      <c r="CE1907" s="18"/>
      <c r="CF1907" s="18"/>
      <c r="CG1907" s="18"/>
      <c r="CH1907" s="18"/>
      <c r="CI1907" s="18"/>
      <c r="CJ1907" s="18"/>
      <c r="CK1907" s="18"/>
      <c r="CL1907" s="18"/>
      <c r="CM1907" s="18"/>
      <c r="CN1907" s="18"/>
      <c r="CO1907" s="18"/>
      <c r="CP1907" s="18"/>
      <c r="CQ1907" s="18"/>
      <c r="CR1907" s="18"/>
      <c r="CS1907" s="18"/>
      <c r="CT1907" s="18"/>
      <c r="CU1907" s="18"/>
      <c r="CV1907" s="18"/>
      <c r="CW1907" s="18"/>
      <c r="CX1907" s="18"/>
      <c r="CY1907" s="18"/>
      <c r="CZ1907" s="18"/>
      <c r="DA1907" s="18"/>
      <c r="DB1907" s="18"/>
      <c r="DC1907" s="18"/>
      <c r="DD1907" s="18"/>
      <c r="DE1907" s="18"/>
      <c r="DF1907" s="18"/>
      <c r="DG1907" s="18"/>
      <c r="DH1907" s="18"/>
      <c r="DI1907" s="18"/>
    </row>
    <row r="1908" s="19" customFormat="1" spans="1:113">
      <c r="A1908" s="153" t="str">
        <f>+CONCATENATE(B1908,C1908,D1908,E1908,F1908)</f>
        <v>AFS522.75</v>
      </c>
      <c r="B1908" s="158" t="s">
        <v>121</v>
      </c>
      <c r="C1908" s="154" t="s">
        <v>148</v>
      </c>
      <c r="D1908" s="158" t="s">
        <v>90</v>
      </c>
      <c r="E1908" s="158">
        <v>52</v>
      </c>
      <c r="F1908" s="159">
        <v>2.75</v>
      </c>
      <c r="G1908" s="156">
        <v>783.93</v>
      </c>
      <c r="H1908" s="156">
        <v>965.68</v>
      </c>
      <c r="I1908" s="156">
        <v>1142.05</v>
      </c>
      <c r="J1908" s="156">
        <v>1339.66</v>
      </c>
      <c r="K1908" s="156"/>
      <c r="L1908" s="156">
        <v>0</v>
      </c>
      <c r="M1908" s="157">
        <v>893.65</v>
      </c>
      <c r="N1908" s="18"/>
      <c r="W1908" s="18"/>
      <c r="X1908" s="18"/>
      <c r="Y1908" s="18"/>
      <c r="Z1908" s="18"/>
      <c r="AA1908" s="18"/>
      <c r="AB1908" s="18"/>
      <c r="AC1908" s="18"/>
      <c r="AD1908" s="18"/>
      <c r="AE1908" s="18"/>
      <c r="AF1908" s="18"/>
      <c r="AG1908" s="18"/>
      <c r="AH1908" s="18"/>
      <c r="AI1908" s="18"/>
      <c r="AJ1908" s="18"/>
      <c r="AK1908" s="18"/>
      <c r="AL1908" s="18"/>
      <c r="AM1908" s="18"/>
      <c r="AN1908" s="18"/>
      <c r="AO1908" s="18"/>
      <c r="AP1908" s="18"/>
      <c r="AQ1908" s="18"/>
      <c r="AR1908" s="18"/>
      <c r="AS1908" s="18"/>
      <c r="AT1908" s="18"/>
      <c r="AU1908" s="18"/>
      <c r="AV1908" s="18"/>
      <c r="AW1908" s="18"/>
      <c r="AX1908" s="18"/>
      <c r="AY1908" s="18"/>
      <c r="AZ1908" s="18"/>
      <c r="BA1908" s="18"/>
      <c r="BB1908" s="18"/>
      <c r="BD1908" s="18"/>
      <c r="BE1908" s="18"/>
      <c r="BF1908" s="18"/>
      <c r="BG1908" s="18"/>
      <c r="BH1908" s="18"/>
      <c r="BI1908" s="18"/>
      <c r="BJ1908" s="18"/>
      <c r="BK1908" s="18"/>
      <c r="BL1908" s="18"/>
      <c r="BM1908" s="18"/>
      <c r="BN1908" s="18"/>
      <c r="BO1908" s="18"/>
      <c r="BP1908" s="18"/>
      <c r="BQ1908" s="18"/>
      <c r="BR1908" s="18"/>
      <c r="BS1908" s="18"/>
      <c r="BT1908" s="18"/>
      <c r="BU1908" s="18"/>
      <c r="BV1908" s="18"/>
      <c r="BW1908" s="18"/>
      <c r="BX1908" s="18"/>
      <c r="BY1908" s="18"/>
      <c r="BZ1908" s="18"/>
      <c r="CA1908" s="18"/>
      <c r="CB1908" s="18"/>
      <c r="CC1908" s="18"/>
      <c r="CD1908" s="18"/>
      <c r="CE1908" s="18"/>
      <c r="CF1908" s="18"/>
      <c r="CG1908" s="18"/>
      <c r="CH1908" s="18"/>
      <c r="CI1908" s="18"/>
      <c r="CJ1908" s="18"/>
      <c r="CK1908" s="18"/>
      <c r="CL1908" s="18"/>
      <c r="CM1908" s="18"/>
      <c r="CN1908" s="18"/>
      <c r="CO1908" s="18"/>
      <c r="CP1908" s="18"/>
      <c r="CQ1908" s="18"/>
      <c r="CR1908" s="18"/>
      <c r="CS1908" s="18"/>
      <c r="CT1908" s="18"/>
      <c r="CU1908" s="18"/>
      <c r="CV1908" s="18"/>
      <c r="CW1908" s="18"/>
      <c r="CX1908" s="18"/>
      <c r="CY1908" s="18"/>
      <c r="CZ1908" s="18"/>
      <c r="DA1908" s="18"/>
      <c r="DB1908" s="18"/>
      <c r="DC1908" s="18"/>
      <c r="DD1908" s="18"/>
      <c r="DE1908" s="18"/>
      <c r="DF1908" s="18"/>
      <c r="DG1908" s="18"/>
      <c r="DH1908" s="18"/>
      <c r="DI1908" s="18"/>
    </row>
    <row r="1909" s="19" customFormat="1" spans="1:113">
      <c r="A1909" s="153" t="str">
        <f>+CONCATENATE(B1909,C1909,D1909,E1909,F1909)</f>
        <v>AFS532.75</v>
      </c>
      <c r="B1909" s="158" t="s">
        <v>121</v>
      </c>
      <c r="C1909" s="154" t="s">
        <v>148</v>
      </c>
      <c r="D1909" s="158" t="s">
        <v>90</v>
      </c>
      <c r="E1909" s="158">
        <v>53</v>
      </c>
      <c r="F1909" s="159">
        <v>2.75</v>
      </c>
      <c r="G1909" s="156">
        <v>865.42</v>
      </c>
      <c r="H1909" s="156">
        <v>1053.8</v>
      </c>
      <c r="I1909" s="156">
        <v>1239.36</v>
      </c>
      <c r="J1909" s="156">
        <v>1449.38</v>
      </c>
      <c r="K1909" s="156"/>
      <c r="L1909" s="156">
        <v>0</v>
      </c>
      <c r="M1909" s="157">
        <v>939.91</v>
      </c>
      <c r="N1909" s="18"/>
      <c r="W1909" s="18"/>
      <c r="X1909" s="18"/>
      <c r="Y1909" s="18"/>
      <c r="Z1909" s="18"/>
      <c r="AA1909" s="18"/>
      <c r="AB1909" s="18"/>
      <c r="AC1909" s="18"/>
      <c r="AD1909" s="18"/>
      <c r="AE1909" s="18"/>
      <c r="AF1909" s="18"/>
      <c r="AG1909" s="18"/>
      <c r="AH1909" s="18"/>
      <c r="AI1909" s="18"/>
      <c r="AJ1909" s="18"/>
      <c r="AK1909" s="18"/>
      <c r="AL1909" s="18"/>
      <c r="AM1909" s="18"/>
      <c r="AN1909" s="18"/>
      <c r="AO1909" s="18"/>
      <c r="AP1909" s="18"/>
      <c r="AQ1909" s="18"/>
      <c r="AR1909" s="18"/>
      <c r="AS1909" s="18"/>
      <c r="AT1909" s="18"/>
      <c r="AU1909" s="18"/>
      <c r="AV1909" s="18"/>
      <c r="AW1909" s="18"/>
      <c r="AX1909" s="18"/>
      <c r="AY1909" s="18"/>
      <c r="AZ1909" s="18"/>
      <c r="BA1909" s="18"/>
      <c r="BB1909" s="18"/>
      <c r="BD1909" s="18"/>
      <c r="BE1909" s="18"/>
      <c r="BF1909" s="18"/>
      <c r="BG1909" s="18"/>
      <c r="BH1909" s="18"/>
      <c r="BI1909" s="18"/>
      <c r="BJ1909" s="18"/>
      <c r="BK1909" s="18"/>
      <c r="BL1909" s="18"/>
      <c r="BM1909" s="18"/>
      <c r="BN1909" s="18"/>
      <c r="BO1909" s="18"/>
      <c r="BP1909" s="18"/>
      <c r="BQ1909" s="18"/>
      <c r="BR1909" s="18"/>
      <c r="BS1909" s="18"/>
      <c r="BT1909" s="18"/>
      <c r="BU1909" s="18"/>
      <c r="BV1909" s="18"/>
      <c r="BW1909" s="18"/>
      <c r="BX1909" s="18"/>
      <c r="BY1909" s="18"/>
      <c r="BZ1909" s="18"/>
      <c r="CA1909" s="18"/>
      <c r="CB1909" s="18"/>
      <c r="CC1909" s="18"/>
      <c r="CD1909" s="18"/>
      <c r="CE1909" s="18"/>
      <c r="CF1909" s="18"/>
      <c r="CG1909" s="18"/>
      <c r="CH1909" s="18"/>
      <c r="CI1909" s="18"/>
      <c r="CJ1909" s="18"/>
      <c r="CK1909" s="18"/>
      <c r="CL1909" s="18"/>
      <c r="CM1909" s="18"/>
      <c r="CN1909" s="18"/>
      <c r="CO1909" s="18"/>
      <c r="CP1909" s="18"/>
      <c r="CQ1909" s="18"/>
      <c r="CR1909" s="18"/>
      <c r="CS1909" s="18"/>
      <c r="CT1909" s="18"/>
      <c r="CU1909" s="18"/>
      <c r="CV1909" s="18"/>
      <c r="CW1909" s="18"/>
      <c r="CX1909" s="18"/>
      <c r="CY1909" s="18"/>
      <c r="CZ1909" s="18"/>
      <c r="DA1909" s="18"/>
      <c r="DB1909" s="18"/>
      <c r="DC1909" s="18"/>
      <c r="DD1909" s="18"/>
      <c r="DE1909" s="18"/>
      <c r="DF1909" s="18"/>
      <c r="DG1909" s="18"/>
      <c r="DH1909" s="18"/>
      <c r="DI1909" s="18"/>
    </row>
    <row r="1910" s="19" customFormat="1" spans="1:113">
      <c r="A1910" s="153" t="str">
        <f>+CONCATENATE(B1910,C1910,D1910,E1910,F1910)</f>
        <v>AFS542.75</v>
      </c>
      <c r="B1910" s="158" t="s">
        <v>121</v>
      </c>
      <c r="C1910" s="154" t="s">
        <v>148</v>
      </c>
      <c r="D1910" s="158" t="s">
        <v>90</v>
      </c>
      <c r="E1910" s="158">
        <v>54</v>
      </c>
      <c r="F1910" s="159">
        <v>2.75</v>
      </c>
      <c r="G1910" s="156">
        <v>950.79</v>
      </c>
      <c r="H1910" s="156">
        <v>1146.41</v>
      </c>
      <c r="I1910" s="156">
        <v>1342.83</v>
      </c>
      <c r="J1910" s="156">
        <v>1566.16</v>
      </c>
      <c r="K1910" s="156">
        <v>0</v>
      </c>
      <c r="L1910" s="156">
        <v>0</v>
      </c>
      <c r="M1910" s="157">
        <v>988.45</v>
      </c>
      <c r="N1910" s="18"/>
      <c r="W1910" s="18"/>
      <c r="X1910" s="18"/>
      <c r="Y1910" s="18"/>
      <c r="Z1910" s="18"/>
      <c r="AA1910" s="18"/>
      <c r="AB1910" s="18"/>
      <c r="AC1910" s="18"/>
      <c r="AD1910" s="18"/>
      <c r="AE1910" s="18"/>
      <c r="AF1910" s="18"/>
      <c r="AG1910" s="18"/>
      <c r="AH1910" s="18"/>
      <c r="AI1910" s="18"/>
      <c r="AJ1910" s="18"/>
      <c r="AK1910" s="18"/>
      <c r="AL1910" s="18"/>
      <c r="AM1910" s="18"/>
      <c r="AN1910" s="18"/>
      <c r="AO1910" s="18"/>
      <c r="AP1910" s="18"/>
      <c r="AQ1910" s="18"/>
      <c r="AR1910" s="18"/>
      <c r="AS1910" s="18"/>
      <c r="AT1910" s="18"/>
      <c r="AU1910" s="18"/>
      <c r="AV1910" s="18"/>
      <c r="AW1910" s="18"/>
      <c r="AX1910" s="18"/>
      <c r="AY1910" s="18"/>
      <c r="AZ1910" s="18"/>
      <c r="BA1910" s="18"/>
      <c r="BB1910" s="18"/>
      <c r="BD1910" s="18"/>
      <c r="BE1910" s="18"/>
      <c r="BF1910" s="18"/>
      <c r="BG1910" s="18"/>
      <c r="BH1910" s="18"/>
      <c r="BI1910" s="18"/>
      <c r="BJ1910" s="18"/>
      <c r="BK1910" s="18"/>
      <c r="BL1910" s="18"/>
      <c r="BM1910" s="18"/>
      <c r="BN1910" s="18"/>
      <c r="BO1910" s="18"/>
      <c r="BP1910" s="18"/>
      <c r="BQ1910" s="18"/>
      <c r="BR1910" s="18"/>
      <c r="BS1910" s="18"/>
      <c r="BT1910" s="18"/>
      <c r="BU1910" s="18"/>
      <c r="BV1910" s="18"/>
      <c r="BW1910" s="18"/>
      <c r="BX1910" s="18"/>
      <c r="BY1910" s="18"/>
      <c r="BZ1910" s="18"/>
      <c r="CA1910" s="18"/>
      <c r="CB1910" s="18"/>
      <c r="CC1910" s="18"/>
      <c r="CD1910" s="18"/>
      <c r="CE1910" s="18"/>
      <c r="CF1910" s="18"/>
      <c r="CG1910" s="18"/>
      <c r="CH1910" s="18"/>
      <c r="CI1910" s="18"/>
      <c r="CJ1910" s="18"/>
      <c r="CK1910" s="18"/>
      <c r="CL1910" s="18"/>
      <c r="CM1910" s="18"/>
      <c r="CN1910" s="18"/>
      <c r="CO1910" s="18"/>
      <c r="CP1910" s="18"/>
      <c r="CQ1910" s="18"/>
      <c r="CR1910" s="18"/>
      <c r="CS1910" s="18"/>
      <c r="CT1910" s="18"/>
      <c r="CU1910" s="18"/>
      <c r="CV1910" s="18"/>
      <c r="CW1910" s="18"/>
      <c r="CX1910" s="18"/>
      <c r="CY1910" s="18"/>
      <c r="CZ1910" s="18"/>
      <c r="DA1910" s="18"/>
      <c r="DB1910" s="18"/>
      <c r="DC1910" s="18"/>
      <c r="DD1910" s="18"/>
      <c r="DE1910" s="18"/>
      <c r="DF1910" s="18"/>
      <c r="DG1910" s="18"/>
      <c r="DH1910" s="18"/>
      <c r="DI1910" s="18"/>
    </row>
    <row r="1911" s="19" customFormat="1" spans="1:113">
      <c r="A1911" s="153" t="str">
        <f>+CONCATENATE(B1911,C1911,D1911,E1911,F1911)</f>
        <v>AFS552.75</v>
      </c>
      <c r="B1911" s="158" t="s">
        <v>121</v>
      </c>
      <c r="C1911" s="154" t="s">
        <v>148</v>
      </c>
      <c r="D1911" s="158" t="s">
        <v>90</v>
      </c>
      <c r="E1911" s="158">
        <v>55</v>
      </c>
      <c r="F1911" s="159">
        <v>2.75</v>
      </c>
      <c r="G1911" s="156">
        <v>1039.03</v>
      </c>
      <c r="H1911" s="156">
        <v>1243.81</v>
      </c>
      <c r="I1911" s="156">
        <v>1452.93</v>
      </c>
      <c r="J1911" s="156">
        <v>1690.35</v>
      </c>
      <c r="K1911" s="156">
        <v>0</v>
      </c>
      <c r="L1911" s="156">
        <v>0</v>
      </c>
      <c r="M1911" s="157">
        <v>1039.03</v>
      </c>
      <c r="N1911" s="18"/>
      <c r="W1911" s="18"/>
      <c r="X1911" s="18"/>
      <c r="Y1911" s="18"/>
      <c r="Z1911" s="18"/>
      <c r="AA1911" s="18"/>
      <c r="AB1911" s="18"/>
      <c r="AC1911" s="18"/>
      <c r="AD1911" s="18"/>
      <c r="AE1911" s="18"/>
      <c r="AF1911" s="18"/>
      <c r="AG1911" s="18"/>
      <c r="AH1911" s="18"/>
      <c r="AI1911" s="18"/>
      <c r="AJ1911" s="18"/>
      <c r="AK1911" s="18"/>
      <c r="AL1911" s="18"/>
      <c r="AM1911" s="18"/>
      <c r="AN1911" s="18"/>
      <c r="AO1911" s="18"/>
      <c r="AP1911" s="18"/>
      <c r="AQ1911" s="18"/>
      <c r="AR1911" s="18"/>
      <c r="AS1911" s="18"/>
      <c r="AT1911" s="18"/>
      <c r="AU1911" s="18"/>
      <c r="AV1911" s="18"/>
      <c r="AW1911" s="18"/>
      <c r="AX1911" s="18"/>
      <c r="AY1911" s="18"/>
      <c r="AZ1911" s="18"/>
      <c r="BA1911" s="18"/>
      <c r="BB1911" s="18"/>
      <c r="BD1911" s="18"/>
      <c r="BE1911" s="18"/>
      <c r="BF1911" s="18"/>
      <c r="BG1911" s="18"/>
      <c r="BH1911" s="18"/>
      <c r="BI1911" s="18"/>
      <c r="BJ1911" s="18"/>
      <c r="BK1911" s="18"/>
      <c r="BL1911" s="18"/>
      <c r="BM1911" s="18"/>
      <c r="BN1911" s="18"/>
      <c r="BO1911" s="18"/>
      <c r="BP1911" s="18"/>
      <c r="BQ1911" s="18"/>
      <c r="BR1911" s="18"/>
      <c r="BS1911" s="18"/>
      <c r="BT1911" s="18"/>
      <c r="BU1911" s="18"/>
      <c r="BV1911" s="18"/>
      <c r="BW1911" s="18"/>
      <c r="BX1911" s="18"/>
      <c r="BY1911" s="18"/>
      <c r="BZ1911" s="18"/>
      <c r="CA1911" s="18"/>
      <c r="CB1911" s="18"/>
      <c r="CC1911" s="18"/>
      <c r="CD1911" s="18"/>
      <c r="CE1911" s="18"/>
      <c r="CF1911" s="18"/>
      <c r="CG1911" s="18"/>
      <c r="CH1911" s="18"/>
      <c r="CI1911" s="18"/>
      <c r="CJ1911" s="18"/>
      <c r="CK1911" s="18"/>
      <c r="CL1911" s="18"/>
      <c r="CM1911" s="18"/>
      <c r="CN1911" s="18"/>
      <c r="CO1911" s="18"/>
      <c r="CP1911" s="18"/>
      <c r="CQ1911" s="18"/>
      <c r="CR1911" s="18"/>
      <c r="CS1911" s="18"/>
      <c r="CT1911" s="18"/>
      <c r="CU1911" s="18"/>
      <c r="CV1911" s="18"/>
      <c r="CW1911" s="18"/>
      <c r="CX1911" s="18"/>
      <c r="CY1911" s="18"/>
      <c r="CZ1911" s="18"/>
      <c r="DA1911" s="18"/>
      <c r="DB1911" s="18"/>
      <c r="DC1911" s="18"/>
      <c r="DD1911" s="18"/>
      <c r="DE1911" s="18"/>
      <c r="DF1911" s="18"/>
      <c r="DG1911" s="18"/>
      <c r="DH1911" s="18"/>
      <c r="DI1911" s="18"/>
    </row>
    <row r="1912" s="19" customFormat="1" spans="1:113">
      <c r="A1912" s="153" t="str">
        <f>+CONCATENATE(B1912,C1912,D1912,E1912,F1912)</f>
        <v>AFS562.75</v>
      </c>
      <c r="B1912" s="158" t="s">
        <v>121</v>
      </c>
      <c r="C1912" s="154" t="s">
        <v>148</v>
      </c>
      <c r="D1912" s="158" t="s">
        <v>90</v>
      </c>
      <c r="E1912" s="158">
        <v>56</v>
      </c>
      <c r="F1912" s="159">
        <v>2.75</v>
      </c>
      <c r="G1912" s="156">
        <v>1131.28</v>
      </c>
      <c r="H1912" s="156">
        <v>1346.51</v>
      </c>
      <c r="I1912" s="156">
        <v>1570.27</v>
      </c>
      <c r="J1912" s="156"/>
      <c r="K1912" s="156">
        <v>0</v>
      </c>
      <c r="L1912" s="156">
        <v>0</v>
      </c>
      <c r="M1912" s="157"/>
      <c r="N1912" s="18"/>
      <c r="W1912" s="18"/>
      <c r="X1912" s="18"/>
      <c r="Y1912" s="18"/>
      <c r="Z1912" s="18"/>
      <c r="AA1912" s="18"/>
      <c r="AB1912" s="18"/>
      <c r="AC1912" s="18"/>
      <c r="AD1912" s="18"/>
      <c r="AE1912" s="18"/>
      <c r="AF1912" s="18"/>
      <c r="AG1912" s="18"/>
      <c r="AH1912" s="18"/>
      <c r="AI1912" s="18"/>
      <c r="AJ1912" s="18"/>
      <c r="AK1912" s="18"/>
      <c r="AL1912" s="18"/>
      <c r="AM1912" s="18"/>
      <c r="AN1912" s="18"/>
      <c r="AO1912" s="18"/>
      <c r="AP1912" s="18"/>
      <c r="AQ1912" s="18"/>
      <c r="AR1912" s="18"/>
      <c r="AS1912" s="18"/>
      <c r="AT1912" s="18"/>
      <c r="AU1912" s="18"/>
      <c r="AV1912" s="18"/>
      <c r="AW1912" s="18"/>
      <c r="AX1912" s="18"/>
      <c r="AY1912" s="18"/>
      <c r="AZ1912" s="18"/>
      <c r="BA1912" s="18"/>
      <c r="BB1912" s="18"/>
      <c r="BD1912" s="18"/>
      <c r="BE1912" s="18"/>
      <c r="BF1912" s="18"/>
      <c r="BG1912" s="18"/>
      <c r="BH1912" s="18"/>
      <c r="BI1912" s="18"/>
      <c r="BJ1912" s="18"/>
      <c r="BK1912" s="18"/>
      <c r="BL1912" s="18"/>
      <c r="BM1912" s="18"/>
      <c r="BN1912" s="18"/>
      <c r="BO1912" s="18"/>
      <c r="BP1912" s="18"/>
      <c r="BQ1912" s="18"/>
      <c r="BR1912" s="18"/>
      <c r="BS1912" s="18"/>
      <c r="BT1912" s="18"/>
      <c r="BU1912" s="18"/>
      <c r="BV1912" s="18"/>
      <c r="BW1912" s="18"/>
      <c r="BX1912" s="18"/>
      <c r="BY1912" s="18"/>
      <c r="BZ1912" s="18"/>
      <c r="CA1912" s="18"/>
      <c r="CB1912" s="18"/>
      <c r="CC1912" s="18"/>
      <c r="CD1912" s="18"/>
      <c r="CE1912" s="18"/>
      <c r="CF1912" s="18"/>
      <c r="CG1912" s="18"/>
      <c r="CH1912" s="18"/>
      <c r="CI1912" s="18"/>
      <c r="CJ1912" s="18"/>
      <c r="CK1912" s="18"/>
      <c r="CL1912" s="18"/>
      <c r="CM1912" s="18"/>
      <c r="CN1912" s="18"/>
      <c r="CO1912" s="18"/>
      <c r="CP1912" s="18"/>
      <c r="CQ1912" s="18"/>
      <c r="CR1912" s="18"/>
      <c r="CS1912" s="18"/>
      <c r="CT1912" s="18"/>
      <c r="CU1912" s="18"/>
      <c r="CV1912" s="18"/>
      <c r="CW1912" s="18"/>
      <c r="CX1912" s="18"/>
      <c r="CY1912" s="18"/>
      <c r="CZ1912" s="18"/>
      <c r="DA1912" s="18"/>
      <c r="DB1912" s="18"/>
      <c r="DC1912" s="18"/>
      <c r="DD1912" s="18"/>
      <c r="DE1912" s="18"/>
      <c r="DF1912" s="18"/>
      <c r="DG1912" s="18"/>
      <c r="DH1912" s="18"/>
      <c r="DI1912" s="18"/>
    </row>
    <row r="1913" s="19" customFormat="1" spans="1:113">
      <c r="A1913" s="153" t="str">
        <f>+CONCATENATE(B1913,C1913,D1913,E1913,F1913)</f>
        <v>AFS572.75</v>
      </c>
      <c r="B1913" s="158" t="s">
        <v>121</v>
      </c>
      <c r="C1913" s="154" t="s">
        <v>148</v>
      </c>
      <c r="D1913" s="158" t="s">
        <v>90</v>
      </c>
      <c r="E1913" s="158">
        <v>57</v>
      </c>
      <c r="F1913" s="159">
        <v>2.75</v>
      </c>
      <c r="G1913" s="156">
        <v>1227.16</v>
      </c>
      <c r="H1913" s="156">
        <v>1455.36</v>
      </c>
      <c r="I1913" s="156">
        <v>1695.67</v>
      </c>
      <c r="J1913" s="156"/>
      <c r="K1913" s="156">
        <v>0</v>
      </c>
      <c r="L1913" s="156">
        <v>0</v>
      </c>
      <c r="M1913" s="157"/>
      <c r="N1913" s="18"/>
      <c r="W1913" s="18"/>
      <c r="X1913" s="18"/>
      <c r="Y1913" s="18"/>
      <c r="Z1913" s="18"/>
      <c r="AA1913" s="18"/>
      <c r="AB1913" s="18"/>
      <c r="AC1913" s="18"/>
      <c r="AD1913" s="18"/>
      <c r="AE1913" s="18"/>
      <c r="AF1913" s="18"/>
      <c r="AG1913" s="18"/>
      <c r="AH1913" s="18"/>
      <c r="AI1913" s="18"/>
      <c r="AJ1913" s="18"/>
      <c r="AK1913" s="18"/>
      <c r="AL1913" s="18"/>
      <c r="AM1913" s="18"/>
      <c r="AN1913" s="18"/>
      <c r="AO1913" s="18"/>
      <c r="AP1913" s="18"/>
      <c r="AQ1913" s="18"/>
      <c r="AR1913" s="18"/>
      <c r="AS1913" s="18"/>
      <c r="AT1913" s="18"/>
      <c r="AU1913" s="18"/>
      <c r="AV1913" s="18"/>
      <c r="AW1913" s="18"/>
      <c r="AX1913" s="18"/>
      <c r="AY1913" s="18"/>
      <c r="AZ1913" s="18"/>
      <c r="BA1913" s="18"/>
      <c r="BB1913" s="18"/>
      <c r="BD1913" s="18"/>
      <c r="BE1913" s="18"/>
      <c r="BF1913" s="18"/>
      <c r="BG1913" s="18"/>
      <c r="BH1913" s="18"/>
      <c r="BI1913" s="18"/>
      <c r="BJ1913" s="18"/>
      <c r="BK1913" s="18"/>
      <c r="BL1913" s="18"/>
      <c r="BM1913" s="18"/>
      <c r="BN1913" s="18"/>
      <c r="BO1913" s="18"/>
      <c r="BP1913" s="18"/>
      <c r="BQ1913" s="18"/>
      <c r="BR1913" s="18"/>
      <c r="BS1913" s="18"/>
      <c r="BT1913" s="18"/>
      <c r="BU1913" s="18"/>
      <c r="BV1913" s="18"/>
      <c r="BW1913" s="18"/>
      <c r="BX1913" s="18"/>
      <c r="BY1913" s="18"/>
      <c r="BZ1913" s="18"/>
      <c r="CA1913" s="18"/>
      <c r="CB1913" s="18"/>
      <c r="CC1913" s="18"/>
      <c r="CD1913" s="18"/>
      <c r="CE1913" s="18"/>
      <c r="CF1913" s="18"/>
      <c r="CG1913" s="18"/>
      <c r="CH1913" s="18"/>
      <c r="CI1913" s="18"/>
      <c r="CJ1913" s="18"/>
      <c r="CK1913" s="18"/>
      <c r="CL1913" s="18"/>
      <c r="CM1913" s="18"/>
      <c r="CN1913" s="18"/>
      <c r="CO1913" s="18"/>
      <c r="CP1913" s="18"/>
      <c r="CQ1913" s="18"/>
      <c r="CR1913" s="18"/>
      <c r="CS1913" s="18"/>
      <c r="CT1913" s="18"/>
      <c r="CU1913" s="18"/>
      <c r="CV1913" s="18"/>
      <c r="CW1913" s="18"/>
      <c r="CX1913" s="18"/>
      <c r="CY1913" s="18"/>
      <c r="CZ1913" s="18"/>
      <c r="DA1913" s="18"/>
      <c r="DB1913" s="18"/>
      <c r="DC1913" s="18"/>
      <c r="DD1913" s="18"/>
      <c r="DE1913" s="18"/>
      <c r="DF1913" s="18"/>
      <c r="DG1913" s="18"/>
      <c r="DH1913" s="18"/>
      <c r="DI1913" s="18"/>
    </row>
    <row r="1914" s="19" customFormat="1" spans="1:113">
      <c r="A1914" s="153" t="str">
        <f>+CONCATENATE(B1914,C1914,D1914,E1914,F1914)</f>
        <v>AFS582.75</v>
      </c>
      <c r="B1914" s="158" t="s">
        <v>121</v>
      </c>
      <c r="C1914" s="154" t="s">
        <v>148</v>
      </c>
      <c r="D1914" s="158" t="s">
        <v>90</v>
      </c>
      <c r="E1914" s="158">
        <v>58</v>
      </c>
      <c r="F1914" s="159">
        <v>2.75</v>
      </c>
      <c r="G1914" s="156">
        <v>1327.31</v>
      </c>
      <c r="H1914" s="156">
        <v>1570.8</v>
      </c>
      <c r="I1914" s="156">
        <v>1830.06</v>
      </c>
      <c r="J1914" s="156"/>
      <c r="K1914" s="156">
        <v>0</v>
      </c>
      <c r="L1914" s="156">
        <v>0</v>
      </c>
      <c r="M1914" s="157"/>
      <c r="N1914" s="18"/>
      <c r="W1914" s="18"/>
      <c r="X1914" s="18"/>
      <c r="Y1914" s="18"/>
      <c r="Z1914" s="18"/>
      <c r="AA1914" s="18"/>
      <c r="AB1914" s="18"/>
      <c r="AC1914" s="18"/>
      <c r="AD1914" s="18"/>
      <c r="AE1914" s="18"/>
      <c r="AF1914" s="18"/>
      <c r="AG1914" s="18"/>
      <c r="AH1914" s="18"/>
      <c r="AI1914" s="18"/>
      <c r="AJ1914" s="18"/>
      <c r="AK1914" s="18"/>
      <c r="AL1914" s="18"/>
      <c r="AM1914" s="18"/>
      <c r="AN1914" s="18"/>
      <c r="AO1914" s="18"/>
      <c r="AP1914" s="18"/>
      <c r="AQ1914" s="18"/>
      <c r="AR1914" s="18"/>
      <c r="AS1914" s="18"/>
      <c r="AT1914" s="18"/>
      <c r="AU1914" s="18"/>
      <c r="AV1914" s="18"/>
      <c r="AW1914" s="18"/>
      <c r="AX1914" s="18"/>
      <c r="AY1914" s="18"/>
      <c r="AZ1914" s="18"/>
      <c r="BA1914" s="18"/>
      <c r="BB1914" s="18"/>
      <c r="BD1914" s="18"/>
      <c r="BE1914" s="18"/>
      <c r="BF1914" s="18"/>
      <c r="BG1914" s="18"/>
      <c r="BH1914" s="18"/>
      <c r="BI1914" s="18"/>
      <c r="BJ1914" s="18"/>
      <c r="BK1914" s="18"/>
      <c r="BL1914" s="18"/>
      <c r="BM1914" s="18"/>
      <c r="BN1914" s="18"/>
      <c r="BO1914" s="18"/>
      <c r="BP1914" s="18"/>
      <c r="BQ1914" s="18"/>
      <c r="BR1914" s="18"/>
      <c r="BS1914" s="18"/>
      <c r="BT1914" s="18"/>
      <c r="BU1914" s="18"/>
      <c r="BV1914" s="18"/>
      <c r="BW1914" s="18"/>
      <c r="BX1914" s="18"/>
      <c r="BY1914" s="18"/>
      <c r="BZ1914" s="18"/>
      <c r="CA1914" s="18"/>
      <c r="CB1914" s="18"/>
      <c r="CC1914" s="18"/>
      <c r="CD1914" s="18"/>
      <c r="CE1914" s="18"/>
      <c r="CF1914" s="18"/>
      <c r="CG1914" s="18"/>
      <c r="CH1914" s="18"/>
      <c r="CI1914" s="18"/>
      <c r="CJ1914" s="18"/>
      <c r="CK1914" s="18"/>
      <c r="CL1914" s="18"/>
      <c r="CM1914" s="18"/>
      <c r="CN1914" s="18"/>
      <c r="CO1914" s="18"/>
      <c r="CP1914" s="18"/>
      <c r="CQ1914" s="18"/>
      <c r="CR1914" s="18"/>
      <c r="CS1914" s="18"/>
      <c r="CT1914" s="18"/>
      <c r="CU1914" s="18"/>
      <c r="CV1914" s="18"/>
      <c r="CW1914" s="18"/>
      <c r="CX1914" s="18"/>
      <c r="CY1914" s="18"/>
      <c r="CZ1914" s="18"/>
      <c r="DA1914" s="18"/>
      <c r="DB1914" s="18"/>
      <c r="DC1914" s="18"/>
      <c r="DD1914" s="18"/>
      <c r="DE1914" s="18"/>
      <c r="DF1914" s="18"/>
      <c r="DG1914" s="18"/>
      <c r="DH1914" s="18"/>
      <c r="DI1914" s="18"/>
    </row>
    <row r="1915" s="19" customFormat="1" spans="1:113">
      <c r="A1915" s="153" t="str">
        <f>+CONCATENATE(B1915,C1915,D1915,E1915,F1915)</f>
        <v>AFS592.75</v>
      </c>
      <c r="B1915" s="158" t="s">
        <v>121</v>
      </c>
      <c r="C1915" s="154" t="s">
        <v>148</v>
      </c>
      <c r="D1915" s="158" t="s">
        <v>90</v>
      </c>
      <c r="E1915" s="158">
        <v>59</v>
      </c>
      <c r="F1915" s="159">
        <v>2.75</v>
      </c>
      <c r="G1915" s="156">
        <v>1432.84</v>
      </c>
      <c r="H1915" s="156">
        <v>1695.48</v>
      </c>
      <c r="I1915" s="156">
        <v>1974.58</v>
      </c>
      <c r="J1915" s="156">
        <v>0</v>
      </c>
      <c r="K1915" s="156">
        <v>0</v>
      </c>
      <c r="L1915" s="156">
        <v>0</v>
      </c>
      <c r="M1915" s="157"/>
      <c r="N1915" s="18"/>
      <c r="W1915" s="18"/>
      <c r="X1915" s="18"/>
      <c r="Y1915" s="18"/>
      <c r="Z1915" s="18"/>
      <c r="AA1915" s="18"/>
      <c r="AB1915" s="18"/>
      <c r="AC1915" s="18"/>
      <c r="AD1915" s="18"/>
      <c r="AE1915" s="18"/>
      <c r="AF1915" s="18"/>
      <c r="AG1915" s="18"/>
      <c r="AH1915" s="18"/>
      <c r="AI1915" s="18"/>
      <c r="AJ1915" s="18"/>
      <c r="AK1915" s="18"/>
      <c r="AL1915" s="18"/>
      <c r="AM1915" s="18"/>
      <c r="AN1915" s="18"/>
      <c r="AO1915" s="18"/>
      <c r="AP1915" s="18"/>
      <c r="AQ1915" s="18"/>
      <c r="AR1915" s="18"/>
      <c r="AS1915" s="18"/>
      <c r="AT1915" s="18"/>
      <c r="AU1915" s="18"/>
      <c r="AV1915" s="18"/>
      <c r="AW1915" s="18"/>
      <c r="AX1915" s="18"/>
      <c r="AY1915" s="18"/>
      <c r="AZ1915" s="18"/>
      <c r="BA1915" s="18"/>
      <c r="BB1915" s="18"/>
      <c r="BD1915" s="18"/>
      <c r="BE1915" s="18"/>
      <c r="BF1915" s="18"/>
      <c r="BG1915" s="18"/>
      <c r="BH1915" s="18"/>
      <c r="BI1915" s="18"/>
      <c r="BJ1915" s="18"/>
      <c r="BK1915" s="18"/>
      <c r="BL1915" s="18"/>
      <c r="BM1915" s="18"/>
      <c r="BN1915" s="18"/>
      <c r="BO1915" s="18"/>
      <c r="BP1915" s="18"/>
      <c r="BQ1915" s="18"/>
      <c r="BR1915" s="18"/>
      <c r="BS1915" s="18"/>
      <c r="BT1915" s="18"/>
      <c r="BU1915" s="18"/>
      <c r="BV1915" s="18"/>
      <c r="BW1915" s="18"/>
      <c r="BX1915" s="18"/>
      <c r="BY1915" s="18"/>
      <c r="BZ1915" s="18"/>
      <c r="CA1915" s="18"/>
      <c r="CB1915" s="18"/>
      <c r="CC1915" s="18"/>
      <c r="CD1915" s="18"/>
      <c r="CE1915" s="18"/>
      <c r="CF1915" s="18"/>
      <c r="CG1915" s="18"/>
      <c r="CH1915" s="18"/>
      <c r="CI1915" s="18"/>
      <c r="CJ1915" s="18"/>
      <c r="CK1915" s="18"/>
      <c r="CL1915" s="18"/>
      <c r="CM1915" s="18"/>
      <c r="CN1915" s="18"/>
      <c r="CO1915" s="18"/>
      <c r="CP1915" s="18"/>
      <c r="CQ1915" s="18"/>
      <c r="CR1915" s="18"/>
      <c r="CS1915" s="18"/>
      <c r="CT1915" s="18"/>
      <c r="CU1915" s="18"/>
      <c r="CV1915" s="18"/>
      <c r="CW1915" s="18"/>
      <c r="CX1915" s="18"/>
      <c r="CY1915" s="18"/>
      <c r="CZ1915" s="18"/>
      <c r="DA1915" s="18"/>
      <c r="DB1915" s="18"/>
      <c r="DC1915" s="18"/>
      <c r="DD1915" s="18"/>
      <c r="DE1915" s="18"/>
      <c r="DF1915" s="18"/>
      <c r="DG1915" s="18"/>
      <c r="DH1915" s="18"/>
      <c r="DI1915" s="18"/>
    </row>
    <row r="1916" s="19" customFormat="1" spans="1:113">
      <c r="A1916" s="153" t="str">
        <f>+CONCATENATE(B1916,C1916,D1916,E1916,F1916)</f>
        <v>AFS602.75</v>
      </c>
      <c r="B1916" s="158" t="s">
        <v>121</v>
      </c>
      <c r="C1916" s="154" t="s">
        <v>148</v>
      </c>
      <c r="D1916" s="158" t="s">
        <v>90</v>
      </c>
      <c r="E1916" s="158">
        <v>60</v>
      </c>
      <c r="F1916" s="159">
        <v>2.75</v>
      </c>
      <c r="G1916" s="156">
        <v>1545.11</v>
      </c>
      <c r="H1916" s="156">
        <v>1829.72</v>
      </c>
      <c r="I1916" s="156">
        <v>2130.37</v>
      </c>
      <c r="J1916" s="156">
        <v>0</v>
      </c>
      <c r="K1916" s="156">
        <v>0</v>
      </c>
      <c r="L1916" s="156">
        <v>0</v>
      </c>
      <c r="M1916" s="157"/>
      <c r="N1916" s="18"/>
      <c r="W1916" s="18"/>
      <c r="X1916" s="18"/>
      <c r="Y1916" s="18"/>
      <c r="Z1916" s="18"/>
      <c r="AA1916" s="18"/>
      <c r="AB1916" s="18"/>
      <c r="AC1916" s="18"/>
      <c r="AD1916" s="18"/>
      <c r="AE1916" s="18"/>
      <c r="AF1916" s="18"/>
      <c r="AG1916" s="18"/>
      <c r="AH1916" s="18"/>
      <c r="AI1916" s="18"/>
      <c r="AJ1916" s="18"/>
      <c r="AK1916" s="18"/>
      <c r="AL1916" s="18"/>
      <c r="AM1916" s="18"/>
      <c r="AN1916" s="18"/>
      <c r="AO1916" s="18"/>
      <c r="AP1916" s="18"/>
      <c r="AQ1916" s="18"/>
      <c r="AR1916" s="18"/>
      <c r="AS1916" s="18"/>
      <c r="AT1916" s="18"/>
      <c r="AU1916" s="18"/>
      <c r="AV1916" s="18"/>
      <c r="AW1916" s="18"/>
      <c r="AX1916" s="18"/>
      <c r="AY1916" s="18"/>
      <c r="AZ1916" s="18"/>
      <c r="BA1916" s="18"/>
      <c r="BB1916" s="18"/>
      <c r="BD1916" s="18"/>
      <c r="BE1916" s="18"/>
      <c r="BF1916" s="18"/>
      <c r="BG1916" s="18"/>
      <c r="BH1916" s="18"/>
      <c r="BI1916" s="18"/>
      <c r="BJ1916" s="18"/>
      <c r="BK1916" s="18"/>
      <c r="BL1916" s="18"/>
      <c r="BM1916" s="18"/>
      <c r="BN1916" s="18"/>
      <c r="BO1916" s="18"/>
      <c r="BP1916" s="18"/>
      <c r="BQ1916" s="18"/>
      <c r="BR1916" s="18"/>
      <c r="BS1916" s="18"/>
      <c r="BT1916" s="18"/>
      <c r="BU1916" s="18"/>
      <c r="BV1916" s="18"/>
      <c r="BW1916" s="18"/>
      <c r="BX1916" s="18"/>
      <c r="BY1916" s="18"/>
      <c r="BZ1916" s="18"/>
      <c r="CA1916" s="18"/>
      <c r="CB1916" s="18"/>
      <c r="CC1916" s="18"/>
      <c r="CD1916" s="18"/>
      <c r="CE1916" s="18"/>
      <c r="CF1916" s="18"/>
      <c r="CG1916" s="18"/>
      <c r="CH1916" s="18"/>
      <c r="CI1916" s="18"/>
      <c r="CJ1916" s="18"/>
      <c r="CK1916" s="18"/>
      <c r="CL1916" s="18"/>
      <c r="CM1916" s="18"/>
      <c r="CN1916" s="18"/>
      <c r="CO1916" s="18"/>
      <c r="CP1916" s="18"/>
      <c r="CQ1916" s="18"/>
      <c r="CR1916" s="18"/>
      <c r="CS1916" s="18"/>
      <c r="CT1916" s="18"/>
      <c r="CU1916" s="18"/>
      <c r="CV1916" s="18"/>
      <c r="CW1916" s="18"/>
      <c r="CX1916" s="18"/>
      <c r="CY1916" s="18"/>
      <c r="CZ1916" s="18"/>
      <c r="DA1916" s="18"/>
      <c r="DB1916" s="18"/>
      <c r="DC1916" s="18"/>
      <c r="DD1916" s="18"/>
      <c r="DE1916" s="18"/>
      <c r="DF1916" s="18"/>
      <c r="DG1916" s="18"/>
      <c r="DH1916" s="18"/>
      <c r="DI1916" s="18"/>
    </row>
    <row r="1917" s="19" customFormat="1" spans="1:113">
      <c r="A1917" s="153" t="str">
        <f>+CONCATENATE(B1917,C1917,D1917,E1917,F1917)</f>
        <v>AFS612.75</v>
      </c>
      <c r="B1917" s="158" t="s">
        <v>121</v>
      </c>
      <c r="C1917" s="154" t="s">
        <v>148</v>
      </c>
      <c r="D1917" s="158" t="s">
        <v>90</v>
      </c>
      <c r="E1917" s="158">
        <v>61</v>
      </c>
      <c r="F1917" s="159">
        <v>2.75</v>
      </c>
      <c r="G1917" s="156">
        <v>1665.81</v>
      </c>
      <c r="H1917" s="156">
        <v>1976.27</v>
      </c>
      <c r="I1917" s="156"/>
      <c r="J1917" s="156">
        <v>0</v>
      </c>
      <c r="K1917" s="156">
        <v>0</v>
      </c>
      <c r="L1917" s="156">
        <v>0</v>
      </c>
      <c r="M1917" s="157"/>
      <c r="N1917" s="18"/>
      <c r="W1917" s="18"/>
      <c r="X1917" s="18"/>
      <c r="Y1917" s="18"/>
      <c r="Z1917" s="18"/>
      <c r="AA1917" s="18"/>
      <c r="AB1917" s="18"/>
      <c r="AC1917" s="18"/>
      <c r="AD1917" s="18"/>
      <c r="AE1917" s="18"/>
      <c r="AF1917" s="18"/>
      <c r="AG1917" s="18"/>
      <c r="AH1917" s="18"/>
      <c r="AI1917" s="18"/>
      <c r="AJ1917" s="18"/>
      <c r="AK1917" s="18"/>
      <c r="AL1917" s="18"/>
      <c r="AM1917" s="18"/>
      <c r="AN1917" s="18"/>
      <c r="AO1917" s="18"/>
      <c r="AP1917" s="18"/>
      <c r="AQ1917" s="18"/>
      <c r="AR1917" s="18"/>
      <c r="AS1917" s="18"/>
      <c r="AT1917" s="18"/>
      <c r="AU1917" s="18"/>
      <c r="AV1917" s="18"/>
      <c r="AW1917" s="18"/>
      <c r="AX1917" s="18"/>
      <c r="AY1917" s="18"/>
      <c r="AZ1917" s="18"/>
      <c r="BA1917" s="18"/>
      <c r="BB1917" s="18"/>
      <c r="BD1917" s="18"/>
      <c r="BE1917" s="18"/>
      <c r="BF1917" s="18"/>
      <c r="BG1917" s="18"/>
      <c r="BH1917" s="18"/>
      <c r="BI1917" s="18"/>
      <c r="BJ1917" s="18"/>
      <c r="BK1917" s="18"/>
      <c r="BL1917" s="18"/>
      <c r="BM1917" s="18"/>
      <c r="BN1917" s="18"/>
      <c r="BO1917" s="18"/>
      <c r="BP1917" s="18"/>
      <c r="BQ1917" s="18"/>
      <c r="BR1917" s="18"/>
      <c r="BS1917" s="18"/>
      <c r="BT1917" s="18"/>
      <c r="BU1917" s="18"/>
      <c r="BV1917" s="18"/>
      <c r="BW1917" s="18"/>
      <c r="BX1917" s="18"/>
      <c r="BY1917" s="18"/>
      <c r="BZ1917" s="18"/>
      <c r="CA1917" s="18"/>
      <c r="CB1917" s="18"/>
      <c r="CC1917" s="18"/>
      <c r="CD1917" s="18"/>
      <c r="CE1917" s="18"/>
      <c r="CF1917" s="18"/>
      <c r="CG1917" s="18"/>
      <c r="CH1917" s="18"/>
      <c r="CI1917" s="18"/>
      <c r="CJ1917" s="18"/>
      <c r="CK1917" s="18"/>
      <c r="CL1917" s="18"/>
      <c r="CM1917" s="18"/>
      <c r="CN1917" s="18"/>
      <c r="CO1917" s="18"/>
      <c r="CP1917" s="18"/>
      <c r="CQ1917" s="18"/>
      <c r="CR1917" s="18"/>
      <c r="CS1917" s="18"/>
      <c r="CT1917" s="18"/>
      <c r="CU1917" s="18"/>
      <c r="CV1917" s="18"/>
      <c r="CW1917" s="18"/>
      <c r="CX1917" s="18"/>
      <c r="CY1917" s="18"/>
      <c r="CZ1917" s="18"/>
      <c r="DA1917" s="18"/>
      <c r="DB1917" s="18"/>
      <c r="DC1917" s="18"/>
      <c r="DD1917" s="18"/>
      <c r="DE1917" s="18"/>
      <c r="DF1917" s="18"/>
      <c r="DG1917" s="18"/>
      <c r="DH1917" s="18"/>
      <c r="DI1917" s="18"/>
    </row>
    <row r="1918" s="19" customFormat="1" spans="1:113">
      <c r="A1918" s="153" t="str">
        <f>+CONCATENATE(B1918,C1918,D1918,E1918,F1918)</f>
        <v>AFS622.75</v>
      </c>
      <c r="B1918" s="158" t="s">
        <v>121</v>
      </c>
      <c r="C1918" s="154" t="s">
        <v>148</v>
      </c>
      <c r="D1918" s="158" t="s">
        <v>90</v>
      </c>
      <c r="E1918" s="158">
        <v>62</v>
      </c>
      <c r="F1918" s="159">
        <v>2.75</v>
      </c>
      <c r="G1918" s="156">
        <v>1796.45</v>
      </c>
      <c r="H1918" s="156">
        <v>2134.97</v>
      </c>
      <c r="I1918" s="156"/>
      <c r="J1918" s="156">
        <v>0</v>
      </c>
      <c r="K1918" s="156">
        <v>0</v>
      </c>
      <c r="L1918" s="156">
        <v>0</v>
      </c>
      <c r="M1918" s="157"/>
      <c r="N1918" s="18"/>
      <c r="W1918" s="18"/>
      <c r="X1918" s="18"/>
      <c r="Y1918" s="18"/>
      <c r="Z1918" s="18"/>
      <c r="AA1918" s="18"/>
      <c r="AB1918" s="18"/>
      <c r="AC1918" s="18"/>
      <c r="AD1918" s="18"/>
      <c r="AE1918" s="18"/>
      <c r="AF1918" s="18"/>
      <c r="AG1918" s="18"/>
      <c r="AH1918" s="18"/>
      <c r="AI1918" s="18"/>
      <c r="AJ1918" s="18"/>
      <c r="AK1918" s="18"/>
      <c r="AL1918" s="18"/>
      <c r="AM1918" s="18"/>
      <c r="AN1918" s="18"/>
      <c r="AO1918" s="18"/>
      <c r="AP1918" s="18"/>
      <c r="AQ1918" s="18"/>
      <c r="AR1918" s="18"/>
      <c r="AS1918" s="18"/>
      <c r="AT1918" s="18"/>
      <c r="AU1918" s="18"/>
      <c r="AV1918" s="18"/>
      <c r="AW1918" s="18"/>
      <c r="AX1918" s="18"/>
      <c r="AY1918" s="18"/>
      <c r="AZ1918" s="18"/>
      <c r="BA1918" s="18"/>
      <c r="BB1918" s="18"/>
      <c r="BD1918" s="18"/>
      <c r="BE1918" s="18"/>
      <c r="BF1918" s="18"/>
      <c r="BG1918" s="18"/>
      <c r="BH1918" s="18"/>
      <c r="BI1918" s="18"/>
      <c r="BJ1918" s="18"/>
      <c r="BK1918" s="18"/>
      <c r="BL1918" s="18"/>
      <c r="BM1918" s="18"/>
      <c r="BN1918" s="18"/>
      <c r="BO1918" s="18"/>
      <c r="BP1918" s="18"/>
      <c r="BQ1918" s="18"/>
      <c r="BR1918" s="18"/>
      <c r="BS1918" s="18"/>
      <c r="BT1918" s="18"/>
      <c r="BU1918" s="18"/>
      <c r="BV1918" s="18"/>
      <c r="BW1918" s="18"/>
      <c r="BX1918" s="18"/>
      <c r="BY1918" s="18"/>
      <c r="BZ1918" s="18"/>
      <c r="CA1918" s="18"/>
      <c r="CB1918" s="18"/>
      <c r="CC1918" s="18"/>
      <c r="CD1918" s="18"/>
      <c r="CE1918" s="18"/>
      <c r="CF1918" s="18"/>
      <c r="CG1918" s="18"/>
      <c r="CH1918" s="18"/>
      <c r="CI1918" s="18"/>
      <c r="CJ1918" s="18"/>
      <c r="CK1918" s="18"/>
      <c r="CL1918" s="18"/>
      <c r="CM1918" s="18"/>
      <c r="CN1918" s="18"/>
      <c r="CO1918" s="18"/>
      <c r="CP1918" s="18"/>
      <c r="CQ1918" s="18"/>
      <c r="CR1918" s="18"/>
      <c r="CS1918" s="18"/>
      <c r="CT1918" s="18"/>
      <c r="CU1918" s="18"/>
      <c r="CV1918" s="18"/>
      <c r="CW1918" s="18"/>
      <c r="CX1918" s="18"/>
      <c r="CY1918" s="18"/>
      <c r="CZ1918" s="18"/>
      <c r="DA1918" s="18"/>
      <c r="DB1918" s="18"/>
      <c r="DC1918" s="18"/>
      <c r="DD1918" s="18"/>
      <c r="DE1918" s="18"/>
      <c r="DF1918" s="18"/>
      <c r="DG1918" s="18"/>
      <c r="DH1918" s="18"/>
      <c r="DI1918" s="18"/>
    </row>
    <row r="1919" s="19" customFormat="1" spans="1:113">
      <c r="A1919" s="153" t="str">
        <f>+CONCATENATE(B1919,C1919,D1919,E1919,F1919)</f>
        <v>AFS632.75</v>
      </c>
      <c r="B1919" s="158" t="s">
        <v>121</v>
      </c>
      <c r="C1919" s="154" t="s">
        <v>148</v>
      </c>
      <c r="D1919" s="158" t="s">
        <v>90</v>
      </c>
      <c r="E1919" s="158">
        <v>63</v>
      </c>
      <c r="F1919" s="159">
        <v>2.75</v>
      </c>
      <c r="G1919" s="156">
        <v>1939.16</v>
      </c>
      <c r="H1919" s="156">
        <v>2308.68</v>
      </c>
      <c r="I1919" s="156"/>
      <c r="J1919" s="156">
        <v>0</v>
      </c>
      <c r="K1919" s="156">
        <v>0</v>
      </c>
      <c r="L1919" s="156">
        <v>0</v>
      </c>
      <c r="M1919" s="157"/>
      <c r="N1919" s="18"/>
      <c r="W1919" s="18"/>
      <c r="X1919" s="18"/>
      <c r="Y1919" s="18"/>
      <c r="Z1919" s="18"/>
      <c r="AA1919" s="18"/>
      <c r="AB1919" s="18"/>
      <c r="AC1919" s="18"/>
      <c r="AD1919" s="18"/>
      <c r="AE1919" s="18"/>
      <c r="AF1919" s="18"/>
      <c r="AG1919" s="18"/>
      <c r="AH1919" s="18"/>
      <c r="AI1919" s="18"/>
      <c r="AJ1919" s="18"/>
      <c r="AK1919" s="18"/>
      <c r="AL1919" s="18"/>
      <c r="AM1919" s="18"/>
      <c r="AN1919" s="18"/>
      <c r="AO1919" s="18"/>
      <c r="AP1919" s="18"/>
      <c r="AQ1919" s="18"/>
      <c r="AR1919" s="18"/>
      <c r="AS1919" s="18"/>
      <c r="AT1919" s="18"/>
      <c r="AU1919" s="18"/>
      <c r="AV1919" s="18"/>
      <c r="AW1919" s="18"/>
      <c r="AX1919" s="18"/>
      <c r="AY1919" s="18"/>
      <c r="AZ1919" s="18"/>
      <c r="BA1919" s="18"/>
      <c r="BB1919" s="18"/>
      <c r="BD1919" s="18"/>
      <c r="BE1919" s="18"/>
      <c r="BF1919" s="18"/>
      <c r="BG1919" s="18"/>
      <c r="BH1919" s="18"/>
      <c r="BI1919" s="18"/>
      <c r="BJ1919" s="18"/>
      <c r="BK1919" s="18"/>
      <c r="BL1919" s="18"/>
      <c r="BM1919" s="18"/>
      <c r="BN1919" s="18"/>
      <c r="BO1919" s="18"/>
      <c r="BP1919" s="18"/>
      <c r="BQ1919" s="18"/>
      <c r="BR1919" s="18"/>
      <c r="BS1919" s="18"/>
      <c r="BT1919" s="18"/>
      <c r="BU1919" s="18"/>
      <c r="BV1919" s="18"/>
      <c r="BW1919" s="18"/>
      <c r="BX1919" s="18"/>
      <c r="BY1919" s="18"/>
      <c r="BZ1919" s="18"/>
      <c r="CA1919" s="18"/>
      <c r="CB1919" s="18"/>
      <c r="CC1919" s="18"/>
      <c r="CD1919" s="18"/>
      <c r="CE1919" s="18"/>
      <c r="CF1919" s="18"/>
      <c r="CG1919" s="18"/>
      <c r="CH1919" s="18"/>
      <c r="CI1919" s="18"/>
      <c r="CJ1919" s="18"/>
      <c r="CK1919" s="18"/>
      <c r="CL1919" s="18"/>
      <c r="CM1919" s="18"/>
      <c r="CN1919" s="18"/>
      <c r="CO1919" s="18"/>
      <c r="CP1919" s="18"/>
      <c r="CQ1919" s="18"/>
      <c r="CR1919" s="18"/>
      <c r="CS1919" s="18"/>
      <c r="CT1919" s="18"/>
      <c r="CU1919" s="18"/>
      <c r="CV1919" s="18"/>
      <c r="CW1919" s="18"/>
      <c r="CX1919" s="18"/>
      <c r="CY1919" s="18"/>
      <c r="CZ1919" s="18"/>
      <c r="DA1919" s="18"/>
      <c r="DB1919" s="18"/>
      <c r="DC1919" s="18"/>
      <c r="DD1919" s="18"/>
      <c r="DE1919" s="18"/>
      <c r="DF1919" s="18"/>
      <c r="DG1919" s="18"/>
      <c r="DH1919" s="18"/>
      <c r="DI1919" s="18"/>
    </row>
    <row r="1920" s="19" customFormat="1" spans="1:113">
      <c r="A1920" s="153" t="str">
        <f>+CONCATENATE(B1920,C1920,D1920,E1920,F1920)</f>
        <v>AFS642.75</v>
      </c>
      <c r="B1920" s="158" t="s">
        <v>121</v>
      </c>
      <c r="C1920" s="154" t="s">
        <v>148</v>
      </c>
      <c r="D1920" s="158" t="s">
        <v>90</v>
      </c>
      <c r="E1920" s="158">
        <v>64</v>
      </c>
      <c r="F1920" s="159">
        <v>2.75</v>
      </c>
      <c r="G1920" s="156">
        <v>2095.8</v>
      </c>
      <c r="H1920" s="156">
        <v>2498.84</v>
      </c>
      <c r="I1920" s="156">
        <v>0</v>
      </c>
      <c r="J1920" s="156">
        <v>0</v>
      </c>
      <c r="K1920" s="156">
        <v>0</v>
      </c>
      <c r="L1920" s="156">
        <v>0</v>
      </c>
      <c r="M1920" s="157"/>
      <c r="N1920" s="18"/>
      <c r="W1920" s="18"/>
      <c r="X1920" s="18"/>
      <c r="Y1920" s="18"/>
      <c r="Z1920" s="18"/>
      <c r="AA1920" s="18"/>
      <c r="AB1920" s="18"/>
      <c r="AC1920" s="18"/>
      <c r="AD1920" s="18"/>
      <c r="AE1920" s="18"/>
      <c r="AF1920" s="18"/>
      <c r="AG1920" s="18"/>
      <c r="AH1920" s="18"/>
      <c r="AI1920" s="18"/>
      <c r="AJ1920" s="18"/>
      <c r="AK1920" s="18"/>
      <c r="AL1920" s="18"/>
      <c r="AM1920" s="18"/>
      <c r="AN1920" s="18"/>
      <c r="AO1920" s="18"/>
      <c r="AP1920" s="18"/>
      <c r="AQ1920" s="18"/>
      <c r="AR1920" s="18"/>
      <c r="AS1920" s="18"/>
      <c r="AT1920" s="18"/>
      <c r="AU1920" s="18"/>
      <c r="AV1920" s="18"/>
      <c r="AW1920" s="18"/>
      <c r="AX1920" s="18"/>
      <c r="AY1920" s="18"/>
      <c r="AZ1920" s="18"/>
      <c r="BA1920" s="18"/>
      <c r="BB1920" s="18"/>
      <c r="BD1920" s="18"/>
      <c r="BE1920" s="18"/>
      <c r="BF1920" s="18"/>
      <c r="BG1920" s="18"/>
      <c r="BH1920" s="18"/>
      <c r="BI1920" s="18"/>
      <c r="BJ1920" s="18"/>
      <c r="BK1920" s="18"/>
      <c r="BL1920" s="18"/>
      <c r="BM1920" s="18"/>
      <c r="BN1920" s="18"/>
      <c r="BO1920" s="18"/>
      <c r="BP1920" s="18"/>
      <c r="BQ1920" s="18"/>
      <c r="BR1920" s="18"/>
      <c r="BS1920" s="18"/>
      <c r="BT1920" s="18"/>
      <c r="BU1920" s="18"/>
      <c r="BV1920" s="18"/>
      <c r="BW1920" s="18"/>
      <c r="BX1920" s="18"/>
      <c r="BY1920" s="18"/>
      <c r="BZ1920" s="18"/>
      <c r="CA1920" s="18"/>
      <c r="CB1920" s="18"/>
      <c r="CC1920" s="18"/>
      <c r="CD1920" s="18"/>
      <c r="CE1920" s="18"/>
      <c r="CF1920" s="18"/>
      <c r="CG1920" s="18"/>
      <c r="CH1920" s="18"/>
      <c r="CI1920" s="18"/>
      <c r="CJ1920" s="18"/>
      <c r="CK1920" s="18"/>
      <c r="CL1920" s="18"/>
      <c r="CM1920" s="18"/>
      <c r="CN1920" s="18"/>
      <c r="CO1920" s="18"/>
      <c r="CP1920" s="18"/>
      <c r="CQ1920" s="18"/>
      <c r="CR1920" s="18"/>
      <c r="CS1920" s="18"/>
      <c r="CT1920" s="18"/>
      <c r="CU1920" s="18"/>
      <c r="CV1920" s="18"/>
      <c r="CW1920" s="18"/>
      <c r="CX1920" s="18"/>
      <c r="CY1920" s="18"/>
      <c r="CZ1920" s="18"/>
      <c r="DA1920" s="18"/>
      <c r="DB1920" s="18"/>
      <c r="DC1920" s="18"/>
      <c r="DD1920" s="18"/>
      <c r="DE1920" s="18"/>
      <c r="DF1920" s="18"/>
      <c r="DG1920" s="18"/>
      <c r="DH1920" s="18"/>
      <c r="DI1920" s="18"/>
    </row>
    <row r="1921" s="19" customFormat="1" spans="1:113">
      <c r="A1921" s="153" t="str">
        <f>+CONCATENATE(B1921,C1921,D1921,E1921,F1921)</f>
        <v>AFS652.75</v>
      </c>
      <c r="B1921" s="158" t="s">
        <v>121</v>
      </c>
      <c r="C1921" s="154" t="s">
        <v>148</v>
      </c>
      <c r="D1921" s="158" t="s">
        <v>90</v>
      </c>
      <c r="E1921" s="158">
        <v>65</v>
      </c>
      <c r="F1921" s="159">
        <v>2.75</v>
      </c>
      <c r="G1921" s="156">
        <v>2268.23</v>
      </c>
      <c r="H1921" s="156">
        <v>2707.07</v>
      </c>
      <c r="I1921" s="156">
        <v>0</v>
      </c>
      <c r="J1921" s="156">
        <v>0</v>
      </c>
      <c r="K1921" s="156">
        <v>0</v>
      </c>
      <c r="L1921" s="156">
        <v>0</v>
      </c>
      <c r="M1921" s="157"/>
      <c r="N1921" s="18"/>
      <c r="W1921" s="18"/>
      <c r="X1921" s="18"/>
      <c r="Y1921" s="18"/>
      <c r="Z1921" s="18"/>
      <c r="AA1921" s="18"/>
      <c r="AB1921" s="18"/>
      <c r="AC1921" s="18"/>
      <c r="AD1921" s="18"/>
      <c r="AE1921" s="18"/>
      <c r="AF1921" s="18"/>
      <c r="AG1921" s="18"/>
      <c r="AH1921" s="18"/>
      <c r="AI1921" s="18"/>
      <c r="AJ1921" s="18"/>
      <c r="AK1921" s="18"/>
      <c r="AL1921" s="18"/>
      <c r="AM1921" s="18"/>
      <c r="AN1921" s="18"/>
      <c r="AO1921" s="18"/>
      <c r="AP1921" s="18"/>
      <c r="AQ1921" s="18"/>
      <c r="AR1921" s="18"/>
      <c r="AS1921" s="18"/>
      <c r="AT1921" s="18"/>
      <c r="AU1921" s="18"/>
      <c r="AV1921" s="18"/>
      <c r="AW1921" s="18"/>
      <c r="AX1921" s="18"/>
      <c r="AY1921" s="18"/>
      <c r="AZ1921" s="18"/>
      <c r="BA1921" s="18"/>
      <c r="BB1921" s="18"/>
      <c r="BD1921" s="18"/>
      <c r="BE1921" s="18"/>
      <c r="BF1921" s="18"/>
      <c r="BG1921" s="18"/>
      <c r="BH1921" s="18"/>
      <c r="BI1921" s="18"/>
      <c r="BJ1921" s="18"/>
      <c r="BK1921" s="18"/>
      <c r="BL1921" s="18"/>
      <c r="BM1921" s="18"/>
      <c r="BN1921" s="18"/>
      <c r="BO1921" s="18"/>
      <c r="BP1921" s="18"/>
      <c r="BQ1921" s="18"/>
      <c r="BR1921" s="18"/>
      <c r="BS1921" s="18"/>
      <c r="BT1921" s="18"/>
      <c r="BU1921" s="18"/>
      <c r="BV1921" s="18"/>
      <c r="BW1921" s="18"/>
      <c r="BX1921" s="18"/>
      <c r="BY1921" s="18"/>
      <c r="BZ1921" s="18"/>
      <c r="CA1921" s="18"/>
      <c r="CB1921" s="18"/>
      <c r="CC1921" s="18"/>
      <c r="CD1921" s="18"/>
      <c r="CE1921" s="18"/>
      <c r="CF1921" s="18"/>
      <c r="CG1921" s="18"/>
      <c r="CH1921" s="18"/>
      <c r="CI1921" s="18"/>
      <c r="CJ1921" s="18"/>
      <c r="CK1921" s="18"/>
      <c r="CL1921" s="18"/>
      <c r="CM1921" s="18"/>
      <c r="CN1921" s="18"/>
      <c r="CO1921" s="18"/>
      <c r="CP1921" s="18"/>
      <c r="CQ1921" s="18"/>
      <c r="CR1921" s="18"/>
      <c r="CS1921" s="18"/>
      <c r="CT1921" s="18"/>
      <c r="CU1921" s="18"/>
      <c r="CV1921" s="18"/>
      <c r="CW1921" s="18"/>
      <c r="CX1921" s="18"/>
      <c r="CY1921" s="18"/>
      <c r="CZ1921" s="18"/>
      <c r="DA1921" s="18"/>
      <c r="DB1921" s="18"/>
      <c r="DC1921" s="18"/>
      <c r="DD1921" s="18"/>
      <c r="DE1921" s="18"/>
      <c r="DF1921" s="18"/>
      <c r="DG1921" s="18"/>
      <c r="DH1921" s="18"/>
      <c r="DI1921" s="18"/>
    </row>
    <row r="1922" spans="1:13">
      <c r="A1922" s="23" t="str">
        <f t="shared" ref="A1922" si="51">+CONCATENATE(B1922,C1922,D1922,E1922,F1922)</f>
        <v>AMAgg180.5</v>
      </c>
      <c r="B1922" s="24" t="s">
        <v>121</v>
      </c>
      <c r="C1922" s="24" t="s">
        <v>10</v>
      </c>
      <c r="D1922" s="24" t="s">
        <v>89</v>
      </c>
      <c r="E1922" s="24">
        <v>18</v>
      </c>
      <c r="F1922" s="25">
        <v>0.5</v>
      </c>
      <c r="G1922" s="26">
        <v>0</v>
      </c>
      <c r="H1922" s="26">
        <v>23.99</v>
      </c>
      <c r="I1922" s="26">
        <v>24.08</v>
      </c>
      <c r="J1922" s="26">
        <v>24.41</v>
      </c>
      <c r="K1922" s="26">
        <v>26</v>
      </c>
      <c r="L1922" s="26">
        <v>30.75</v>
      </c>
      <c r="M1922" s="26"/>
    </row>
    <row r="1923" spans="1:13">
      <c r="A1923" s="23" t="str">
        <f t="shared" ref="A1923:A1986" si="52">+CONCATENATE(B1923,C1923,D1923,E1923,F1923)</f>
        <v>AMAgg190.5</v>
      </c>
      <c r="B1923" s="24" t="s">
        <v>121</v>
      </c>
      <c r="C1923" s="24" t="s">
        <v>10</v>
      </c>
      <c r="D1923" s="24" t="s">
        <v>89</v>
      </c>
      <c r="E1923" s="24">
        <v>19</v>
      </c>
      <c r="F1923" s="25">
        <v>0.5</v>
      </c>
      <c r="G1923" s="26">
        <v>0</v>
      </c>
      <c r="H1923" s="26">
        <v>24.7</v>
      </c>
      <c r="I1923" s="26">
        <v>24.79</v>
      </c>
      <c r="J1923" s="26">
        <v>25.2</v>
      </c>
      <c r="K1923" s="26">
        <v>27.36</v>
      </c>
      <c r="L1923" s="26">
        <v>32.9</v>
      </c>
      <c r="M1923" s="26"/>
    </row>
    <row r="1924" spans="1:13">
      <c r="A1924" s="23" t="str">
        <f>+CONCATENATE(B1924,C1924,D1924,E1924,F1924)</f>
        <v>AMAgg200.5</v>
      </c>
      <c r="B1924" s="24" t="s">
        <v>121</v>
      </c>
      <c r="C1924" s="24" t="s">
        <v>10</v>
      </c>
      <c r="D1924" s="24" t="s">
        <v>89</v>
      </c>
      <c r="E1924" s="24">
        <v>20</v>
      </c>
      <c r="F1924" s="25">
        <v>0.5</v>
      </c>
      <c r="G1924" s="26">
        <v>0</v>
      </c>
      <c r="H1924" s="26">
        <v>25.34</v>
      </c>
      <c r="I1924" s="26">
        <v>25.45</v>
      </c>
      <c r="J1924" s="26">
        <v>26.03</v>
      </c>
      <c r="K1924" s="26">
        <v>28.8</v>
      </c>
      <c r="L1924" s="26">
        <v>35.21</v>
      </c>
      <c r="M1924" s="26"/>
    </row>
    <row r="1925" spans="1:13">
      <c r="A1925" s="23" t="str">
        <f>+CONCATENATE(B1925,C1925,D1925,E1925,F1925)</f>
        <v>AMAgg210.5</v>
      </c>
      <c r="B1925" s="24" t="s">
        <v>121</v>
      </c>
      <c r="C1925" s="24" t="s">
        <v>10</v>
      </c>
      <c r="D1925" s="24" t="s">
        <v>89</v>
      </c>
      <c r="E1925" s="24">
        <v>21</v>
      </c>
      <c r="F1925" s="25">
        <v>0.5</v>
      </c>
      <c r="G1925" s="26">
        <v>0</v>
      </c>
      <c r="H1925" s="26">
        <v>25.89</v>
      </c>
      <c r="I1925" s="26">
        <v>26.03</v>
      </c>
      <c r="J1925" s="26">
        <v>26.87</v>
      </c>
      <c r="K1925" s="26">
        <v>30.48</v>
      </c>
      <c r="L1925" s="26">
        <v>37.83</v>
      </c>
      <c r="M1925" s="26"/>
    </row>
    <row r="1926" spans="1:13">
      <c r="A1926" s="23" t="str">
        <f>+CONCATENATE(B1926,C1926,D1926,E1926,F1926)</f>
        <v>AMAgg220.5</v>
      </c>
      <c r="B1926" s="24" t="s">
        <v>121</v>
      </c>
      <c r="C1926" s="24" t="s">
        <v>10</v>
      </c>
      <c r="D1926" s="24" t="s">
        <v>89</v>
      </c>
      <c r="E1926" s="24">
        <v>22</v>
      </c>
      <c r="F1926" s="25">
        <v>0.5</v>
      </c>
      <c r="G1926" s="26">
        <v>0</v>
      </c>
      <c r="H1926" s="26">
        <v>26.28</v>
      </c>
      <c r="I1926" s="26">
        <v>26.57</v>
      </c>
      <c r="J1926" s="26">
        <v>27.79</v>
      </c>
      <c r="K1926" s="26">
        <v>32.33</v>
      </c>
      <c r="L1926" s="26">
        <v>40.68</v>
      </c>
      <c r="M1926" s="26"/>
    </row>
    <row r="1927" spans="1:13">
      <c r="A1927" s="23" t="str">
        <f>+CONCATENATE(B1927,C1927,D1927,E1927,F1927)</f>
        <v>AMAgg230.5</v>
      </c>
      <c r="B1927" s="24" t="s">
        <v>121</v>
      </c>
      <c r="C1927" s="24" t="s">
        <v>10</v>
      </c>
      <c r="D1927" s="24" t="s">
        <v>89</v>
      </c>
      <c r="E1927" s="24">
        <v>23</v>
      </c>
      <c r="F1927" s="25">
        <v>0.5</v>
      </c>
      <c r="G1927" s="26">
        <v>0</v>
      </c>
      <c r="H1927" s="26">
        <v>26.77</v>
      </c>
      <c r="I1927" s="26">
        <v>27.14</v>
      </c>
      <c r="J1927" s="26">
        <v>28.88</v>
      </c>
      <c r="K1927" s="26">
        <v>34.49</v>
      </c>
      <c r="L1927" s="26">
        <v>43.82</v>
      </c>
      <c r="M1927" s="26"/>
    </row>
    <row r="1928" spans="1:13">
      <c r="A1928" s="23" t="str">
        <f>+CONCATENATE(B1928,C1928,D1928,E1928,F1928)</f>
        <v>AMAgg240.5</v>
      </c>
      <c r="B1928" s="24" t="s">
        <v>121</v>
      </c>
      <c r="C1928" s="24" t="s">
        <v>10</v>
      </c>
      <c r="D1928" s="24" t="s">
        <v>89</v>
      </c>
      <c r="E1928" s="24">
        <v>24</v>
      </c>
      <c r="F1928" s="25">
        <v>0.5</v>
      </c>
      <c r="G1928" s="26">
        <v>0</v>
      </c>
      <c r="H1928" s="26">
        <v>27.16</v>
      </c>
      <c r="I1928" s="26">
        <v>27.69</v>
      </c>
      <c r="J1928" s="26">
        <v>30.29</v>
      </c>
      <c r="K1928" s="26">
        <v>36.94</v>
      </c>
      <c r="L1928" s="26">
        <v>47.3</v>
      </c>
      <c r="M1928" s="26"/>
    </row>
    <row r="1929" spans="1:13">
      <c r="A1929" s="23" t="str">
        <f>+CONCATENATE(B1929,C1929,D1929,E1929,F1929)</f>
        <v>AMAgg250.5</v>
      </c>
      <c r="B1929" s="24" t="s">
        <v>121</v>
      </c>
      <c r="C1929" s="24" t="s">
        <v>10</v>
      </c>
      <c r="D1929" s="24" t="s">
        <v>89</v>
      </c>
      <c r="E1929" s="24">
        <v>25</v>
      </c>
      <c r="F1929" s="25">
        <v>0.5</v>
      </c>
      <c r="G1929" s="26">
        <v>0</v>
      </c>
      <c r="H1929" s="26">
        <v>27.62</v>
      </c>
      <c r="I1929" s="26">
        <v>28.39</v>
      </c>
      <c r="J1929" s="26">
        <v>31.97</v>
      </c>
      <c r="K1929" s="26">
        <v>39.84</v>
      </c>
      <c r="L1929" s="26">
        <v>51.14</v>
      </c>
      <c r="M1929" s="26"/>
    </row>
    <row r="1930" spans="1:13">
      <c r="A1930" s="23" t="str">
        <f>+CONCATENATE(B1930,C1930,D1930,E1930,F1930)</f>
        <v>AMAgg260.5</v>
      </c>
      <c r="B1930" s="24" t="s">
        <v>121</v>
      </c>
      <c r="C1930" s="24" t="s">
        <v>10</v>
      </c>
      <c r="D1930" s="24" t="s">
        <v>89</v>
      </c>
      <c r="E1930" s="24">
        <v>26</v>
      </c>
      <c r="F1930" s="25">
        <v>0.5</v>
      </c>
      <c r="G1930" s="26">
        <v>0</v>
      </c>
      <c r="H1930" s="26">
        <v>28.22</v>
      </c>
      <c r="I1930" s="26">
        <v>29.31</v>
      </c>
      <c r="J1930" s="26">
        <v>33.96</v>
      </c>
      <c r="K1930" s="26">
        <v>43.05</v>
      </c>
      <c r="L1930" s="26">
        <v>55.29</v>
      </c>
      <c r="M1930" s="26"/>
    </row>
    <row r="1931" spans="1:13">
      <c r="A1931" s="23" t="str">
        <f>+CONCATENATE(B1931,C1931,D1931,E1931,F1931)</f>
        <v>AMAgg270.5</v>
      </c>
      <c r="B1931" s="24" t="s">
        <v>121</v>
      </c>
      <c r="C1931" s="24" t="s">
        <v>10</v>
      </c>
      <c r="D1931" s="24" t="s">
        <v>89</v>
      </c>
      <c r="E1931" s="24">
        <v>27</v>
      </c>
      <c r="F1931" s="25">
        <v>0.5</v>
      </c>
      <c r="G1931" s="26">
        <v>0</v>
      </c>
      <c r="H1931" s="26">
        <v>28.87</v>
      </c>
      <c r="I1931" s="26">
        <v>30.53</v>
      </c>
      <c r="J1931" s="26">
        <v>36.37</v>
      </c>
      <c r="K1931" s="26">
        <v>46.6</v>
      </c>
      <c r="L1931" s="26">
        <v>59.95</v>
      </c>
      <c r="M1931" s="26"/>
    </row>
    <row r="1932" spans="1:13">
      <c r="A1932" s="23" t="str">
        <f>+CONCATENATE(B1932,C1932,D1932,E1932,F1932)</f>
        <v>AMAgg280.5</v>
      </c>
      <c r="B1932" s="24" t="s">
        <v>121</v>
      </c>
      <c r="C1932" s="24" t="s">
        <v>10</v>
      </c>
      <c r="D1932" s="24" t="s">
        <v>89</v>
      </c>
      <c r="E1932" s="24">
        <v>28</v>
      </c>
      <c r="F1932" s="25">
        <v>0.5</v>
      </c>
      <c r="G1932" s="26">
        <v>0</v>
      </c>
      <c r="H1932" s="26">
        <v>29.71</v>
      </c>
      <c r="I1932" s="26">
        <v>32.04</v>
      </c>
      <c r="J1932" s="26">
        <v>39.2</v>
      </c>
      <c r="K1932" s="26">
        <v>50.76</v>
      </c>
      <c r="L1932" s="26">
        <v>65.01</v>
      </c>
      <c r="M1932" s="26"/>
    </row>
    <row r="1933" spans="1:13">
      <c r="A1933" s="23" t="str">
        <f>+CONCATENATE(B1933,C1933,D1933,E1933,F1933)</f>
        <v>AMAgg290.5</v>
      </c>
      <c r="B1933" s="24" t="s">
        <v>121</v>
      </c>
      <c r="C1933" s="24" t="s">
        <v>10</v>
      </c>
      <c r="D1933" s="24" t="s">
        <v>89</v>
      </c>
      <c r="E1933" s="24">
        <v>29</v>
      </c>
      <c r="F1933" s="25">
        <v>0.5</v>
      </c>
      <c r="G1933" s="26">
        <v>0</v>
      </c>
      <c r="H1933" s="26">
        <v>30.74</v>
      </c>
      <c r="I1933" s="26">
        <v>33.96</v>
      </c>
      <c r="J1933" s="26">
        <v>42.48</v>
      </c>
      <c r="K1933" s="26">
        <v>55.2</v>
      </c>
      <c r="L1933" s="26">
        <v>70.55</v>
      </c>
      <c r="M1933" s="26"/>
    </row>
    <row r="1934" spans="1:13">
      <c r="A1934" s="23" t="str">
        <f>+CONCATENATE(B1934,C1934,D1934,E1934,F1934)</f>
        <v>AMAgg300.5</v>
      </c>
      <c r="B1934" s="24" t="s">
        <v>121</v>
      </c>
      <c r="C1934" s="24" t="s">
        <v>10</v>
      </c>
      <c r="D1934" s="24" t="s">
        <v>89</v>
      </c>
      <c r="E1934" s="24">
        <v>30</v>
      </c>
      <c r="F1934" s="25">
        <v>0.5</v>
      </c>
      <c r="G1934" s="26">
        <v>0</v>
      </c>
      <c r="H1934" s="26">
        <v>32</v>
      </c>
      <c r="I1934" s="26">
        <v>36.3</v>
      </c>
      <c r="J1934" s="26">
        <v>46.22</v>
      </c>
      <c r="K1934" s="26">
        <v>60.19</v>
      </c>
      <c r="L1934" s="26">
        <v>76.45</v>
      </c>
      <c r="M1934" s="26">
        <v>76.45</v>
      </c>
    </row>
    <row r="1935" spans="1:13">
      <c r="A1935" s="23" t="str">
        <f>+CONCATENATE(B1935,C1935,D1935,E1935,F1935)</f>
        <v>AMAgg310.5</v>
      </c>
      <c r="B1935" s="24" t="s">
        <v>121</v>
      </c>
      <c r="C1935" s="24" t="s">
        <v>10</v>
      </c>
      <c r="D1935" s="24" t="s">
        <v>89</v>
      </c>
      <c r="E1935" s="24">
        <v>31</v>
      </c>
      <c r="F1935" s="25">
        <v>0.5</v>
      </c>
      <c r="G1935" s="26">
        <v>0</v>
      </c>
      <c r="H1935" s="26">
        <v>33.61</v>
      </c>
      <c r="I1935" s="26">
        <v>39.11</v>
      </c>
      <c r="J1935" s="26">
        <v>50.38</v>
      </c>
      <c r="K1935" s="26">
        <v>65.69</v>
      </c>
      <c r="L1935" s="26">
        <v>82.81</v>
      </c>
      <c r="M1935" s="26">
        <v>79.34</v>
      </c>
    </row>
    <row r="1936" spans="1:13">
      <c r="A1936" s="23" t="str">
        <f>+CONCATENATE(B1936,C1936,D1936,E1936,F1936)</f>
        <v>AMAgg320.5</v>
      </c>
      <c r="B1936" s="24" t="s">
        <v>121</v>
      </c>
      <c r="C1936" s="24" t="s">
        <v>10</v>
      </c>
      <c r="D1936" s="24" t="s">
        <v>89</v>
      </c>
      <c r="E1936" s="24">
        <v>32</v>
      </c>
      <c r="F1936" s="25">
        <v>0.5</v>
      </c>
      <c r="G1936" s="26">
        <v>0</v>
      </c>
      <c r="H1936" s="26">
        <v>35.42</v>
      </c>
      <c r="I1936" s="26">
        <v>42.43</v>
      </c>
      <c r="J1936" s="26">
        <v>55.33</v>
      </c>
      <c r="K1936" s="26">
        <v>71.74</v>
      </c>
      <c r="L1936" s="26">
        <v>89.74</v>
      </c>
      <c r="M1936" s="26">
        <v>82.43</v>
      </c>
    </row>
    <row r="1937" spans="1:13">
      <c r="A1937" s="23" t="str">
        <f>+CONCATENATE(B1937,C1937,D1937,E1937,F1937)</f>
        <v>AMAgg330.5</v>
      </c>
      <c r="B1937" s="24" t="s">
        <v>121</v>
      </c>
      <c r="C1937" s="24" t="s">
        <v>10</v>
      </c>
      <c r="D1937" s="24" t="s">
        <v>89</v>
      </c>
      <c r="E1937" s="24">
        <v>33</v>
      </c>
      <c r="F1937" s="25">
        <v>0.5</v>
      </c>
      <c r="G1937" s="26">
        <v>0</v>
      </c>
      <c r="H1937" s="26">
        <v>37.68</v>
      </c>
      <c r="I1937" s="26">
        <v>46.33</v>
      </c>
      <c r="J1937" s="26">
        <v>60.65</v>
      </c>
      <c r="K1937" s="26">
        <v>78.38</v>
      </c>
      <c r="L1937" s="26">
        <v>97.28</v>
      </c>
      <c r="M1937" s="26">
        <v>85.73</v>
      </c>
    </row>
    <row r="1938" spans="1:13">
      <c r="A1938" s="23" t="str">
        <f>+CONCATENATE(B1938,C1938,D1938,E1938,F1938)</f>
        <v>AMAgg340.5</v>
      </c>
      <c r="B1938" s="24" t="s">
        <v>121</v>
      </c>
      <c r="C1938" s="24" t="s">
        <v>10</v>
      </c>
      <c r="D1938" s="24" t="s">
        <v>89</v>
      </c>
      <c r="E1938" s="24">
        <v>34</v>
      </c>
      <c r="F1938" s="25">
        <v>0.5</v>
      </c>
      <c r="G1938" s="26">
        <v>0</v>
      </c>
      <c r="H1938" s="26">
        <v>40.4</v>
      </c>
      <c r="I1938" s="26">
        <v>50.71</v>
      </c>
      <c r="J1938" s="26">
        <v>66.59</v>
      </c>
      <c r="K1938" s="26">
        <v>85.41</v>
      </c>
      <c r="L1938" s="26">
        <v>105.48</v>
      </c>
      <c r="M1938" s="26">
        <v>89.25</v>
      </c>
    </row>
    <row r="1939" spans="1:13">
      <c r="A1939" s="23" t="str">
        <f>+CONCATENATE(B1939,C1939,D1939,E1939,F1939)</f>
        <v>AMAgg350.5</v>
      </c>
      <c r="B1939" s="24" t="s">
        <v>121</v>
      </c>
      <c r="C1939" s="24" t="s">
        <v>10</v>
      </c>
      <c r="D1939" s="24" t="s">
        <v>89</v>
      </c>
      <c r="E1939" s="24">
        <v>35</v>
      </c>
      <c r="F1939" s="25">
        <v>0.5</v>
      </c>
      <c r="G1939" s="26">
        <v>0</v>
      </c>
      <c r="H1939" s="26">
        <v>43.66</v>
      </c>
      <c r="I1939" s="26">
        <v>55.75</v>
      </c>
      <c r="J1939" s="26">
        <v>73.2</v>
      </c>
      <c r="K1939" s="26">
        <v>93.03</v>
      </c>
      <c r="L1939" s="26">
        <v>114.4</v>
      </c>
      <c r="M1939" s="26">
        <v>93.03</v>
      </c>
    </row>
    <row r="1940" spans="1:13">
      <c r="A1940" s="23" t="str">
        <f>+CONCATENATE(B1940,C1940,D1940,E1940,F1940)</f>
        <v>AMAgg360.5</v>
      </c>
      <c r="B1940" s="24" t="s">
        <v>121</v>
      </c>
      <c r="C1940" s="24" t="s">
        <v>10</v>
      </c>
      <c r="D1940" s="24" t="s">
        <v>89</v>
      </c>
      <c r="E1940" s="24">
        <v>36</v>
      </c>
      <c r="F1940" s="25">
        <v>0.5</v>
      </c>
      <c r="G1940" s="26">
        <v>0</v>
      </c>
      <c r="H1940" s="26">
        <v>47.55</v>
      </c>
      <c r="I1940" s="26">
        <v>61.53</v>
      </c>
      <c r="J1940" s="26">
        <v>80.48</v>
      </c>
      <c r="K1940" s="26">
        <v>101.31</v>
      </c>
      <c r="L1940" s="26">
        <v>124.08</v>
      </c>
      <c r="M1940" s="26">
        <v>97.06</v>
      </c>
    </row>
    <row r="1941" spans="1:13">
      <c r="A1941" s="23" t="str">
        <f>+CONCATENATE(B1941,C1941,D1941,E1941,F1941)</f>
        <v>AMAgg370.5</v>
      </c>
      <c r="B1941" s="24" t="s">
        <v>121</v>
      </c>
      <c r="C1941" s="24" t="s">
        <v>10</v>
      </c>
      <c r="D1941" s="24" t="s">
        <v>89</v>
      </c>
      <c r="E1941" s="24">
        <v>37</v>
      </c>
      <c r="F1941" s="25">
        <v>0.5</v>
      </c>
      <c r="G1941" s="26">
        <v>0</v>
      </c>
      <c r="H1941" s="26">
        <v>52.11</v>
      </c>
      <c r="I1941" s="26">
        <v>68.01</v>
      </c>
      <c r="J1941" s="26">
        <v>88.47</v>
      </c>
      <c r="K1941" s="26">
        <v>110.31</v>
      </c>
      <c r="L1941" s="26">
        <v>134.59</v>
      </c>
      <c r="M1941" s="26">
        <v>101.36</v>
      </c>
    </row>
    <row r="1942" spans="1:13">
      <c r="A1942" s="23" t="str">
        <f>+CONCATENATE(B1942,C1942,D1942,E1942,F1942)</f>
        <v>AMAgg380.5</v>
      </c>
      <c r="B1942" s="24" t="s">
        <v>121</v>
      </c>
      <c r="C1942" s="24" t="s">
        <v>10</v>
      </c>
      <c r="D1942" s="24" t="s">
        <v>89</v>
      </c>
      <c r="E1942" s="24">
        <v>38</v>
      </c>
      <c r="F1942" s="25">
        <v>0.5</v>
      </c>
      <c r="G1942" s="26">
        <v>0</v>
      </c>
      <c r="H1942" s="26">
        <v>57.43</v>
      </c>
      <c r="I1942" s="26">
        <v>75.19</v>
      </c>
      <c r="J1942" s="26">
        <v>97.01</v>
      </c>
      <c r="K1942" s="26">
        <v>120.08</v>
      </c>
      <c r="L1942" s="26">
        <v>145.99</v>
      </c>
      <c r="M1942" s="26">
        <v>105.97</v>
      </c>
    </row>
    <row r="1943" spans="1:13">
      <c r="A1943" s="23" t="str">
        <f>+CONCATENATE(B1943,C1943,D1943,E1943,F1943)</f>
        <v>AMAgg390.5</v>
      </c>
      <c r="B1943" s="24" t="s">
        <v>121</v>
      </c>
      <c r="C1943" s="24" t="s">
        <v>10</v>
      </c>
      <c r="D1943" s="24" t="s">
        <v>89</v>
      </c>
      <c r="E1943" s="24">
        <v>39</v>
      </c>
      <c r="F1943" s="25">
        <v>0.5</v>
      </c>
      <c r="G1943" s="26">
        <v>0</v>
      </c>
      <c r="H1943" s="26">
        <v>63.39</v>
      </c>
      <c r="I1943" s="26">
        <v>83.04</v>
      </c>
      <c r="J1943" s="26">
        <v>106.2</v>
      </c>
      <c r="K1943" s="26">
        <v>130.66</v>
      </c>
      <c r="L1943" s="26">
        <v>158.34</v>
      </c>
      <c r="M1943" s="26">
        <v>110.89</v>
      </c>
    </row>
    <row r="1944" spans="1:13">
      <c r="A1944" s="23" t="str">
        <f>+CONCATENATE(B1944,C1944,D1944,E1944,F1944)</f>
        <v>AMAgg400.5</v>
      </c>
      <c r="B1944" s="24" t="s">
        <v>121</v>
      </c>
      <c r="C1944" s="24" t="s">
        <v>10</v>
      </c>
      <c r="D1944" s="24" t="s">
        <v>89</v>
      </c>
      <c r="E1944" s="24">
        <v>40</v>
      </c>
      <c r="F1944" s="25">
        <v>0.5</v>
      </c>
      <c r="G1944" s="26">
        <v>55.43</v>
      </c>
      <c r="H1944" s="26">
        <v>70.35</v>
      </c>
      <c r="I1944" s="26">
        <v>91.87</v>
      </c>
      <c r="J1944" s="26">
        <v>116.16</v>
      </c>
      <c r="K1944" s="26">
        <v>142.15</v>
      </c>
      <c r="L1944" s="26">
        <v>171.73</v>
      </c>
      <c r="M1944" s="26">
        <v>116.16</v>
      </c>
    </row>
    <row r="1945" spans="1:13">
      <c r="A1945" s="23" t="str">
        <f>+CONCATENATE(B1945,C1945,D1945,E1945,F1945)</f>
        <v>AMAgg410.5</v>
      </c>
      <c r="B1945" s="24" t="s">
        <v>121</v>
      </c>
      <c r="C1945" s="24" t="s">
        <v>10</v>
      </c>
      <c r="D1945" s="24" t="s">
        <v>89</v>
      </c>
      <c r="E1945" s="24">
        <v>41</v>
      </c>
      <c r="F1945" s="25">
        <v>0.5</v>
      </c>
      <c r="G1945" s="26">
        <v>60.73</v>
      </c>
      <c r="H1945" s="26">
        <v>78.1</v>
      </c>
      <c r="I1945" s="26">
        <v>101.55</v>
      </c>
      <c r="J1945" s="26">
        <v>126.95</v>
      </c>
      <c r="K1945" s="26">
        <v>154.61</v>
      </c>
      <c r="L1945" s="26">
        <v>186.19</v>
      </c>
      <c r="M1945" s="26">
        <v>121.78</v>
      </c>
    </row>
    <row r="1946" spans="1:13">
      <c r="A1946" s="23" t="str">
        <f>+CONCATENATE(B1946,C1946,D1946,E1946,F1946)</f>
        <v>AMAgg420.5</v>
      </c>
      <c r="B1946" s="24" t="s">
        <v>121</v>
      </c>
      <c r="C1946" s="24" t="s">
        <v>10</v>
      </c>
      <c r="D1946" s="24" t="s">
        <v>89</v>
      </c>
      <c r="E1946" s="24">
        <v>42</v>
      </c>
      <c r="F1946" s="25">
        <v>0.5</v>
      </c>
      <c r="G1946" s="26">
        <v>66.85</v>
      </c>
      <c r="H1946" s="26">
        <v>87.06</v>
      </c>
      <c r="I1946" s="26">
        <v>112.09</v>
      </c>
      <c r="J1946" s="26">
        <v>138.64</v>
      </c>
      <c r="K1946" s="26">
        <v>168.11</v>
      </c>
      <c r="L1946" s="26">
        <v>201.83</v>
      </c>
      <c r="M1946" s="26">
        <v>127.8</v>
      </c>
    </row>
    <row r="1947" spans="1:13">
      <c r="A1947" s="23" t="str">
        <f>+CONCATENATE(B1947,C1947,D1947,E1947,F1947)</f>
        <v>AMAgg430.5</v>
      </c>
      <c r="B1947" s="24" t="s">
        <v>121</v>
      </c>
      <c r="C1947" s="24" t="s">
        <v>10</v>
      </c>
      <c r="D1947" s="24" t="s">
        <v>89</v>
      </c>
      <c r="E1947" s="24">
        <v>43</v>
      </c>
      <c r="F1947" s="25">
        <v>0.5</v>
      </c>
      <c r="G1947" s="26">
        <v>74.18</v>
      </c>
      <c r="H1947" s="26">
        <v>96.91</v>
      </c>
      <c r="I1947" s="26">
        <v>123.43</v>
      </c>
      <c r="J1947" s="26">
        <v>151.27</v>
      </c>
      <c r="K1947" s="26">
        <v>182.72</v>
      </c>
      <c r="L1947" s="26">
        <v>218.68</v>
      </c>
      <c r="M1947" s="26">
        <v>134.24</v>
      </c>
    </row>
    <row r="1948" spans="1:13">
      <c r="A1948" s="23" t="str">
        <f>+CONCATENATE(B1948,C1948,D1948,E1948,F1948)</f>
        <v>AMAgg440.5</v>
      </c>
      <c r="B1948" s="24" t="s">
        <v>121</v>
      </c>
      <c r="C1948" s="24" t="s">
        <v>10</v>
      </c>
      <c r="D1948" s="24" t="s">
        <v>89</v>
      </c>
      <c r="E1948" s="24">
        <v>44</v>
      </c>
      <c r="F1948" s="25">
        <v>0.5</v>
      </c>
      <c r="G1948" s="26">
        <v>82.49</v>
      </c>
      <c r="H1948" s="26">
        <v>107.77</v>
      </c>
      <c r="I1948" s="26">
        <v>135.5</v>
      </c>
      <c r="J1948" s="26">
        <v>164.9</v>
      </c>
      <c r="K1948" s="26">
        <v>198.52</v>
      </c>
      <c r="L1948" s="26">
        <v>236.8</v>
      </c>
      <c r="M1948" s="26">
        <v>141.12</v>
      </c>
    </row>
    <row r="1949" spans="1:13">
      <c r="A1949" s="23" t="str">
        <f>+CONCATENATE(B1949,C1949,D1949,E1949,F1949)</f>
        <v>AMAgg450.5</v>
      </c>
      <c r="B1949" s="24" t="s">
        <v>121</v>
      </c>
      <c r="C1949" s="24" t="s">
        <v>10</v>
      </c>
      <c r="D1949" s="24" t="s">
        <v>89</v>
      </c>
      <c r="E1949" s="24">
        <v>45</v>
      </c>
      <c r="F1949" s="25">
        <v>0.5</v>
      </c>
      <c r="G1949" s="26">
        <v>91.89</v>
      </c>
      <c r="H1949" s="26">
        <v>119.47</v>
      </c>
      <c r="I1949" s="26">
        <v>148.48</v>
      </c>
      <c r="J1949" s="26">
        <v>179.62</v>
      </c>
      <c r="K1949" s="26">
        <v>215.58</v>
      </c>
      <c r="L1949" s="26">
        <v>256.27</v>
      </c>
      <c r="M1949" s="26">
        <v>148.48</v>
      </c>
    </row>
    <row r="1950" spans="1:13">
      <c r="A1950" s="23" t="str">
        <f>+CONCATENATE(B1950,C1950,D1950,E1950,F1950)</f>
        <v>AMAgg460.5</v>
      </c>
      <c r="B1950" s="24" t="s">
        <v>121</v>
      </c>
      <c r="C1950" s="24" t="s">
        <v>10</v>
      </c>
      <c r="D1950" s="24" t="s">
        <v>89</v>
      </c>
      <c r="E1950" s="24">
        <v>46</v>
      </c>
      <c r="F1950" s="25">
        <v>0.5</v>
      </c>
      <c r="G1950" s="26">
        <v>102.79</v>
      </c>
      <c r="H1950" s="26">
        <v>132</v>
      </c>
      <c r="I1950" s="26">
        <v>162.41</v>
      </c>
      <c r="J1950" s="26">
        <v>195.48</v>
      </c>
      <c r="K1950" s="26">
        <v>233.98</v>
      </c>
      <c r="L1950" s="26">
        <v>0</v>
      </c>
      <c r="M1950" s="26">
        <v>156.29</v>
      </c>
    </row>
    <row r="1951" spans="1:13">
      <c r="A1951" s="23" t="str">
        <f>+CONCATENATE(B1951,C1951,D1951,E1951,F1951)</f>
        <v>AMAgg470.5</v>
      </c>
      <c r="B1951" s="24" t="s">
        <v>121</v>
      </c>
      <c r="C1951" s="24" t="s">
        <v>10</v>
      </c>
      <c r="D1951" s="24" t="s">
        <v>89</v>
      </c>
      <c r="E1951" s="24">
        <v>47</v>
      </c>
      <c r="F1951" s="25">
        <v>0.5</v>
      </c>
      <c r="G1951" s="26">
        <v>114.51</v>
      </c>
      <c r="H1951" s="26">
        <v>145.62</v>
      </c>
      <c r="I1951" s="26">
        <v>177.31</v>
      </c>
      <c r="J1951" s="26">
        <v>212.55</v>
      </c>
      <c r="K1951" s="26">
        <v>253.75</v>
      </c>
      <c r="L1951" s="26">
        <v>0</v>
      </c>
      <c r="M1951" s="26">
        <v>164.59</v>
      </c>
    </row>
    <row r="1952" spans="1:13">
      <c r="A1952" s="23" t="str">
        <f>+CONCATENATE(B1952,C1952,D1952,E1952,F1952)</f>
        <v>AMAgg480.5</v>
      </c>
      <c r="B1952" s="24" t="s">
        <v>121</v>
      </c>
      <c r="C1952" s="24" t="s">
        <v>10</v>
      </c>
      <c r="D1952" s="24" t="s">
        <v>89</v>
      </c>
      <c r="E1952" s="24">
        <v>48</v>
      </c>
      <c r="F1952" s="25">
        <v>0.5</v>
      </c>
      <c r="G1952" s="26">
        <v>127.43</v>
      </c>
      <c r="H1952" s="26">
        <v>160.17</v>
      </c>
      <c r="I1952" s="26">
        <v>193.21</v>
      </c>
      <c r="J1952" s="26">
        <v>230.88</v>
      </c>
      <c r="K1952" s="26">
        <v>274.97</v>
      </c>
      <c r="L1952" s="26">
        <v>0</v>
      </c>
      <c r="M1952" s="26">
        <v>173.39</v>
      </c>
    </row>
    <row r="1953" spans="1:13">
      <c r="A1953" s="23" t="str">
        <f>+CONCATENATE(B1953,C1953,D1953,E1953,F1953)</f>
        <v>AMAgg490.5</v>
      </c>
      <c r="B1953" s="24" t="s">
        <v>121</v>
      </c>
      <c r="C1953" s="24" t="s">
        <v>10</v>
      </c>
      <c r="D1953" s="24" t="s">
        <v>89</v>
      </c>
      <c r="E1953" s="24">
        <v>49</v>
      </c>
      <c r="F1953" s="25">
        <v>0.5</v>
      </c>
      <c r="G1953" s="26">
        <v>141.45</v>
      </c>
      <c r="H1953" s="26">
        <v>175.54</v>
      </c>
      <c r="I1953" s="26">
        <v>210.17</v>
      </c>
      <c r="J1953" s="26">
        <v>250.55</v>
      </c>
      <c r="K1953" s="26">
        <v>297.67</v>
      </c>
      <c r="L1953" s="26">
        <v>0</v>
      </c>
      <c r="M1953" s="26">
        <v>182.29</v>
      </c>
    </row>
    <row r="1954" spans="1:13">
      <c r="A1954" s="23" t="str">
        <f>+CONCATENATE(B1954,C1954,D1954,E1954,F1954)</f>
        <v>AMAgg500.5</v>
      </c>
      <c r="B1954" s="24" t="s">
        <v>121</v>
      </c>
      <c r="C1954" s="24" t="s">
        <v>10</v>
      </c>
      <c r="D1954" s="24" t="s">
        <v>89</v>
      </c>
      <c r="E1954" s="24">
        <v>50</v>
      </c>
      <c r="F1954" s="25">
        <v>0.5</v>
      </c>
      <c r="G1954" s="26">
        <v>156.36</v>
      </c>
      <c r="H1954" s="26">
        <v>191.69</v>
      </c>
      <c r="I1954" s="26">
        <v>228.21</v>
      </c>
      <c r="J1954" s="26">
        <v>271.61</v>
      </c>
      <c r="K1954" s="26">
        <v>321.93</v>
      </c>
      <c r="L1954" s="26">
        <v>0</v>
      </c>
      <c r="M1954" s="26">
        <v>191.69</v>
      </c>
    </row>
    <row r="1955" spans="1:13">
      <c r="A1955" s="23" t="str">
        <f>+CONCATENATE(B1955,C1955,D1955,E1955,F1955)</f>
        <v>AMAgg510.5</v>
      </c>
      <c r="B1955" s="24" t="s">
        <v>121</v>
      </c>
      <c r="C1955" s="24" t="s">
        <v>10</v>
      </c>
      <c r="D1955" s="24" t="s">
        <v>89</v>
      </c>
      <c r="E1955" s="24">
        <v>51</v>
      </c>
      <c r="F1955" s="25">
        <v>0.5</v>
      </c>
      <c r="G1955" s="26">
        <v>171.91</v>
      </c>
      <c r="H1955" s="26">
        <v>208.67</v>
      </c>
      <c r="I1955" s="26">
        <v>247.45</v>
      </c>
      <c r="J1955" s="26">
        <v>294.16</v>
      </c>
      <c r="K1955" s="26">
        <v>0</v>
      </c>
      <c r="L1955" s="26">
        <v>0</v>
      </c>
      <c r="M1955" s="26">
        <v>201.26</v>
      </c>
    </row>
    <row r="1956" spans="1:13">
      <c r="A1956" s="23" t="str">
        <f>+CONCATENATE(B1956,C1956,D1956,E1956,F1956)</f>
        <v>AMAgg520.5</v>
      </c>
      <c r="B1956" s="24" t="s">
        <v>121</v>
      </c>
      <c r="C1956" s="24" t="s">
        <v>10</v>
      </c>
      <c r="D1956" s="24" t="s">
        <v>89</v>
      </c>
      <c r="E1956" s="24">
        <v>52</v>
      </c>
      <c r="F1956" s="25">
        <v>0.5</v>
      </c>
      <c r="G1956" s="26">
        <v>188.08</v>
      </c>
      <c r="H1956" s="26">
        <v>226.52</v>
      </c>
      <c r="I1956" s="26">
        <v>267.98</v>
      </c>
      <c r="J1956" s="26">
        <v>318.29</v>
      </c>
      <c r="K1956" s="26">
        <v>0</v>
      </c>
      <c r="L1956" s="26">
        <v>0</v>
      </c>
      <c r="M1956" s="26">
        <v>210.68</v>
      </c>
    </row>
    <row r="1957" spans="1:13">
      <c r="A1957" s="23" t="str">
        <f>+CONCATENATE(B1957,C1957,D1957,E1957,F1957)</f>
        <v>AMAgg530.5</v>
      </c>
      <c r="B1957" s="24" t="s">
        <v>121</v>
      </c>
      <c r="C1957" s="24" t="s">
        <v>10</v>
      </c>
      <c r="D1957" s="24" t="s">
        <v>89</v>
      </c>
      <c r="E1957" s="24">
        <v>53</v>
      </c>
      <c r="F1957" s="25">
        <v>0.5</v>
      </c>
      <c r="G1957" s="26">
        <v>204.86</v>
      </c>
      <c r="H1957" s="26">
        <v>245.38</v>
      </c>
      <c r="I1957" s="26">
        <v>289.93</v>
      </c>
      <c r="J1957" s="26">
        <v>344.16</v>
      </c>
      <c r="K1957" s="26">
        <v>0</v>
      </c>
      <c r="L1957" s="26">
        <v>0</v>
      </c>
      <c r="M1957" s="26">
        <v>220.28</v>
      </c>
    </row>
    <row r="1958" spans="1:13">
      <c r="A1958" s="23" t="str">
        <f>+CONCATENATE(B1958,C1958,D1958,E1958,F1958)</f>
        <v>AMAgg540.5</v>
      </c>
      <c r="B1958" s="24" t="s">
        <v>121</v>
      </c>
      <c r="C1958" s="24" t="s">
        <v>10</v>
      </c>
      <c r="D1958" s="24" t="s">
        <v>89</v>
      </c>
      <c r="E1958" s="24">
        <v>54</v>
      </c>
      <c r="F1958" s="25">
        <v>0.5</v>
      </c>
      <c r="G1958" s="26">
        <v>222.3</v>
      </c>
      <c r="H1958" s="26">
        <v>265.19</v>
      </c>
      <c r="I1958" s="26">
        <v>313.47</v>
      </c>
      <c r="J1958" s="26">
        <v>371.87</v>
      </c>
      <c r="K1958" s="26">
        <v>0</v>
      </c>
      <c r="L1958" s="26">
        <v>0</v>
      </c>
      <c r="M1958" s="26">
        <v>230.23</v>
      </c>
    </row>
    <row r="1959" spans="1:13">
      <c r="A1959" s="23" t="str">
        <f>+CONCATENATE(B1959,C1959,D1959,E1959,F1959)</f>
        <v>AMAgg550.5</v>
      </c>
      <c r="B1959" s="24" t="s">
        <v>121</v>
      </c>
      <c r="C1959" s="24" t="s">
        <v>10</v>
      </c>
      <c r="D1959" s="24" t="s">
        <v>89</v>
      </c>
      <c r="E1959" s="24">
        <v>55</v>
      </c>
      <c r="F1959" s="25">
        <v>0.5</v>
      </c>
      <c r="G1959" s="26">
        <v>240.54</v>
      </c>
      <c r="H1959" s="26">
        <v>286.6</v>
      </c>
      <c r="I1959" s="26">
        <v>338.81</v>
      </c>
      <c r="J1959" s="26">
        <v>401.64</v>
      </c>
      <c r="K1959" s="26">
        <v>0</v>
      </c>
      <c r="L1959" s="26">
        <v>0</v>
      </c>
      <c r="M1959" s="26">
        <v>240.54</v>
      </c>
    </row>
    <row r="1960" spans="1:13">
      <c r="A1960" s="23" t="str">
        <f>+CONCATENATE(B1960,C1960,D1960,E1960,F1960)</f>
        <v>AMAgg560.5</v>
      </c>
      <c r="B1960" s="24" t="s">
        <v>121</v>
      </c>
      <c r="C1960" s="24" t="s">
        <v>10</v>
      </c>
      <c r="D1960" s="24" t="s">
        <v>89</v>
      </c>
      <c r="E1960" s="24">
        <v>56</v>
      </c>
      <c r="F1960" s="25">
        <v>0.5</v>
      </c>
      <c r="G1960" s="26">
        <v>259.76</v>
      </c>
      <c r="H1960" s="26">
        <v>309.78</v>
      </c>
      <c r="I1960" s="26">
        <v>366.18</v>
      </c>
      <c r="J1960" s="26">
        <v>0</v>
      </c>
      <c r="K1960" s="26">
        <v>0</v>
      </c>
      <c r="L1960" s="26">
        <v>0</v>
      </c>
      <c r="M1960" s="26"/>
    </row>
    <row r="1961" spans="1:13">
      <c r="A1961" s="23" t="str">
        <f>+CONCATENATE(B1961,C1961,D1961,E1961,F1961)</f>
        <v>AMAgg570.5</v>
      </c>
      <c r="B1961" s="24" t="s">
        <v>121</v>
      </c>
      <c r="C1961" s="24" t="s">
        <v>10</v>
      </c>
      <c r="D1961" s="24" t="s">
        <v>89</v>
      </c>
      <c r="E1961" s="24">
        <v>57</v>
      </c>
      <c r="F1961" s="25">
        <v>0.5</v>
      </c>
      <c r="G1961" s="26">
        <v>280.23</v>
      </c>
      <c r="H1961" s="26">
        <v>334.47</v>
      </c>
      <c r="I1961" s="26">
        <v>395.82</v>
      </c>
      <c r="J1961" s="26">
        <v>0</v>
      </c>
      <c r="K1961" s="26">
        <v>0</v>
      </c>
      <c r="L1961" s="26">
        <v>0</v>
      </c>
      <c r="M1961" s="26"/>
    </row>
    <row r="1962" spans="1:13">
      <c r="A1962" s="23" t="str">
        <f>+CONCATENATE(B1962,C1962,D1962,E1962,F1962)</f>
        <v>AMAgg580.5</v>
      </c>
      <c r="B1962" s="24" t="s">
        <v>121</v>
      </c>
      <c r="C1962" s="24" t="s">
        <v>10</v>
      </c>
      <c r="D1962" s="24" t="s">
        <v>89</v>
      </c>
      <c r="E1962" s="24">
        <v>58</v>
      </c>
      <c r="F1962" s="25">
        <v>0.5</v>
      </c>
      <c r="G1962" s="26">
        <v>302.27</v>
      </c>
      <c r="H1962" s="26">
        <v>361.63</v>
      </c>
      <c r="I1962" s="26">
        <v>427.99</v>
      </c>
      <c r="J1962" s="26">
        <v>0</v>
      </c>
      <c r="K1962" s="26">
        <v>0</v>
      </c>
      <c r="L1962" s="26">
        <v>0</v>
      </c>
      <c r="M1962" s="26"/>
    </row>
    <row r="1963" spans="1:13">
      <c r="A1963" s="23" t="str">
        <f>+CONCATENATE(B1963,C1963,D1963,E1963,F1963)</f>
        <v>AMAgg590.5</v>
      </c>
      <c r="B1963" s="24" t="s">
        <v>121</v>
      </c>
      <c r="C1963" s="24" t="s">
        <v>10</v>
      </c>
      <c r="D1963" s="24" t="s">
        <v>89</v>
      </c>
      <c r="E1963" s="24">
        <v>59</v>
      </c>
      <c r="F1963" s="25">
        <v>0.5</v>
      </c>
      <c r="G1963" s="26">
        <v>325.91</v>
      </c>
      <c r="H1963" s="26">
        <v>390.73</v>
      </c>
      <c r="I1963" s="26">
        <v>462.98</v>
      </c>
      <c r="J1963" s="26">
        <v>0</v>
      </c>
      <c r="K1963" s="26">
        <v>0</v>
      </c>
      <c r="L1963" s="26">
        <v>0</v>
      </c>
      <c r="M1963" s="26"/>
    </row>
    <row r="1964" spans="1:13">
      <c r="A1964" s="23" t="str">
        <f>+CONCATENATE(B1964,C1964,D1964,E1964,F1964)</f>
        <v>AMAgg600.5</v>
      </c>
      <c r="B1964" s="24" t="s">
        <v>121</v>
      </c>
      <c r="C1964" s="24" t="s">
        <v>10</v>
      </c>
      <c r="D1964" s="24" t="s">
        <v>89</v>
      </c>
      <c r="E1964" s="24">
        <v>60</v>
      </c>
      <c r="F1964" s="25">
        <v>0.5</v>
      </c>
      <c r="G1964" s="26">
        <v>351.71</v>
      </c>
      <c r="H1964" s="26">
        <v>422.82</v>
      </c>
      <c r="I1964" s="26">
        <v>501.05</v>
      </c>
      <c r="J1964" s="26">
        <v>0</v>
      </c>
      <c r="K1964" s="26">
        <v>0</v>
      </c>
      <c r="L1964" s="26">
        <v>0</v>
      </c>
      <c r="M1964" s="26"/>
    </row>
    <row r="1965" spans="1:13">
      <c r="A1965" s="23" t="str">
        <f>+CONCATENATE(B1965,C1965,D1965,E1965,F1965)</f>
        <v>AMAgg610.5</v>
      </c>
      <c r="B1965" s="24" t="s">
        <v>121</v>
      </c>
      <c r="C1965" s="24" t="s">
        <v>10</v>
      </c>
      <c r="D1965" s="24" t="s">
        <v>89</v>
      </c>
      <c r="E1965" s="24">
        <v>61</v>
      </c>
      <c r="F1965" s="25">
        <v>0.5</v>
      </c>
      <c r="G1965" s="26">
        <v>379.83</v>
      </c>
      <c r="H1965" s="26">
        <v>458.01</v>
      </c>
      <c r="I1965" s="26">
        <v>0</v>
      </c>
      <c r="J1965" s="26">
        <v>0</v>
      </c>
      <c r="K1965" s="26">
        <v>0</v>
      </c>
      <c r="L1965" s="26">
        <v>0</v>
      </c>
      <c r="M1965" s="26"/>
    </row>
    <row r="1966" spans="1:13">
      <c r="A1966" s="23" t="str">
        <f>+CONCATENATE(B1966,C1966,D1966,E1966,F1966)</f>
        <v>AMAgg620.5</v>
      </c>
      <c r="B1966" s="24" t="s">
        <v>121</v>
      </c>
      <c r="C1966" s="24" t="s">
        <v>10</v>
      </c>
      <c r="D1966" s="24" t="s">
        <v>89</v>
      </c>
      <c r="E1966" s="24">
        <v>62</v>
      </c>
      <c r="F1966" s="25">
        <v>0.5</v>
      </c>
      <c r="G1966" s="26">
        <v>411.43</v>
      </c>
      <c r="H1966" s="26">
        <v>496.61</v>
      </c>
      <c r="I1966" s="26">
        <v>0</v>
      </c>
      <c r="J1966" s="26">
        <v>0</v>
      </c>
      <c r="K1966" s="26">
        <v>0</v>
      </c>
      <c r="L1966" s="26">
        <v>0</v>
      </c>
      <c r="M1966" s="26"/>
    </row>
    <row r="1967" spans="1:13">
      <c r="A1967" s="23" t="str">
        <f>+CONCATENATE(B1967,C1967,D1967,E1967,F1967)</f>
        <v>AMAgg630.5</v>
      </c>
      <c r="B1967" s="24" t="s">
        <v>121</v>
      </c>
      <c r="C1967" s="24" t="s">
        <v>10</v>
      </c>
      <c r="D1967" s="24" t="s">
        <v>89</v>
      </c>
      <c r="E1967" s="24">
        <v>63</v>
      </c>
      <c r="F1967" s="25">
        <v>0.5</v>
      </c>
      <c r="G1967" s="26">
        <v>446.26</v>
      </c>
      <c r="H1967" s="26">
        <v>538.89</v>
      </c>
      <c r="I1967" s="26">
        <v>0</v>
      </c>
      <c r="J1967" s="26">
        <v>0</v>
      </c>
      <c r="K1967" s="26">
        <v>0</v>
      </c>
      <c r="L1967" s="26">
        <v>0</v>
      </c>
      <c r="M1967" s="26"/>
    </row>
    <row r="1968" spans="1:13">
      <c r="A1968" s="23" t="str">
        <f>+CONCATENATE(B1968,C1968,D1968,E1968,F1968)</f>
        <v>AMAgg640.5</v>
      </c>
      <c r="B1968" s="24" t="s">
        <v>121</v>
      </c>
      <c r="C1968" s="24" t="s">
        <v>10</v>
      </c>
      <c r="D1968" s="24" t="s">
        <v>89</v>
      </c>
      <c r="E1968" s="24">
        <v>64</v>
      </c>
      <c r="F1968" s="25">
        <v>0.5</v>
      </c>
      <c r="G1968" s="26">
        <v>484.66</v>
      </c>
      <c r="H1968" s="26">
        <v>585.2</v>
      </c>
      <c r="I1968" s="26">
        <v>0</v>
      </c>
      <c r="J1968" s="26">
        <v>0</v>
      </c>
      <c r="K1968" s="26">
        <v>0</v>
      </c>
      <c r="L1968" s="26">
        <v>0</v>
      </c>
      <c r="M1968" s="26"/>
    </row>
    <row r="1969" spans="1:13">
      <c r="A1969" s="23" t="str">
        <f>+CONCATENATE(B1969,C1969,D1969,E1969,F1969)</f>
        <v>AMAgg650.5</v>
      </c>
      <c r="B1969" s="24" t="s">
        <v>121</v>
      </c>
      <c r="C1969" s="24" t="s">
        <v>10</v>
      </c>
      <c r="D1969" s="24" t="s">
        <v>89</v>
      </c>
      <c r="E1969" s="24">
        <v>65</v>
      </c>
      <c r="F1969" s="25">
        <v>0.5</v>
      </c>
      <c r="G1969" s="26">
        <v>527.07</v>
      </c>
      <c r="H1969" s="26">
        <v>635.83</v>
      </c>
      <c r="I1969" s="26">
        <v>0</v>
      </c>
      <c r="J1969" s="26">
        <v>0</v>
      </c>
      <c r="K1969" s="26">
        <v>0</v>
      </c>
      <c r="L1969" s="26">
        <v>0</v>
      </c>
      <c r="M1969" s="26"/>
    </row>
    <row r="1970" spans="1:13">
      <c r="A1970" s="23" t="str">
        <f>+CONCATENATE(B1970,C1970,D1970,E1970,F1970)</f>
        <v>AMAgg180.75</v>
      </c>
      <c r="B1970" s="24" t="s">
        <v>121</v>
      </c>
      <c r="C1970" s="24" t="s">
        <v>10</v>
      </c>
      <c r="D1970" s="24" t="s">
        <v>89</v>
      </c>
      <c r="E1970" s="24">
        <v>18</v>
      </c>
      <c r="F1970" s="25">
        <v>0.75</v>
      </c>
      <c r="G1970" s="26">
        <v>0</v>
      </c>
      <c r="H1970" s="26">
        <v>35.91</v>
      </c>
      <c r="I1970" s="26">
        <v>36.08</v>
      </c>
      <c r="J1970" s="26">
        <v>36.61</v>
      </c>
      <c r="K1970" s="26">
        <v>39.33</v>
      </c>
      <c r="L1970" s="26">
        <v>46.56</v>
      </c>
      <c r="M1970" s="26"/>
    </row>
    <row r="1971" spans="1:13">
      <c r="A1971" s="23" t="str">
        <f>+CONCATENATE(B1971,C1971,D1971,E1971,F1971)</f>
        <v>AMAgg190.75</v>
      </c>
      <c r="B1971" s="24" t="s">
        <v>121</v>
      </c>
      <c r="C1971" s="24" t="s">
        <v>10</v>
      </c>
      <c r="D1971" s="24" t="s">
        <v>89</v>
      </c>
      <c r="E1971" s="24">
        <v>19</v>
      </c>
      <c r="F1971" s="25">
        <v>0.75</v>
      </c>
      <c r="G1971" s="26">
        <v>0</v>
      </c>
      <c r="H1971" s="26">
        <v>37.05</v>
      </c>
      <c r="I1971" s="26">
        <v>37.18</v>
      </c>
      <c r="J1971" s="26">
        <v>37.89</v>
      </c>
      <c r="K1971" s="26">
        <v>41.39</v>
      </c>
      <c r="L1971" s="26">
        <v>49.73</v>
      </c>
      <c r="M1971" s="26"/>
    </row>
    <row r="1972" spans="1:13">
      <c r="A1972" s="23" t="str">
        <f>+CONCATENATE(B1972,C1972,D1972,E1972,F1972)</f>
        <v>AMAgg200.75</v>
      </c>
      <c r="B1972" s="24" t="s">
        <v>121</v>
      </c>
      <c r="C1972" s="24" t="s">
        <v>10</v>
      </c>
      <c r="D1972" s="24" t="s">
        <v>89</v>
      </c>
      <c r="E1972" s="24">
        <v>20</v>
      </c>
      <c r="F1972" s="25">
        <v>0.75</v>
      </c>
      <c r="G1972" s="26">
        <v>0</v>
      </c>
      <c r="H1972" s="26">
        <v>38.02</v>
      </c>
      <c r="I1972" s="26">
        <v>38.18</v>
      </c>
      <c r="J1972" s="26">
        <v>39.16</v>
      </c>
      <c r="K1972" s="26">
        <v>43.59</v>
      </c>
      <c r="L1972" s="26">
        <v>53.21</v>
      </c>
      <c r="M1972" s="26"/>
    </row>
    <row r="1973" spans="1:13">
      <c r="A1973" s="23" t="str">
        <f>+CONCATENATE(B1973,C1973,D1973,E1973,F1973)</f>
        <v>AMAgg210.75</v>
      </c>
      <c r="B1973" s="24" t="s">
        <v>121</v>
      </c>
      <c r="C1973" s="24" t="s">
        <v>10</v>
      </c>
      <c r="D1973" s="24" t="s">
        <v>89</v>
      </c>
      <c r="E1973" s="24">
        <v>21</v>
      </c>
      <c r="F1973" s="25">
        <v>0.75</v>
      </c>
      <c r="G1973" s="26">
        <v>0</v>
      </c>
      <c r="H1973" s="26">
        <v>38.82</v>
      </c>
      <c r="I1973" s="26">
        <v>39.05</v>
      </c>
      <c r="J1973" s="26">
        <v>40.45</v>
      </c>
      <c r="K1973" s="26">
        <v>46.1</v>
      </c>
      <c r="L1973" s="26">
        <v>57.04</v>
      </c>
      <c r="M1973" s="26"/>
    </row>
    <row r="1974" spans="1:13">
      <c r="A1974" s="23" t="str">
        <f>+CONCATENATE(B1974,C1974,D1974,E1974,F1974)</f>
        <v>AMAgg220.75</v>
      </c>
      <c r="B1974" s="24" t="s">
        <v>121</v>
      </c>
      <c r="C1974" s="24" t="s">
        <v>10</v>
      </c>
      <c r="D1974" s="24" t="s">
        <v>89</v>
      </c>
      <c r="E1974" s="24">
        <v>22</v>
      </c>
      <c r="F1974" s="25">
        <v>0.75</v>
      </c>
      <c r="G1974" s="26">
        <v>0</v>
      </c>
      <c r="H1974" s="26">
        <v>39.49</v>
      </c>
      <c r="I1974" s="26">
        <v>39.85</v>
      </c>
      <c r="J1974" s="26">
        <v>41.94</v>
      </c>
      <c r="K1974" s="26">
        <v>48.89</v>
      </c>
      <c r="L1974" s="26">
        <v>61.27</v>
      </c>
      <c r="M1974" s="26"/>
    </row>
    <row r="1975" spans="1:13">
      <c r="A1975" s="23" t="str">
        <f>+CONCATENATE(B1975,C1975,D1975,E1975,F1975)</f>
        <v>AMAgg230.75</v>
      </c>
      <c r="B1975" s="24" t="s">
        <v>121</v>
      </c>
      <c r="C1975" s="24" t="s">
        <v>10</v>
      </c>
      <c r="D1975" s="24" t="s">
        <v>89</v>
      </c>
      <c r="E1975" s="24">
        <v>23</v>
      </c>
      <c r="F1975" s="25">
        <v>0.75</v>
      </c>
      <c r="G1975" s="26">
        <v>0</v>
      </c>
      <c r="H1975" s="26">
        <v>40.11</v>
      </c>
      <c r="I1975" s="26">
        <v>40.7</v>
      </c>
      <c r="J1975" s="26">
        <v>43.61</v>
      </c>
      <c r="K1975" s="26">
        <v>52.14</v>
      </c>
      <c r="L1975" s="26">
        <v>65.97</v>
      </c>
      <c r="M1975" s="26"/>
    </row>
    <row r="1976" spans="1:13">
      <c r="A1976" s="23" t="str">
        <f>+CONCATENATE(B1976,C1976,D1976,E1976,F1976)</f>
        <v>AMAgg240.75</v>
      </c>
      <c r="B1976" s="24" t="s">
        <v>121</v>
      </c>
      <c r="C1976" s="24" t="s">
        <v>10</v>
      </c>
      <c r="D1976" s="24" t="s">
        <v>89</v>
      </c>
      <c r="E1976" s="24">
        <v>24</v>
      </c>
      <c r="F1976" s="25">
        <v>0.75</v>
      </c>
      <c r="G1976" s="26">
        <v>0</v>
      </c>
      <c r="H1976" s="26">
        <v>40.75</v>
      </c>
      <c r="I1976" s="26">
        <v>41.57</v>
      </c>
      <c r="J1976" s="26">
        <v>45.75</v>
      </c>
      <c r="K1976" s="26">
        <v>55.86</v>
      </c>
      <c r="L1976" s="26">
        <v>71.14</v>
      </c>
      <c r="M1976" s="26"/>
    </row>
    <row r="1977" spans="1:13">
      <c r="A1977" s="23" t="str">
        <f>+CONCATENATE(B1977,C1977,D1977,E1977,F1977)</f>
        <v>AMAgg250.75</v>
      </c>
      <c r="B1977" s="24" t="s">
        <v>121</v>
      </c>
      <c r="C1977" s="24" t="s">
        <v>10</v>
      </c>
      <c r="D1977" s="24" t="s">
        <v>89</v>
      </c>
      <c r="E1977" s="24">
        <v>25</v>
      </c>
      <c r="F1977" s="25">
        <v>0.75</v>
      </c>
      <c r="G1977" s="26">
        <v>0</v>
      </c>
      <c r="H1977" s="26">
        <v>41.43</v>
      </c>
      <c r="I1977" s="26">
        <v>42.67</v>
      </c>
      <c r="J1977" s="26">
        <v>48.31</v>
      </c>
      <c r="K1977" s="26">
        <v>60.08</v>
      </c>
      <c r="L1977" s="26">
        <v>76.75</v>
      </c>
      <c r="M1977" s="26"/>
    </row>
    <row r="1978" spans="1:13">
      <c r="A1978" s="23" t="str">
        <f>+CONCATENATE(B1978,C1978,D1978,E1978,F1978)</f>
        <v>AMAgg260.75</v>
      </c>
      <c r="B1978" s="24" t="s">
        <v>121</v>
      </c>
      <c r="C1978" s="24" t="s">
        <v>10</v>
      </c>
      <c r="D1978" s="24" t="s">
        <v>89</v>
      </c>
      <c r="E1978" s="24">
        <v>26</v>
      </c>
      <c r="F1978" s="25">
        <v>0.75</v>
      </c>
      <c r="G1978" s="26">
        <v>0</v>
      </c>
      <c r="H1978" s="26">
        <v>42.32</v>
      </c>
      <c r="I1978" s="26">
        <v>44.11</v>
      </c>
      <c r="J1978" s="26">
        <v>51.32</v>
      </c>
      <c r="K1978" s="26">
        <v>64.81</v>
      </c>
      <c r="L1978" s="26">
        <v>83.13</v>
      </c>
      <c r="M1978" s="26"/>
    </row>
    <row r="1979" spans="1:13">
      <c r="A1979" s="23" t="str">
        <f>+CONCATENATE(B1979,C1979,D1979,E1979,F1979)</f>
        <v>AMAgg270.75</v>
      </c>
      <c r="B1979" s="24" t="s">
        <v>121</v>
      </c>
      <c r="C1979" s="24" t="s">
        <v>10</v>
      </c>
      <c r="D1979" s="24" t="s">
        <v>89</v>
      </c>
      <c r="E1979" s="24">
        <v>27</v>
      </c>
      <c r="F1979" s="25">
        <v>0.75</v>
      </c>
      <c r="G1979" s="26">
        <v>0</v>
      </c>
      <c r="H1979" s="26">
        <v>43.3</v>
      </c>
      <c r="I1979" s="26">
        <v>46</v>
      </c>
      <c r="J1979" s="26">
        <v>54.91</v>
      </c>
      <c r="K1979" s="26">
        <v>70.24</v>
      </c>
      <c r="L1979" s="26">
        <v>89.99</v>
      </c>
      <c r="M1979" s="26"/>
    </row>
    <row r="1980" spans="1:13">
      <c r="A1980" s="23" t="str">
        <f>+CONCATENATE(B1980,C1980,D1980,E1980,F1980)</f>
        <v>AMAgg280.75</v>
      </c>
      <c r="B1980" s="24" t="s">
        <v>121</v>
      </c>
      <c r="C1980" s="24" t="s">
        <v>10</v>
      </c>
      <c r="D1980" s="24" t="s">
        <v>89</v>
      </c>
      <c r="E1980" s="24">
        <v>28</v>
      </c>
      <c r="F1980" s="25">
        <v>0.75</v>
      </c>
      <c r="G1980" s="26">
        <v>0</v>
      </c>
      <c r="H1980" s="26">
        <v>44.56</v>
      </c>
      <c r="I1980" s="26">
        <v>48.34</v>
      </c>
      <c r="J1980" s="26">
        <v>59.17</v>
      </c>
      <c r="K1980" s="26">
        <v>76.3</v>
      </c>
      <c r="L1980" s="26">
        <v>97.44</v>
      </c>
      <c r="M1980" s="26"/>
    </row>
    <row r="1981" spans="1:13">
      <c r="A1981" s="23" t="str">
        <f>+CONCATENATE(B1981,C1981,D1981,E1981,F1981)</f>
        <v>AMAgg290.75</v>
      </c>
      <c r="B1981" s="24" t="s">
        <v>121</v>
      </c>
      <c r="C1981" s="24" t="s">
        <v>10</v>
      </c>
      <c r="D1981" s="24" t="s">
        <v>89</v>
      </c>
      <c r="E1981" s="24">
        <v>29</v>
      </c>
      <c r="F1981" s="25">
        <v>0.75</v>
      </c>
      <c r="G1981" s="26">
        <v>0</v>
      </c>
      <c r="H1981" s="26">
        <v>46.11</v>
      </c>
      <c r="I1981" s="26">
        <v>51.27</v>
      </c>
      <c r="J1981" s="26">
        <v>64.09</v>
      </c>
      <c r="K1981" s="26">
        <v>82.91</v>
      </c>
      <c r="L1981" s="26">
        <v>105.6</v>
      </c>
      <c r="M1981" s="26"/>
    </row>
    <row r="1982" spans="1:13">
      <c r="A1982" s="23" t="str">
        <f>+CONCATENATE(B1982,C1982,D1982,E1982,F1982)</f>
        <v>AMAgg300.75</v>
      </c>
      <c r="B1982" s="24" t="s">
        <v>121</v>
      </c>
      <c r="C1982" s="24" t="s">
        <v>10</v>
      </c>
      <c r="D1982" s="24" t="s">
        <v>89</v>
      </c>
      <c r="E1982" s="24">
        <v>30</v>
      </c>
      <c r="F1982" s="25">
        <v>0.75</v>
      </c>
      <c r="G1982" s="26">
        <v>0</v>
      </c>
      <c r="H1982" s="26">
        <v>48.08</v>
      </c>
      <c r="I1982" s="26">
        <v>54.82</v>
      </c>
      <c r="J1982" s="26">
        <v>69.55</v>
      </c>
      <c r="K1982" s="26">
        <v>90.49</v>
      </c>
      <c r="L1982" s="26">
        <v>114.37</v>
      </c>
      <c r="M1982" s="26">
        <v>114.37</v>
      </c>
    </row>
    <row r="1983" spans="1:13">
      <c r="A1983" s="23" t="str">
        <f>+CONCATENATE(B1983,C1983,D1983,E1983,F1983)</f>
        <v>AMAgg310.75</v>
      </c>
      <c r="B1983" s="24" t="s">
        <v>121</v>
      </c>
      <c r="C1983" s="24" t="s">
        <v>10</v>
      </c>
      <c r="D1983" s="24" t="s">
        <v>89</v>
      </c>
      <c r="E1983" s="24">
        <v>31</v>
      </c>
      <c r="F1983" s="25">
        <v>0.75</v>
      </c>
      <c r="G1983" s="26">
        <v>0</v>
      </c>
      <c r="H1983" s="26">
        <v>50.43</v>
      </c>
      <c r="I1983" s="26">
        <v>59</v>
      </c>
      <c r="J1983" s="26">
        <v>75.99</v>
      </c>
      <c r="K1983" s="26">
        <v>98.61</v>
      </c>
      <c r="L1983" s="26">
        <v>123.85</v>
      </c>
      <c r="M1983" s="26">
        <v>118.7</v>
      </c>
    </row>
    <row r="1984" spans="1:13">
      <c r="A1984" s="23" t="str">
        <f>+CONCATENATE(B1984,C1984,D1984,E1984,F1984)</f>
        <v>AMAgg320.75</v>
      </c>
      <c r="B1984" s="24" t="s">
        <v>121</v>
      </c>
      <c r="C1984" s="24" t="s">
        <v>10</v>
      </c>
      <c r="D1984" s="24" t="s">
        <v>89</v>
      </c>
      <c r="E1984" s="24">
        <v>32</v>
      </c>
      <c r="F1984" s="25">
        <v>0.75</v>
      </c>
      <c r="G1984" s="26">
        <v>0</v>
      </c>
      <c r="H1984" s="26">
        <v>53.22</v>
      </c>
      <c r="I1984" s="26">
        <v>64.04</v>
      </c>
      <c r="J1984" s="26">
        <v>83.19</v>
      </c>
      <c r="K1984" s="26">
        <v>107.55</v>
      </c>
      <c r="L1984" s="26">
        <v>134.17</v>
      </c>
      <c r="M1984" s="26">
        <v>123.32</v>
      </c>
    </row>
    <row r="1985" spans="1:13">
      <c r="A1985" s="23" t="str">
        <f>+CONCATENATE(B1985,C1985,D1985,E1985,F1985)</f>
        <v>AMAgg330.75</v>
      </c>
      <c r="B1985" s="24" t="s">
        <v>121</v>
      </c>
      <c r="C1985" s="24" t="s">
        <v>10</v>
      </c>
      <c r="D1985" s="24" t="s">
        <v>89</v>
      </c>
      <c r="E1985" s="24">
        <v>33</v>
      </c>
      <c r="F1985" s="25">
        <v>0.75</v>
      </c>
      <c r="G1985" s="26">
        <v>0</v>
      </c>
      <c r="H1985" s="26">
        <v>56.68</v>
      </c>
      <c r="I1985" s="26">
        <v>69.84</v>
      </c>
      <c r="J1985" s="26">
        <v>91.07</v>
      </c>
      <c r="K1985" s="26">
        <v>117.36</v>
      </c>
      <c r="L1985" s="26">
        <v>145.4</v>
      </c>
      <c r="M1985" s="26">
        <v>128.27</v>
      </c>
    </row>
    <row r="1986" spans="1:13">
      <c r="A1986" s="23" t="str">
        <f>+CONCATENATE(B1986,C1986,D1986,E1986,F1986)</f>
        <v>AMAgg340.75</v>
      </c>
      <c r="B1986" s="24" t="s">
        <v>121</v>
      </c>
      <c r="C1986" s="24" t="s">
        <v>10</v>
      </c>
      <c r="D1986" s="24" t="s">
        <v>89</v>
      </c>
      <c r="E1986" s="24">
        <v>34</v>
      </c>
      <c r="F1986" s="25">
        <v>0.75</v>
      </c>
      <c r="G1986" s="26">
        <v>0</v>
      </c>
      <c r="H1986" s="26">
        <v>60.83</v>
      </c>
      <c r="I1986" s="26">
        <v>76.39</v>
      </c>
      <c r="J1986" s="26">
        <v>100.17</v>
      </c>
      <c r="K1986" s="26">
        <v>127.84</v>
      </c>
      <c r="L1986" s="26">
        <v>157.61</v>
      </c>
      <c r="M1986" s="26">
        <v>133.56</v>
      </c>
    </row>
    <row r="1987" spans="1:13">
      <c r="A1987" s="23" t="str">
        <f t="shared" ref="A1987:A2050" si="53">+CONCATENATE(B1987,C1987,D1987,E1987,F1987)</f>
        <v>AMAgg350.75</v>
      </c>
      <c r="B1987" s="24" t="s">
        <v>121</v>
      </c>
      <c r="C1987" s="24" t="s">
        <v>10</v>
      </c>
      <c r="D1987" s="24" t="s">
        <v>89</v>
      </c>
      <c r="E1987" s="24">
        <v>35</v>
      </c>
      <c r="F1987" s="25">
        <v>0.75</v>
      </c>
      <c r="G1987" s="26">
        <v>0</v>
      </c>
      <c r="H1987" s="26">
        <v>65.8</v>
      </c>
      <c r="I1987" s="26">
        <v>83.97</v>
      </c>
      <c r="J1987" s="26">
        <v>109.96</v>
      </c>
      <c r="K1987" s="26">
        <v>139.22</v>
      </c>
      <c r="L1987" s="26">
        <v>170.88</v>
      </c>
      <c r="M1987" s="26">
        <v>139.22</v>
      </c>
    </row>
    <row r="1988" spans="1:13">
      <c r="A1988" s="23" t="str">
        <f>+CONCATENATE(B1988,C1988,D1988,E1988,F1988)</f>
        <v>AMAgg360.75</v>
      </c>
      <c r="B1988" s="24" t="s">
        <v>121</v>
      </c>
      <c r="C1988" s="24" t="s">
        <v>10</v>
      </c>
      <c r="D1988" s="24" t="s">
        <v>89</v>
      </c>
      <c r="E1988" s="24">
        <v>36</v>
      </c>
      <c r="F1988" s="25">
        <v>0.75</v>
      </c>
      <c r="G1988" s="26">
        <v>0</v>
      </c>
      <c r="H1988" s="26">
        <v>71.6</v>
      </c>
      <c r="I1988" s="26">
        <v>92.63</v>
      </c>
      <c r="J1988" s="26">
        <v>120.74</v>
      </c>
      <c r="K1988" s="26">
        <v>151.59</v>
      </c>
      <c r="L1988" s="26">
        <v>185.27</v>
      </c>
      <c r="M1988" s="26">
        <v>145.27</v>
      </c>
    </row>
    <row r="1989" spans="1:13">
      <c r="A1989" s="23" t="str">
        <f>+CONCATENATE(B1989,C1989,D1989,E1989,F1989)</f>
        <v>AMAgg370.75</v>
      </c>
      <c r="B1989" s="24" t="s">
        <v>121</v>
      </c>
      <c r="C1989" s="24" t="s">
        <v>10</v>
      </c>
      <c r="D1989" s="24" t="s">
        <v>89</v>
      </c>
      <c r="E1989" s="24">
        <v>37</v>
      </c>
      <c r="F1989" s="25">
        <v>0.75</v>
      </c>
      <c r="G1989" s="26">
        <v>0</v>
      </c>
      <c r="H1989" s="26">
        <v>78.51</v>
      </c>
      <c r="I1989" s="26">
        <v>102.17</v>
      </c>
      <c r="J1989" s="26">
        <v>132.57</v>
      </c>
      <c r="K1989" s="26">
        <v>165.01</v>
      </c>
      <c r="L1989" s="26">
        <v>200.9</v>
      </c>
      <c r="M1989" s="26">
        <v>151.72</v>
      </c>
    </row>
    <row r="1990" spans="1:13">
      <c r="A1990" s="23" t="str">
        <f>+CONCATENATE(B1990,C1990,D1990,E1990,F1990)</f>
        <v>AMAgg380.75</v>
      </c>
      <c r="B1990" s="24" t="s">
        <v>121</v>
      </c>
      <c r="C1990" s="24" t="s">
        <v>10</v>
      </c>
      <c r="D1990" s="24" t="s">
        <v>89</v>
      </c>
      <c r="E1990" s="24">
        <v>38</v>
      </c>
      <c r="F1990" s="25">
        <v>0.75</v>
      </c>
      <c r="G1990" s="26">
        <v>0</v>
      </c>
      <c r="H1990" s="26">
        <v>86.41</v>
      </c>
      <c r="I1990" s="26">
        <v>112.89</v>
      </c>
      <c r="J1990" s="26">
        <v>145.3</v>
      </c>
      <c r="K1990" s="26">
        <v>179.58</v>
      </c>
      <c r="L1990" s="26">
        <v>217.83</v>
      </c>
      <c r="M1990" s="26">
        <v>158.64</v>
      </c>
    </row>
    <row r="1991" spans="1:13">
      <c r="A1991" s="23" t="str">
        <f>+CONCATENATE(B1991,C1991,D1991,E1991,F1991)</f>
        <v>AMAgg390.75</v>
      </c>
      <c r="B1991" s="24" t="s">
        <v>121</v>
      </c>
      <c r="C1991" s="24" t="s">
        <v>10</v>
      </c>
      <c r="D1991" s="24" t="s">
        <v>89</v>
      </c>
      <c r="E1991" s="24">
        <v>39</v>
      </c>
      <c r="F1991" s="25">
        <v>0.75</v>
      </c>
      <c r="G1991" s="26">
        <v>0</v>
      </c>
      <c r="H1991" s="26">
        <v>95.47</v>
      </c>
      <c r="I1991" s="26">
        <v>124.92</v>
      </c>
      <c r="J1991" s="26">
        <v>159.03</v>
      </c>
      <c r="K1991" s="26">
        <v>195.37</v>
      </c>
      <c r="L1991" s="26">
        <v>236.16</v>
      </c>
      <c r="M1991" s="26">
        <v>166.02</v>
      </c>
    </row>
    <row r="1992" spans="1:13">
      <c r="A1992" s="23" t="str">
        <f>+CONCATENATE(B1992,C1992,D1992,E1992,F1992)</f>
        <v>AMAgg400.75</v>
      </c>
      <c r="B1992" s="24" t="s">
        <v>121</v>
      </c>
      <c r="C1992" s="24" t="s">
        <v>10</v>
      </c>
      <c r="D1992" s="24" t="s">
        <v>89</v>
      </c>
      <c r="E1992" s="24">
        <v>40</v>
      </c>
      <c r="F1992" s="25">
        <v>0.75</v>
      </c>
      <c r="G1992" s="26">
        <v>83.13</v>
      </c>
      <c r="H1992" s="26">
        <v>105.73</v>
      </c>
      <c r="I1992" s="26">
        <v>138.04</v>
      </c>
      <c r="J1992" s="26">
        <v>173.93</v>
      </c>
      <c r="K1992" s="26">
        <v>212.5</v>
      </c>
      <c r="L1992" s="26">
        <v>256.01</v>
      </c>
      <c r="M1992" s="26">
        <v>173.93</v>
      </c>
    </row>
    <row r="1993" spans="1:13">
      <c r="A1993" s="23" t="str">
        <f>+CONCATENATE(B1993,C1993,D1993,E1993,F1993)</f>
        <v>AMAgg410.75</v>
      </c>
      <c r="B1993" s="24" t="s">
        <v>121</v>
      </c>
      <c r="C1993" s="24" t="s">
        <v>10</v>
      </c>
      <c r="D1993" s="24" t="s">
        <v>89</v>
      </c>
      <c r="E1993" s="24">
        <v>41</v>
      </c>
      <c r="F1993" s="25">
        <v>0.75</v>
      </c>
      <c r="G1993" s="26">
        <v>91.07</v>
      </c>
      <c r="H1993" s="26">
        <v>117.66</v>
      </c>
      <c r="I1993" s="26">
        <v>152.41</v>
      </c>
      <c r="J1993" s="26">
        <v>190.07</v>
      </c>
      <c r="K1993" s="26">
        <v>231.06</v>
      </c>
      <c r="L1993" s="26">
        <v>277.45</v>
      </c>
      <c r="M1993" s="26">
        <v>182.36</v>
      </c>
    </row>
    <row r="1994" spans="1:13">
      <c r="A1994" s="23" t="str">
        <f>+CONCATENATE(B1994,C1994,D1994,E1994,F1994)</f>
        <v>AMAgg420.75</v>
      </c>
      <c r="B1994" s="24" t="s">
        <v>121</v>
      </c>
      <c r="C1994" s="24" t="s">
        <v>10</v>
      </c>
      <c r="D1994" s="24" t="s">
        <v>89</v>
      </c>
      <c r="E1994" s="24">
        <v>42</v>
      </c>
      <c r="F1994" s="25">
        <v>0.75</v>
      </c>
      <c r="G1994" s="26">
        <v>100.35</v>
      </c>
      <c r="H1994" s="26">
        <v>130.91</v>
      </c>
      <c r="I1994" s="26">
        <v>168.07</v>
      </c>
      <c r="J1994" s="26">
        <v>207.53</v>
      </c>
      <c r="K1994" s="26">
        <v>251.17</v>
      </c>
      <c r="L1994" s="26">
        <v>300.59</v>
      </c>
      <c r="M1994" s="26">
        <v>191.41</v>
      </c>
    </row>
    <row r="1995" spans="1:13">
      <c r="A1995" s="23" t="str">
        <f>+CONCATENATE(B1995,C1995,D1995,E1995,F1995)</f>
        <v>AMAgg430.75</v>
      </c>
      <c r="B1995" s="24" t="s">
        <v>121</v>
      </c>
      <c r="C1995" s="24" t="s">
        <v>10</v>
      </c>
      <c r="D1995" s="24" t="s">
        <v>89</v>
      </c>
      <c r="E1995" s="24">
        <v>43</v>
      </c>
      <c r="F1995" s="25">
        <v>0.75</v>
      </c>
      <c r="G1995" s="26">
        <v>111.34</v>
      </c>
      <c r="H1995" s="26">
        <v>145.53</v>
      </c>
      <c r="I1995" s="26">
        <v>184.97</v>
      </c>
      <c r="J1995" s="26">
        <v>226.41</v>
      </c>
      <c r="K1995" s="26">
        <v>272.92</v>
      </c>
      <c r="L1995" s="26">
        <v>325.51</v>
      </c>
      <c r="M1995" s="26">
        <v>201.09</v>
      </c>
    </row>
    <row r="1996" spans="1:13">
      <c r="A1996" s="23" t="str">
        <f>+CONCATENATE(B1996,C1996,D1996,E1996,F1996)</f>
        <v>AMAgg440.75</v>
      </c>
      <c r="B1996" s="24" t="s">
        <v>121</v>
      </c>
      <c r="C1996" s="24" t="s">
        <v>10</v>
      </c>
      <c r="D1996" s="24" t="s">
        <v>89</v>
      </c>
      <c r="E1996" s="24">
        <v>44</v>
      </c>
      <c r="F1996" s="25">
        <v>0.75</v>
      </c>
      <c r="G1996" s="26">
        <v>123.86</v>
      </c>
      <c r="H1996" s="26">
        <v>161.64</v>
      </c>
      <c r="I1996" s="26">
        <v>203.03</v>
      </c>
      <c r="J1996" s="26">
        <v>246.78</v>
      </c>
      <c r="K1996" s="26">
        <v>296.43</v>
      </c>
      <c r="L1996" s="26">
        <v>352.29</v>
      </c>
      <c r="M1996" s="26">
        <v>211.42</v>
      </c>
    </row>
    <row r="1997" spans="1:13">
      <c r="A1997" s="23" t="str">
        <f>+CONCATENATE(B1997,C1997,D1997,E1997,F1997)</f>
        <v>AMAgg450.75</v>
      </c>
      <c r="B1997" s="24" t="s">
        <v>121</v>
      </c>
      <c r="C1997" s="24" t="s">
        <v>10</v>
      </c>
      <c r="D1997" s="24" t="s">
        <v>89</v>
      </c>
      <c r="E1997" s="24">
        <v>45</v>
      </c>
      <c r="F1997" s="25">
        <v>0.75</v>
      </c>
      <c r="G1997" s="26">
        <v>138.11</v>
      </c>
      <c r="H1997" s="26">
        <v>179.28</v>
      </c>
      <c r="I1997" s="26">
        <v>222.47</v>
      </c>
      <c r="J1997" s="26">
        <v>268.77</v>
      </c>
      <c r="K1997" s="26">
        <v>321.81</v>
      </c>
      <c r="L1997" s="26">
        <v>381.01</v>
      </c>
      <c r="M1997" s="26">
        <v>222.47</v>
      </c>
    </row>
    <row r="1998" spans="1:13">
      <c r="A1998" s="23" t="str">
        <f>+CONCATENATE(B1998,C1998,D1998,E1998,F1998)</f>
        <v>AMAgg460.75</v>
      </c>
      <c r="B1998" s="24" t="s">
        <v>121</v>
      </c>
      <c r="C1998" s="24" t="s">
        <v>10</v>
      </c>
      <c r="D1998" s="24" t="s">
        <v>89</v>
      </c>
      <c r="E1998" s="24">
        <v>46</v>
      </c>
      <c r="F1998" s="25">
        <v>0.75</v>
      </c>
      <c r="G1998" s="26">
        <v>154.28</v>
      </c>
      <c r="H1998" s="26">
        <v>198.39</v>
      </c>
      <c r="I1998" s="26">
        <v>243.33</v>
      </c>
      <c r="J1998" s="26">
        <v>292.46</v>
      </c>
      <c r="K1998" s="26">
        <v>349.14</v>
      </c>
      <c r="L1998" s="26">
        <v>0</v>
      </c>
      <c r="M1998" s="26">
        <v>234.21</v>
      </c>
    </row>
    <row r="1999" spans="1:13">
      <c r="A1999" s="23" t="str">
        <f>+CONCATENATE(B1999,C1999,D1999,E1999,F1999)</f>
        <v>AMAgg470.75</v>
      </c>
      <c r="B1999" s="24" t="s">
        <v>121</v>
      </c>
      <c r="C1999" s="24" t="s">
        <v>10</v>
      </c>
      <c r="D1999" s="24" t="s">
        <v>89</v>
      </c>
      <c r="E1999" s="24">
        <v>47</v>
      </c>
      <c r="F1999" s="25">
        <v>0.75</v>
      </c>
      <c r="G1999" s="26">
        <v>172.05</v>
      </c>
      <c r="H1999" s="26">
        <v>218.87</v>
      </c>
      <c r="I1999" s="26">
        <v>265.64</v>
      </c>
      <c r="J1999" s="26">
        <v>317.94</v>
      </c>
      <c r="K1999" s="26">
        <v>378.5</v>
      </c>
      <c r="L1999" s="26">
        <v>0</v>
      </c>
      <c r="M1999" s="26">
        <v>246.69</v>
      </c>
    </row>
    <row r="2000" spans="1:13">
      <c r="A2000" s="23" t="str">
        <f>+CONCATENATE(B2000,C2000,D2000,E2000,F2000)</f>
        <v>AMAgg480.75</v>
      </c>
      <c r="B2000" s="24" t="s">
        <v>121</v>
      </c>
      <c r="C2000" s="24" t="s">
        <v>10</v>
      </c>
      <c r="D2000" s="24" t="s">
        <v>89</v>
      </c>
      <c r="E2000" s="24">
        <v>48</v>
      </c>
      <c r="F2000" s="25">
        <v>0.75</v>
      </c>
      <c r="G2000" s="26">
        <v>191.65</v>
      </c>
      <c r="H2000" s="26">
        <v>240.63</v>
      </c>
      <c r="I2000" s="26">
        <v>289.45</v>
      </c>
      <c r="J2000" s="26">
        <v>345.3</v>
      </c>
      <c r="K2000" s="26">
        <v>409.98</v>
      </c>
      <c r="L2000" s="26">
        <v>0</v>
      </c>
      <c r="M2000" s="26">
        <v>259.9</v>
      </c>
    </row>
    <row r="2001" spans="1:13">
      <c r="A2001" s="23" t="str">
        <f>+CONCATENATE(B2001,C2001,D2001,E2001,F2001)</f>
        <v>AMAgg490.75</v>
      </c>
      <c r="B2001" s="24" t="s">
        <v>121</v>
      </c>
      <c r="C2001" s="24" t="s">
        <v>10</v>
      </c>
      <c r="D2001" s="24" t="s">
        <v>89</v>
      </c>
      <c r="E2001" s="24">
        <v>49</v>
      </c>
      <c r="F2001" s="25">
        <v>0.75</v>
      </c>
      <c r="G2001" s="26">
        <v>212.67</v>
      </c>
      <c r="H2001" s="26">
        <v>263.61</v>
      </c>
      <c r="I2001" s="26">
        <v>314.83</v>
      </c>
      <c r="J2001" s="26">
        <v>374.63</v>
      </c>
      <c r="K2001" s="26">
        <v>443.63</v>
      </c>
      <c r="L2001" s="26">
        <v>0</v>
      </c>
      <c r="M2001" s="26">
        <v>273.47</v>
      </c>
    </row>
    <row r="2002" spans="1:13">
      <c r="A2002" s="23" t="str">
        <f>+CONCATENATE(B2002,C2002,D2002,E2002,F2002)</f>
        <v>AMAgg500.75</v>
      </c>
      <c r="B2002" s="24" t="s">
        <v>121</v>
      </c>
      <c r="C2002" s="24" t="s">
        <v>10</v>
      </c>
      <c r="D2002" s="24" t="s">
        <v>89</v>
      </c>
      <c r="E2002" s="24">
        <v>50</v>
      </c>
      <c r="F2002" s="25">
        <v>0.75</v>
      </c>
      <c r="G2002" s="26">
        <v>234.95</v>
      </c>
      <c r="H2002" s="26">
        <v>287.79</v>
      </c>
      <c r="I2002" s="26">
        <v>341.84</v>
      </c>
      <c r="J2002" s="26">
        <v>406.03</v>
      </c>
      <c r="K2002" s="26">
        <v>479.54</v>
      </c>
      <c r="L2002" s="26">
        <v>0</v>
      </c>
      <c r="M2002" s="26">
        <v>287.79</v>
      </c>
    </row>
    <row r="2003" spans="1:13">
      <c r="A2003" s="23" t="str">
        <f>+CONCATENATE(B2003,C2003,D2003,E2003,F2003)</f>
        <v>AMAgg510.75</v>
      </c>
      <c r="B2003" s="24" t="s">
        <v>121</v>
      </c>
      <c r="C2003" s="24" t="s">
        <v>10</v>
      </c>
      <c r="D2003" s="24" t="s">
        <v>89</v>
      </c>
      <c r="E2003" s="24">
        <v>51</v>
      </c>
      <c r="F2003" s="25">
        <v>0.75</v>
      </c>
      <c r="G2003" s="26">
        <v>258.23</v>
      </c>
      <c r="H2003" s="26">
        <v>313.21</v>
      </c>
      <c r="I2003" s="26">
        <v>370.62</v>
      </c>
      <c r="J2003" s="26">
        <v>439.62</v>
      </c>
      <c r="K2003" s="26">
        <v>0</v>
      </c>
      <c r="L2003" s="26">
        <v>0</v>
      </c>
      <c r="M2003" s="26">
        <v>302.42</v>
      </c>
    </row>
    <row r="2004" spans="1:13">
      <c r="A2004" s="23" t="str">
        <f>+CONCATENATE(B2004,C2004,D2004,E2004,F2004)</f>
        <v>AMAgg520.75</v>
      </c>
      <c r="B2004" s="24" t="s">
        <v>121</v>
      </c>
      <c r="C2004" s="24" t="s">
        <v>10</v>
      </c>
      <c r="D2004" s="24" t="s">
        <v>89</v>
      </c>
      <c r="E2004" s="24">
        <v>52</v>
      </c>
      <c r="F2004" s="25">
        <v>0.75</v>
      </c>
      <c r="G2004" s="26">
        <v>282.47</v>
      </c>
      <c r="H2004" s="26">
        <v>339.94</v>
      </c>
      <c r="I2004" s="26">
        <v>401.32</v>
      </c>
      <c r="J2004" s="26">
        <v>475.56</v>
      </c>
      <c r="K2004" s="26">
        <v>0</v>
      </c>
      <c r="L2004" s="26">
        <v>0</v>
      </c>
      <c r="M2004" s="26">
        <v>316.37</v>
      </c>
    </row>
    <row r="2005" spans="1:13">
      <c r="A2005" s="23" t="str">
        <f>+CONCATENATE(B2005,C2005,D2005,E2005,F2005)</f>
        <v>AMAgg530.75</v>
      </c>
      <c r="B2005" s="24" t="s">
        <v>121</v>
      </c>
      <c r="C2005" s="24" t="s">
        <v>10</v>
      </c>
      <c r="D2005" s="24" t="s">
        <v>89</v>
      </c>
      <c r="E2005" s="24">
        <v>53</v>
      </c>
      <c r="F2005" s="25">
        <v>0.75</v>
      </c>
      <c r="G2005" s="26">
        <v>307.62</v>
      </c>
      <c r="H2005" s="26">
        <v>368.16</v>
      </c>
      <c r="I2005" s="26">
        <v>434.14</v>
      </c>
      <c r="J2005" s="26">
        <v>514.02</v>
      </c>
      <c r="K2005" s="26">
        <v>0</v>
      </c>
      <c r="L2005" s="26">
        <v>0</v>
      </c>
      <c r="M2005" s="26">
        <v>330.51</v>
      </c>
    </row>
    <row r="2006" spans="1:13">
      <c r="A2006" s="23" t="str">
        <f>+CONCATENATE(B2006,C2006,D2006,E2006,F2006)</f>
        <v>AMAgg540.75</v>
      </c>
      <c r="B2006" s="24" t="s">
        <v>121</v>
      </c>
      <c r="C2006" s="24" t="s">
        <v>10</v>
      </c>
      <c r="D2006" s="24" t="s">
        <v>89</v>
      </c>
      <c r="E2006" s="24">
        <v>54</v>
      </c>
      <c r="F2006" s="25">
        <v>0.75</v>
      </c>
      <c r="G2006" s="26">
        <v>333.76</v>
      </c>
      <c r="H2006" s="26">
        <v>398.13</v>
      </c>
      <c r="I2006" s="26">
        <v>469.33</v>
      </c>
      <c r="J2006" s="26">
        <v>555.21</v>
      </c>
      <c r="K2006" s="26">
        <v>0</v>
      </c>
      <c r="L2006" s="26">
        <v>0</v>
      </c>
      <c r="M2006" s="26">
        <v>345.42</v>
      </c>
    </row>
    <row r="2007" spans="1:13">
      <c r="A2007" s="23" t="str">
        <f>+CONCATENATE(B2007,C2007,D2007,E2007,F2007)</f>
        <v>AMAgg550.75</v>
      </c>
      <c r="B2007" s="24" t="s">
        <v>121</v>
      </c>
      <c r="C2007" s="24" t="s">
        <v>10</v>
      </c>
      <c r="D2007" s="24" t="s">
        <v>89</v>
      </c>
      <c r="E2007" s="24">
        <v>55</v>
      </c>
      <c r="F2007" s="25">
        <v>0.75</v>
      </c>
      <c r="G2007" s="26">
        <v>361.07</v>
      </c>
      <c r="H2007" s="26">
        <v>429.87</v>
      </c>
      <c r="I2007" s="26">
        <v>507.19</v>
      </c>
      <c r="J2007" s="26">
        <v>599.4</v>
      </c>
      <c r="K2007" s="26">
        <v>0</v>
      </c>
      <c r="L2007" s="26">
        <v>0</v>
      </c>
      <c r="M2007" s="26">
        <v>361.07</v>
      </c>
    </row>
    <row r="2008" spans="1:13">
      <c r="A2008" s="23" t="str">
        <f>+CONCATENATE(B2008,C2008,D2008,E2008,F2008)</f>
        <v>AMAgg560.75</v>
      </c>
      <c r="B2008" s="24" t="s">
        <v>121</v>
      </c>
      <c r="C2008" s="24" t="s">
        <v>10</v>
      </c>
      <c r="D2008" s="24" t="s">
        <v>89</v>
      </c>
      <c r="E2008" s="24">
        <v>56</v>
      </c>
      <c r="F2008" s="25">
        <v>0.75</v>
      </c>
      <c r="G2008" s="26">
        <v>389.84</v>
      </c>
      <c r="H2008" s="26">
        <v>464.42</v>
      </c>
      <c r="I2008" s="26">
        <v>548.05</v>
      </c>
      <c r="J2008" s="26">
        <v>0</v>
      </c>
      <c r="K2008" s="26">
        <v>0</v>
      </c>
      <c r="L2008" s="26">
        <v>0</v>
      </c>
      <c r="M2008" s="26"/>
    </row>
    <row r="2009" spans="1:13">
      <c r="A2009" s="23" t="str">
        <f>+CONCATENATE(B2009,C2009,D2009,E2009,F2009)</f>
        <v>AMAgg570.75</v>
      </c>
      <c r="B2009" s="24" t="s">
        <v>121</v>
      </c>
      <c r="C2009" s="24" t="s">
        <v>10</v>
      </c>
      <c r="D2009" s="24" t="s">
        <v>89</v>
      </c>
      <c r="E2009" s="24">
        <v>57</v>
      </c>
      <c r="F2009" s="25">
        <v>0.75</v>
      </c>
      <c r="G2009" s="26">
        <v>420.47</v>
      </c>
      <c r="H2009" s="26">
        <v>501.4</v>
      </c>
      <c r="I2009" s="26">
        <v>592.28</v>
      </c>
      <c r="J2009" s="26">
        <v>0</v>
      </c>
      <c r="K2009" s="26">
        <v>0</v>
      </c>
      <c r="L2009" s="26">
        <v>0</v>
      </c>
      <c r="M2009" s="26"/>
    </row>
    <row r="2010" spans="1:13">
      <c r="A2010" s="23" t="str">
        <f>+CONCATENATE(B2010,C2010,D2010,E2010,F2010)</f>
        <v>AMAgg580.75</v>
      </c>
      <c r="B2010" s="24" t="s">
        <v>121</v>
      </c>
      <c r="C2010" s="24" t="s">
        <v>10</v>
      </c>
      <c r="D2010" s="24" t="s">
        <v>89</v>
      </c>
      <c r="E2010" s="24">
        <v>58</v>
      </c>
      <c r="F2010" s="25">
        <v>0.75</v>
      </c>
      <c r="G2010" s="26">
        <v>453.41</v>
      </c>
      <c r="H2010" s="26">
        <v>541.97</v>
      </c>
      <c r="I2010" s="26">
        <v>640.27</v>
      </c>
      <c r="J2010" s="26">
        <v>0</v>
      </c>
      <c r="K2010" s="26">
        <v>0</v>
      </c>
      <c r="L2010" s="26">
        <v>0</v>
      </c>
      <c r="M2010" s="26"/>
    </row>
    <row r="2011" spans="1:13">
      <c r="A2011" s="23" t="str">
        <f>+CONCATENATE(B2011,C2011,D2011,E2011,F2011)</f>
        <v>AMAgg590.75</v>
      </c>
      <c r="B2011" s="24" t="s">
        <v>121</v>
      </c>
      <c r="C2011" s="24" t="s">
        <v>10</v>
      </c>
      <c r="D2011" s="24" t="s">
        <v>89</v>
      </c>
      <c r="E2011" s="24">
        <v>59</v>
      </c>
      <c r="F2011" s="25">
        <v>0.75</v>
      </c>
      <c r="G2011" s="26">
        <v>488.47</v>
      </c>
      <c r="H2011" s="26">
        <v>585.66</v>
      </c>
      <c r="I2011" s="26">
        <v>692.43</v>
      </c>
      <c r="J2011" s="26">
        <v>0</v>
      </c>
      <c r="K2011" s="26">
        <v>0</v>
      </c>
      <c r="L2011" s="26">
        <v>0</v>
      </c>
      <c r="M2011" s="26"/>
    </row>
    <row r="2012" spans="1:13">
      <c r="A2012" s="23" t="str">
        <f>+CONCATENATE(B2012,C2012,D2012,E2012,F2012)</f>
        <v>AMAgg600.75</v>
      </c>
      <c r="B2012" s="24" t="s">
        <v>121</v>
      </c>
      <c r="C2012" s="24" t="s">
        <v>10</v>
      </c>
      <c r="D2012" s="24" t="s">
        <v>89</v>
      </c>
      <c r="E2012" s="24">
        <v>60</v>
      </c>
      <c r="F2012" s="25">
        <v>0.75</v>
      </c>
      <c r="G2012" s="26">
        <v>527.56</v>
      </c>
      <c r="H2012" s="26">
        <v>633.72</v>
      </c>
      <c r="I2012" s="26">
        <v>749.15</v>
      </c>
      <c r="J2012" s="26">
        <v>0</v>
      </c>
      <c r="K2012" s="26">
        <v>0</v>
      </c>
      <c r="L2012" s="26">
        <v>0</v>
      </c>
      <c r="M2012" s="26"/>
    </row>
    <row r="2013" spans="1:13">
      <c r="A2013" s="23" t="str">
        <f>+CONCATENATE(B2013,C2013,D2013,E2013,F2013)</f>
        <v>AMAgg610.75</v>
      </c>
      <c r="B2013" s="24" t="s">
        <v>121</v>
      </c>
      <c r="C2013" s="24" t="s">
        <v>10</v>
      </c>
      <c r="D2013" s="24" t="s">
        <v>89</v>
      </c>
      <c r="E2013" s="24">
        <v>61</v>
      </c>
      <c r="F2013" s="25">
        <v>0.75</v>
      </c>
      <c r="G2013" s="26">
        <v>570.5</v>
      </c>
      <c r="H2013" s="26">
        <v>686.4</v>
      </c>
      <c r="I2013" s="26">
        <v>0</v>
      </c>
      <c r="J2013" s="26">
        <v>0</v>
      </c>
      <c r="K2013" s="26">
        <v>0</v>
      </c>
      <c r="L2013" s="26">
        <v>0</v>
      </c>
      <c r="M2013" s="26"/>
    </row>
    <row r="2014" spans="1:13">
      <c r="A2014" s="23" t="str">
        <f>+CONCATENATE(B2014,C2014,D2014,E2014,F2014)</f>
        <v>AMAgg620.75</v>
      </c>
      <c r="B2014" s="24" t="s">
        <v>121</v>
      </c>
      <c r="C2014" s="24" t="s">
        <v>10</v>
      </c>
      <c r="D2014" s="24" t="s">
        <v>89</v>
      </c>
      <c r="E2014" s="24">
        <v>62</v>
      </c>
      <c r="F2014" s="25">
        <v>0.75</v>
      </c>
      <c r="G2014" s="26">
        <v>617.76</v>
      </c>
      <c r="H2014" s="26">
        <v>744.16</v>
      </c>
      <c r="I2014" s="26">
        <v>0</v>
      </c>
      <c r="J2014" s="26">
        <v>0</v>
      </c>
      <c r="K2014" s="26">
        <v>0</v>
      </c>
      <c r="L2014" s="26">
        <v>0</v>
      </c>
      <c r="M2014" s="26"/>
    </row>
    <row r="2015" spans="1:13">
      <c r="A2015" s="23" t="str">
        <f>+CONCATENATE(B2015,C2015,D2015,E2015,F2015)</f>
        <v>AMAgg630.75</v>
      </c>
      <c r="B2015" s="24" t="s">
        <v>121</v>
      </c>
      <c r="C2015" s="24" t="s">
        <v>10</v>
      </c>
      <c r="D2015" s="24" t="s">
        <v>89</v>
      </c>
      <c r="E2015" s="24">
        <v>63</v>
      </c>
      <c r="F2015" s="25">
        <v>0.75</v>
      </c>
      <c r="G2015" s="26">
        <v>669.84</v>
      </c>
      <c r="H2015" s="26">
        <v>807.45</v>
      </c>
      <c r="I2015" s="26">
        <v>0</v>
      </c>
      <c r="J2015" s="26">
        <v>0</v>
      </c>
      <c r="K2015" s="26">
        <v>0</v>
      </c>
      <c r="L2015" s="26">
        <v>0</v>
      </c>
      <c r="M2015" s="26"/>
    </row>
    <row r="2016" spans="1:13">
      <c r="A2016" s="23" t="str">
        <f>+CONCATENATE(B2016,C2016,D2016,E2016,F2016)</f>
        <v>AMAgg640.75</v>
      </c>
      <c r="B2016" s="24" t="s">
        <v>121</v>
      </c>
      <c r="C2016" s="24" t="s">
        <v>10</v>
      </c>
      <c r="D2016" s="24" t="s">
        <v>89</v>
      </c>
      <c r="E2016" s="24">
        <v>64</v>
      </c>
      <c r="F2016" s="25">
        <v>0.75</v>
      </c>
      <c r="G2016" s="26">
        <v>727.25</v>
      </c>
      <c r="H2016" s="26">
        <v>876.74</v>
      </c>
      <c r="I2016" s="26">
        <v>0</v>
      </c>
      <c r="J2016" s="26">
        <v>0</v>
      </c>
      <c r="K2016" s="26">
        <v>0</v>
      </c>
      <c r="L2016" s="26">
        <v>0</v>
      </c>
      <c r="M2016" s="26"/>
    </row>
    <row r="2017" spans="1:13">
      <c r="A2017" s="23" t="str">
        <f>+CONCATENATE(B2017,C2017,D2017,E2017,F2017)</f>
        <v>AMAgg650.75</v>
      </c>
      <c r="B2017" s="24" t="s">
        <v>121</v>
      </c>
      <c r="C2017" s="24" t="s">
        <v>10</v>
      </c>
      <c r="D2017" s="24" t="s">
        <v>89</v>
      </c>
      <c r="E2017" s="24">
        <v>65</v>
      </c>
      <c r="F2017" s="25">
        <v>0.75</v>
      </c>
      <c r="G2017" s="26">
        <v>790.57</v>
      </c>
      <c r="H2017" s="26">
        <v>952.47</v>
      </c>
      <c r="I2017" s="26">
        <v>0</v>
      </c>
      <c r="J2017" s="26">
        <v>0</v>
      </c>
      <c r="K2017" s="26">
        <v>0</v>
      </c>
      <c r="L2017" s="26">
        <v>0</v>
      </c>
      <c r="M2017" s="26"/>
    </row>
    <row r="2018" spans="1:13">
      <c r="A2018" s="23" t="str">
        <f>+CONCATENATE(B2018,C2018,D2018,E2018,F2018)</f>
        <v>AMAgg181</v>
      </c>
      <c r="B2018" s="24" t="s">
        <v>121</v>
      </c>
      <c r="C2018" s="24" t="s">
        <v>10</v>
      </c>
      <c r="D2018" s="24" t="s">
        <v>89</v>
      </c>
      <c r="E2018" s="24">
        <v>18</v>
      </c>
      <c r="F2018" s="25">
        <v>1</v>
      </c>
      <c r="G2018" s="26">
        <v>0</v>
      </c>
      <c r="H2018" s="26">
        <v>47.88</v>
      </c>
      <c r="I2018" s="26">
        <v>48.07</v>
      </c>
      <c r="J2018" s="26">
        <v>48.88</v>
      </c>
      <c r="K2018" s="26">
        <v>52.78</v>
      </c>
      <c r="L2018" s="26">
        <v>62.54</v>
      </c>
      <c r="M2018" s="26"/>
    </row>
    <row r="2019" spans="1:13">
      <c r="A2019" s="23" t="str">
        <f>+CONCATENATE(B2019,C2019,D2019,E2019,F2019)</f>
        <v>AMAgg191</v>
      </c>
      <c r="B2019" s="24" t="s">
        <v>121</v>
      </c>
      <c r="C2019" s="24" t="s">
        <v>10</v>
      </c>
      <c r="D2019" s="24" t="s">
        <v>89</v>
      </c>
      <c r="E2019" s="24">
        <v>19</v>
      </c>
      <c r="F2019" s="25">
        <v>1</v>
      </c>
      <c r="G2019" s="26">
        <v>0</v>
      </c>
      <c r="H2019" s="26">
        <v>49.4</v>
      </c>
      <c r="I2019" s="26">
        <v>49.57</v>
      </c>
      <c r="J2019" s="26">
        <v>50.67</v>
      </c>
      <c r="K2019" s="26">
        <v>55.59</v>
      </c>
      <c r="L2019" s="26">
        <v>66.7</v>
      </c>
      <c r="M2019" s="26"/>
    </row>
    <row r="2020" spans="1:13">
      <c r="A2020" s="23" t="str">
        <f>+CONCATENATE(B2020,C2020,D2020,E2020,F2020)</f>
        <v>AMAgg201</v>
      </c>
      <c r="B2020" s="24" t="s">
        <v>121</v>
      </c>
      <c r="C2020" s="24" t="s">
        <v>10</v>
      </c>
      <c r="D2020" s="24" t="s">
        <v>89</v>
      </c>
      <c r="E2020" s="24">
        <v>20</v>
      </c>
      <c r="F2020" s="25">
        <v>1</v>
      </c>
      <c r="G2020" s="26">
        <v>0</v>
      </c>
      <c r="H2020" s="26">
        <v>50.69</v>
      </c>
      <c r="I2020" s="26">
        <v>50.91</v>
      </c>
      <c r="J2020" s="26">
        <v>52.4</v>
      </c>
      <c r="K2020" s="26">
        <v>58.54</v>
      </c>
      <c r="L2020" s="26">
        <v>71.3</v>
      </c>
      <c r="M2020" s="26"/>
    </row>
    <row r="2021" spans="1:13">
      <c r="A2021" s="23" t="str">
        <f>+CONCATENATE(B2021,C2021,D2021,E2021,F2021)</f>
        <v>AMAgg211</v>
      </c>
      <c r="B2021" s="24" t="s">
        <v>121</v>
      </c>
      <c r="C2021" s="24" t="s">
        <v>10</v>
      </c>
      <c r="D2021" s="24" t="s">
        <v>89</v>
      </c>
      <c r="E2021" s="24">
        <v>21</v>
      </c>
      <c r="F2021" s="25">
        <v>1</v>
      </c>
      <c r="G2021" s="26">
        <v>0</v>
      </c>
      <c r="H2021" s="26">
        <v>51.76</v>
      </c>
      <c r="I2021" s="26">
        <v>52.06</v>
      </c>
      <c r="J2021" s="26">
        <v>54.18</v>
      </c>
      <c r="K2021" s="26">
        <v>61.87</v>
      </c>
      <c r="L2021" s="26">
        <v>76.35</v>
      </c>
      <c r="M2021" s="26"/>
    </row>
    <row r="2022" spans="1:13">
      <c r="A2022" s="23" t="str">
        <f>+CONCATENATE(B2022,C2022,D2022,E2022,F2022)</f>
        <v>AMAgg221</v>
      </c>
      <c r="B2022" s="24" t="s">
        <v>121</v>
      </c>
      <c r="C2022" s="24" t="s">
        <v>10</v>
      </c>
      <c r="D2022" s="24" t="s">
        <v>89</v>
      </c>
      <c r="E2022" s="24">
        <v>22</v>
      </c>
      <c r="F2022" s="25">
        <v>1</v>
      </c>
      <c r="G2022" s="26">
        <v>0</v>
      </c>
      <c r="H2022" s="26">
        <v>52.65</v>
      </c>
      <c r="I2022" s="26">
        <v>53.14</v>
      </c>
      <c r="J2022" s="26">
        <v>56.18</v>
      </c>
      <c r="K2022" s="26">
        <v>65.65</v>
      </c>
      <c r="L2022" s="26">
        <v>81.97</v>
      </c>
      <c r="M2022" s="26"/>
    </row>
    <row r="2023" spans="1:13">
      <c r="A2023" s="23" t="str">
        <f>+CONCATENATE(B2023,C2023,D2023,E2023,F2023)</f>
        <v>AMAgg231</v>
      </c>
      <c r="B2023" s="24" t="s">
        <v>121</v>
      </c>
      <c r="C2023" s="24" t="s">
        <v>10</v>
      </c>
      <c r="D2023" s="24" t="s">
        <v>89</v>
      </c>
      <c r="E2023" s="24">
        <v>23</v>
      </c>
      <c r="F2023" s="25">
        <v>1</v>
      </c>
      <c r="G2023" s="26">
        <v>0</v>
      </c>
      <c r="H2023" s="26">
        <v>53.4</v>
      </c>
      <c r="I2023" s="26">
        <v>54.28</v>
      </c>
      <c r="J2023" s="26">
        <v>58.52</v>
      </c>
      <c r="K2023" s="26">
        <v>69.96</v>
      </c>
      <c r="L2023" s="26">
        <v>88.18</v>
      </c>
      <c r="M2023" s="26"/>
    </row>
    <row r="2024" spans="1:13">
      <c r="A2024" s="23" t="str">
        <f>+CONCATENATE(B2024,C2024,D2024,E2024,F2024)</f>
        <v>AMAgg241</v>
      </c>
      <c r="B2024" s="24" t="s">
        <v>121</v>
      </c>
      <c r="C2024" s="24" t="s">
        <v>10</v>
      </c>
      <c r="D2024" s="24" t="s">
        <v>89</v>
      </c>
      <c r="E2024" s="24">
        <v>24</v>
      </c>
      <c r="F2024" s="25">
        <v>1</v>
      </c>
      <c r="G2024" s="26">
        <v>0</v>
      </c>
      <c r="H2024" s="26">
        <v>54.31</v>
      </c>
      <c r="I2024" s="26">
        <v>55.5</v>
      </c>
      <c r="J2024" s="26">
        <v>61.36</v>
      </c>
      <c r="K2024" s="26">
        <v>74.84</v>
      </c>
      <c r="L2024" s="26">
        <v>94.88</v>
      </c>
      <c r="M2024" s="26"/>
    </row>
    <row r="2025" spans="1:13">
      <c r="A2025" s="23" t="str">
        <f>+CONCATENATE(B2025,C2025,D2025,E2025,F2025)</f>
        <v>AMAgg251</v>
      </c>
      <c r="B2025" s="24" t="s">
        <v>121</v>
      </c>
      <c r="C2025" s="24" t="s">
        <v>10</v>
      </c>
      <c r="D2025" s="24" t="s">
        <v>89</v>
      </c>
      <c r="E2025" s="24">
        <v>25</v>
      </c>
      <c r="F2025" s="25">
        <v>1</v>
      </c>
      <c r="G2025" s="26">
        <v>0</v>
      </c>
      <c r="H2025" s="26">
        <v>55.25</v>
      </c>
      <c r="I2025" s="26">
        <v>57.01</v>
      </c>
      <c r="J2025" s="26">
        <v>64.78</v>
      </c>
      <c r="K2025" s="26">
        <v>80.41</v>
      </c>
      <c r="L2025" s="26">
        <v>102.54</v>
      </c>
      <c r="M2025" s="26"/>
    </row>
    <row r="2026" spans="1:13">
      <c r="A2026" s="23" t="str">
        <f>+CONCATENATE(B2026,C2026,D2026,E2026,F2026)</f>
        <v>AMAgg261</v>
      </c>
      <c r="B2026" s="24" t="s">
        <v>121</v>
      </c>
      <c r="C2026" s="24" t="s">
        <v>10</v>
      </c>
      <c r="D2026" s="24" t="s">
        <v>89</v>
      </c>
      <c r="E2026" s="24">
        <v>26</v>
      </c>
      <c r="F2026" s="25">
        <v>1</v>
      </c>
      <c r="G2026" s="26">
        <v>0</v>
      </c>
      <c r="H2026" s="26">
        <v>56.41</v>
      </c>
      <c r="I2026" s="26">
        <v>59</v>
      </c>
      <c r="J2026" s="26">
        <v>68.85</v>
      </c>
      <c r="K2026" s="26">
        <v>86.77</v>
      </c>
      <c r="L2026" s="26">
        <v>110.88</v>
      </c>
      <c r="M2026" s="26"/>
    </row>
    <row r="2027" spans="1:13">
      <c r="A2027" s="23" t="str">
        <f>+CONCATENATE(B2027,C2027,D2027,E2027,F2027)</f>
        <v>AMAgg271</v>
      </c>
      <c r="B2027" s="24" t="s">
        <v>121</v>
      </c>
      <c r="C2027" s="24" t="s">
        <v>10</v>
      </c>
      <c r="D2027" s="24" t="s">
        <v>89</v>
      </c>
      <c r="E2027" s="24">
        <v>27</v>
      </c>
      <c r="F2027" s="25">
        <v>1</v>
      </c>
      <c r="G2027" s="26">
        <v>0</v>
      </c>
      <c r="H2027" s="26">
        <v>57.73</v>
      </c>
      <c r="I2027" s="26">
        <v>61.59</v>
      </c>
      <c r="J2027" s="26">
        <v>73.69</v>
      </c>
      <c r="K2027" s="26">
        <v>93.87</v>
      </c>
      <c r="L2027" s="26">
        <v>119.9</v>
      </c>
      <c r="M2027" s="26"/>
    </row>
    <row r="2028" spans="1:13">
      <c r="A2028" s="23" t="str">
        <f>+CONCATENATE(B2028,C2028,D2028,E2028,F2028)</f>
        <v>AMAgg281</v>
      </c>
      <c r="B2028" s="24" t="s">
        <v>121</v>
      </c>
      <c r="C2028" s="24" t="s">
        <v>10</v>
      </c>
      <c r="D2028" s="24" t="s">
        <v>89</v>
      </c>
      <c r="E2028" s="24">
        <v>28</v>
      </c>
      <c r="F2028" s="25">
        <v>1</v>
      </c>
      <c r="G2028" s="26">
        <v>0</v>
      </c>
      <c r="H2028" s="26">
        <v>59.42</v>
      </c>
      <c r="I2028" s="26">
        <v>64.78</v>
      </c>
      <c r="J2028" s="26">
        <v>79.29</v>
      </c>
      <c r="K2028" s="26">
        <v>101.84</v>
      </c>
      <c r="L2028" s="26">
        <v>129.73</v>
      </c>
      <c r="M2028" s="26"/>
    </row>
    <row r="2029" spans="1:13">
      <c r="A2029" s="23" t="str">
        <f>+CONCATENATE(B2029,C2029,D2029,E2029,F2029)</f>
        <v>AMAgg291</v>
      </c>
      <c r="B2029" s="24" t="s">
        <v>121</v>
      </c>
      <c r="C2029" s="24" t="s">
        <v>10</v>
      </c>
      <c r="D2029" s="24" t="s">
        <v>89</v>
      </c>
      <c r="E2029" s="24">
        <v>29</v>
      </c>
      <c r="F2029" s="25">
        <v>1</v>
      </c>
      <c r="G2029" s="26">
        <v>0</v>
      </c>
      <c r="H2029" s="26">
        <v>61.48</v>
      </c>
      <c r="I2029" s="26">
        <v>68.73</v>
      </c>
      <c r="J2029" s="26">
        <v>85.74</v>
      </c>
      <c r="K2029" s="26">
        <v>110.77</v>
      </c>
      <c r="L2029" s="26">
        <v>140.49</v>
      </c>
      <c r="M2029" s="26"/>
    </row>
    <row r="2030" spans="1:13">
      <c r="A2030" s="23" t="str">
        <f>+CONCATENATE(B2030,C2030,D2030,E2030,F2030)</f>
        <v>AMAgg301</v>
      </c>
      <c r="B2030" s="24" t="s">
        <v>121</v>
      </c>
      <c r="C2030" s="24" t="s">
        <v>10</v>
      </c>
      <c r="D2030" s="24" t="s">
        <v>89</v>
      </c>
      <c r="E2030" s="24">
        <v>30</v>
      </c>
      <c r="F2030" s="25">
        <v>1</v>
      </c>
      <c r="G2030" s="26">
        <v>0</v>
      </c>
      <c r="H2030" s="26">
        <v>64.12</v>
      </c>
      <c r="I2030" s="26">
        <v>73.44</v>
      </c>
      <c r="J2030" s="26">
        <v>93.17</v>
      </c>
      <c r="K2030" s="26">
        <v>120.71</v>
      </c>
      <c r="L2030" s="26">
        <v>152.08</v>
      </c>
      <c r="M2030" s="26">
        <v>152.08</v>
      </c>
    </row>
    <row r="2031" spans="1:13">
      <c r="A2031" s="23" t="str">
        <f>+CONCATENATE(B2031,C2031,D2031,E2031,F2031)</f>
        <v>AMAgg311</v>
      </c>
      <c r="B2031" s="24" t="s">
        <v>121</v>
      </c>
      <c r="C2031" s="24" t="s">
        <v>10</v>
      </c>
      <c r="D2031" s="24" t="s">
        <v>89</v>
      </c>
      <c r="E2031" s="24">
        <v>31</v>
      </c>
      <c r="F2031" s="25">
        <v>1</v>
      </c>
      <c r="G2031" s="26">
        <v>0</v>
      </c>
      <c r="H2031" s="26">
        <v>67.29</v>
      </c>
      <c r="I2031" s="26">
        <v>79.17</v>
      </c>
      <c r="J2031" s="26">
        <v>101.57</v>
      </c>
      <c r="K2031" s="26">
        <v>131.44</v>
      </c>
      <c r="L2031" s="26">
        <v>164.64</v>
      </c>
      <c r="M2031" s="26">
        <v>157.84</v>
      </c>
    </row>
    <row r="2032" spans="1:13">
      <c r="A2032" s="23" t="str">
        <f>+CONCATENATE(B2032,C2032,D2032,E2032,F2032)</f>
        <v>AMAgg321</v>
      </c>
      <c r="B2032" s="24" t="s">
        <v>121</v>
      </c>
      <c r="C2032" s="24" t="s">
        <v>10</v>
      </c>
      <c r="D2032" s="24" t="s">
        <v>89</v>
      </c>
      <c r="E2032" s="24">
        <v>32</v>
      </c>
      <c r="F2032" s="25">
        <v>1</v>
      </c>
      <c r="G2032" s="26">
        <v>0</v>
      </c>
      <c r="H2032" s="26">
        <v>71.1</v>
      </c>
      <c r="I2032" s="26">
        <v>85.77</v>
      </c>
      <c r="J2032" s="26">
        <v>111.03</v>
      </c>
      <c r="K2032" s="26">
        <v>143.24</v>
      </c>
      <c r="L2032" s="26">
        <v>178.31</v>
      </c>
      <c r="M2032" s="26">
        <v>164</v>
      </c>
    </row>
    <row r="2033" spans="1:13">
      <c r="A2033" s="23" t="str">
        <f>+CONCATENATE(B2033,C2033,D2033,E2033,F2033)</f>
        <v>AMAgg331</v>
      </c>
      <c r="B2033" s="24" t="s">
        <v>121</v>
      </c>
      <c r="C2033" s="24" t="s">
        <v>10</v>
      </c>
      <c r="D2033" s="24" t="s">
        <v>89</v>
      </c>
      <c r="E2033" s="24">
        <v>33</v>
      </c>
      <c r="F2033" s="25">
        <v>1</v>
      </c>
      <c r="G2033" s="26">
        <v>0</v>
      </c>
      <c r="H2033" s="26">
        <v>75.8</v>
      </c>
      <c r="I2033" s="26">
        <v>93.48</v>
      </c>
      <c r="J2033" s="26">
        <v>121.73</v>
      </c>
      <c r="K2033" s="26">
        <v>156.19</v>
      </c>
      <c r="L2033" s="26">
        <v>193.18</v>
      </c>
      <c r="M2033" s="26">
        <v>170.6</v>
      </c>
    </row>
    <row r="2034" spans="1:13">
      <c r="A2034" s="23" t="str">
        <f>+CONCATENATE(B2034,C2034,D2034,E2034,F2034)</f>
        <v>AMAgg341</v>
      </c>
      <c r="B2034" s="24" t="s">
        <v>121</v>
      </c>
      <c r="C2034" s="24" t="s">
        <v>10</v>
      </c>
      <c r="D2034" s="24" t="s">
        <v>89</v>
      </c>
      <c r="E2034" s="24">
        <v>34</v>
      </c>
      <c r="F2034" s="25">
        <v>1</v>
      </c>
      <c r="G2034" s="26">
        <v>0</v>
      </c>
      <c r="H2034" s="26">
        <v>81.4</v>
      </c>
      <c r="I2034" s="26">
        <v>102.22</v>
      </c>
      <c r="J2034" s="26">
        <v>133.68</v>
      </c>
      <c r="K2034" s="26">
        <v>170.1</v>
      </c>
      <c r="L2034" s="26">
        <v>209.34</v>
      </c>
      <c r="M2034" s="26">
        <v>177.65</v>
      </c>
    </row>
    <row r="2035" spans="1:13">
      <c r="A2035" s="23" t="str">
        <f>+CONCATENATE(B2035,C2035,D2035,E2035,F2035)</f>
        <v>AMAgg351</v>
      </c>
      <c r="B2035" s="24" t="s">
        <v>121</v>
      </c>
      <c r="C2035" s="24" t="s">
        <v>10</v>
      </c>
      <c r="D2035" s="24" t="s">
        <v>89</v>
      </c>
      <c r="E2035" s="24">
        <v>35</v>
      </c>
      <c r="F2035" s="25">
        <v>1</v>
      </c>
      <c r="G2035" s="26">
        <v>0</v>
      </c>
      <c r="H2035" s="26">
        <v>88</v>
      </c>
      <c r="I2035" s="26">
        <v>112.33</v>
      </c>
      <c r="J2035" s="26">
        <v>146.64</v>
      </c>
      <c r="K2035" s="26">
        <v>185.19</v>
      </c>
      <c r="L2035" s="26">
        <v>226.88</v>
      </c>
      <c r="M2035" s="26">
        <v>185.19</v>
      </c>
    </row>
    <row r="2036" spans="1:13">
      <c r="A2036" s="23" t="str">
        <f>+CONCATENATE(B2036,C2036,D2036,E2036,F2036)</f>
        <v>AMAgg361</v>
      </c>
      <c r="B2036" s="24" t="s">
        <v>121</v>
      </c>
      <c r="C2036" s="24" t="s">
        <v>10</v>
      </c>
      <c r="D2036" s="24" t="s">
        <v>89</v>
      </c>
      <c r="E2036" s="24">
        <v>36</v>
      </c>
      <c r="F2036" s="25">
        <v>1</v>
      </c>
      <c r="G2036" s="26">
        <v>0</v>
      </c>
      <c r="H2036" s="26">
        <v>95.94</v>
      </c>
      <c r="I2036" s="26">
        <v>123.7</v>
      </c>
      <c r="J2036" s="26">
        <v>160.91</v>
      </c>
      <c r="K2036" s="26">
        <v>201.61</v>
      </c>
      <c r="L2036" s="26">
        <v>245.91</v>
      </c>
      <c r="M2036" s="26">
        <v>193.26</v>
      </c>
    </row>
    <row r="2037" spans="1:13">
      <c r="A2037" s="23" t="str">
        <f>+CONCATENATE(B2037,C2037,D2037,E2037,F2037)</f>
        <v>AMAgg371</v>
      </c>
      <c r="B2037" s="24" t="s">
        <v>121</v>
      </c>
      <c r="C2037" s="24" t="s">
        <v>10</v>
      </c>
      <c r="D2037" s="24" t="s">
        <v>89</v>
      </c>
      <c r="E2037" s="24">
        <v>37</v>
      </c>
      <c r="F2037" s="25">
        <v>1</v>
      </c>
      <c r="G2037" s="26">
        <v>0</v>
      </c>
      <c r="H2037" s="26">
        <v>104.98</v>
      </c>
      <c r="I2037" s="26">
        <v>136.4</v>
      </c>
      <c r="J2037" s="26">
        <v>176.55</v>
      </c>
      <c r="K2037" s="26">
        <v>219.42</v>
      </c>
      <c r="L2037" s="26">
        <v>266.55</v>
      </c>
      <c r="M2037" s="26">
        <v>201.87</v>
      </c>
    </row>
    <row r="2038" spans="1:13">
      <c r="A2038" s="23" t="str">
        <f>+CONCATENATE(B2038,C2038,D2038,E2038,F2038)</f>
        <v>AMAgg381</v>
      </c>
      <c r="B2038" s="24" t="s">
        <v>121</v>
      </c>
      <c r="C2038" s="24" t="s">
        <v>10</v>
      </c>
      <c r="D2038" s="24" t="s">
        <v>89</v>
      </c>
      <c r="E2038" s="24">
        <v>38</v>
      </c>
      <c r="F2038" s="25">
        <v>1</v>
      </c>
      <c r="G2038" s="26">
        <v>0</v>
      </c>
      <c r="H2038" s="26">
        <v>115.61</v>
      </c>
      <c r="I2038" s="26">
        <v>150.85</v>
      </c>
      <c r="J2038" s="26">
        <v>193.44</v>
      </c>
      <c r="K2038" s="26">
        <v>238.74</v>
      </c>
      <c r="L2038" s="26">
        <v>288.91</v>
      </c>
      <c r="M2038" s="26">
        <v>211.09</v>
      </c>
    </row>
    <row r="2039" spans="1:13">
      <c r="A2039" s="23" t="str">
        <f>+CONCATENATE(B2039,C2039,D2039,E2039,F2039)</f>
        <v>AMAgg391</v>
      </c>
      <c r="B2039" s="24" t="s">
        <v>121</v>
      </c>
      <c r="C2039" s="24" t="s">
        <v>10</v>
      </c>
      <c r="D2039" s="24" t="s">
        <v>89</v>
      </c>
      <c r="E2039" s="24">
        <v>39</v>
      </c>
      <c r="F2039" s="25">
        <v>1</v>
      </c>
      <c r="G2039" s="26">
        <v>0</v>
      </c>
      <c r="H2039" s="26">
        <v>127.52</v>
      </c>
      <c r="I2039" s="26">
        <v>166.75</v>
      </c>
      <c r="J2039" s="26">
        <v>211.69</v>
      </c>
      <c r="K2039" s="26">
        <v>259.67</v>
      </c>
      <c r="L2039" s="26">
        <v>313.1</v>
      </c>
      <c r="M2039" s="26">
        <v>220.94</v>
      </c>
    </row>
    <row r="2040" spans="1:13">
      <c r="A2040" s="23" t="str">
        <f>+CONCATENATE(B2040,C2040,D2040,E2040,F2040)</f>
        <v>AMAgg401</v>
      </c>
      <c r="B2040" s="24" t="s">
        <v>121</v>
      </c>
      <c r="C2040" s="24" t="s">
        <v>10</v>
      </c>
      <c r="D2040" s="24" t="s">
        <v>89</v>
      </c>
      <c r="E2040" s="24">
        <v>40</v>
      </c>
      <c r="F2040" s="25">
        <v>1</v>
      </c>
      <c r="G2040" s="26">
        <v>110.8</v>
      </c>
      <c r="H2040" s="26">
        <v>141.49</v>
      </c>
      <c r="I2040" s="26">
        <v>184.13</v>
      </c>
      <c r="J2040" s="26">
        <v>231.49</v>
      </c>
      <c r="K2040" s="26">
        <v>282.37</v>
      </c>
      <c r="L2040" s="26">
        <v>339.27</v>
      </c>
      <c r="M2040" s="26">
        <v>231.49</v>
      </c>
    </row>
    <row r="2041" spans="1:13">
      <c r="A2041" s="23" t="str">
        <f>+CONCATENATE(B2041,C2041,D2041,E2041,F2041)</f>
        <v>AMAgg411</v>
      </c>
      <c r="B2041" s="24" t="s">
        <v>121</v>
      </c>
      <c r="C2041" s="24" t="s">
        <v>10</v>
      </c>
      <c r="D2041" s="24" t="s">
        <v>89</v>
      </c>
      <c r="E2041" s="24">
        <v>41</v>
      </c>
      <c r="F2041" s="25">
        <v>1</v>
      </c>
      <c r="G2041" s="26">
        <v>121.51</v>
      </c>
      <c r="H2041" s="26">
        <v>157.21</v>
      </c>
      <c r="I2041" s="26">
        <v>203.18</v>
      </c>
      <c r="J2041" s="26">
        <v>252.94</v>
      </c>
      <c r="K2041" s="26">
        <v>306.95</v>
      </c>
      <c r="L2041" s="26">
        <v>367.51</v>
      </c>
      <c r="M2041" s="26">
        <v>242.75</v>
      </c>
    </row>
    <row r="2042" spans="1:13">
      <c r="A2042" s="23" t="str">
        <f>+CONCATENATE(B2042,C2042,D2042,E2042,F2042)</f>
        <v>AMAgg421</v>
      </c>
      <c r="B2042" s="24" t="s">
        <v>121</v>
      </c>
      <c r="C2042" s="24" t="s">
        <v>10</v>
      </c>
      <c r="D2042" s="24" t="s">
        <v>89</v>
      </c>
      <c r="E2042" s="24">
        <v>42</v>
      </c>
      <c r="F2042" s="25">
        <v>1</v>
      </c>
      <c r="G2042" s="26">
        <v>134.11</v>
      </c>
      <c r="H2042" s="26">
        <v>174.74</v>
      </c>
      <c r="I2042" s="26">
        <v>223.95</v>
      </c>
      <c r="J2042" s="26">
        <v>276.14</v>
      </c>
      <c r="K2042" s="26">
        <v>333.57</v>
      </c>
      <c r="L2042" s="26">
        <v>397.96</v>
      </c>
      <c r="M2042" s="26">
        <v>254.82</v>
      </c>
    </row>
    <row r="2043" spans="1:13">
      <c r="A2043" s="23" t="str">
        <f>+CONCATENATE(B2043,C2043,D2043,E2043,F2043)</f>
        <v>AMAgg431</v>
      </c>
      <c r="B2043" s="24" t="s">
        <v>121</v>
      </c>
      <c r="C2043" s="24" t="s">
        <v>10</v>
      </c>
      <c r="D2043" s="24" t="s">
        <v>89</v>
      </c>
      <c r="E2043" s="24">
        <v>43</v>
      </c>
      <c r="F2043" s="25">
        <v>1</v>
      </c>
      <c r="G2043" s="26">
        <v>148.6</v>
      </c>
      <c r="H2043" s="26">
        <v>194.1</v>
      </c>
      <c r="I2043" s="26">
        <v>246.39</v>
      </c>
      <c r="J2043" s="26">
        <v>301.22</v>
      </c>
      <c r="K2043" s="26">
        <v>362.36</v>
      </c>
      <c r="L2043" s="26">
        <v>430.71</v>
      </c>
      <c r="M2043" s="26">
        <v>267.74</v>
      </c>
    </row>
    <row r="2044" spans="1:13">
      <c r="A2044" s="23" t="str">
        <f>+CONCATENATE(B2044,C2044,D2044,E2044,F2044)</f>
        <v>AMAgg441</v>
      </c>
      <c r="B2044" s="24" t="s">
        <v>121</v>
      </c>
      <c r="C2044" s="24" t="s">
        <v>10</v>
      </c>
      <c r="D2044" s="24" t="s">
        <v>89</v>
      </c>
      <c r="E2044" s="24">
        <v>44</v>
      </c>
      <c r="F2044" s="25">
        <v>1</v>
      </c>
      <c r="G2044" s="26">
        <v>165.38</v>
      </c>
      <c r="H2044" s="26">
        <v>215.8</v>
      </c>
      <c r="I2044" s="26">
        <v>270.43</v>
      </c>
      <c r="J2044" s="26">
        <v>328.28</v>
      </c>
      <c r="K2044" s="26">
        <v>393.47</v>
      </c>
      <c r="L2044" s="26">
        <v>465.88</v>
      </c>
      <c r="M2044" s="26">
        <v>281.55</v>
      </c>
    </row>
    <row r="2045" spans="1:13">
      <c r="A2045" s="23" t="str">
        <f>+CONCATENATE(B2045,C2045,D2045,E2045,F2045)</f>
        <v>AMAgg451</v>
      </c>
      <c r="B2045" s="24" t="s">
        <v>121</v>
      </c>
      <c r="C2045" s="24" t="s">
        <v>10</v>
      </c>
      <c r="D2045" s="24" t="s">
        <v>89</v>
      </c>
      <c r="E2045" s="24">
        <v>45</v>
      </c>
      <c r="F2045" s="25">
        <v>1</v>
      </c>
      <c r="G2045" s="26">
        <v>184.3</v>
      </c>
      <c r="H2045" s="26">
        <v>239.42</v>
      </c>
      <c r="I2045" s="26">
        <v>296.3</v>
      </c>
      <c r="J2045" s="26">
        <v>357.48</v>
      </c>
      <c r="K2045" s="26">
        <v>427.01</v>
      </c>
      <c r="L2045" s="26">
        <v>503.55</v>
      </c>
      <c r="M2045" s="26">
        <v>296.3</v>
      </c>
    </row>
    <row r="2046" spans="1:13">
      <c r="A2046" s="23" t="str">
        <f>+CONCATENATE(B2046,C2046,D2046,E2046,F2046)</f>
        <v>AMAgg461</v>
      </c>
      <c r="B2046" s="24" t="s">
        <v>121</v>
      </c>
      <c r="C2046" s="24" t="s">
        <v>10</v>
      </c>
      <c r="D2046" s="24" t="s">
        <v>89</v>
      </c>
      <c r="E2046" s="24">
        <v>46</v>
      </c>
      <c r="F2046" s="25">
        <v>1</v>
      </c>
      <c r="G2046" s="26">
        <v>206.09</v>
      </c>
      <c r="H2046" s="26">
        <v>264.83</v>
      </c>
      <c r="I2046" s="26">
        <v>324.06</v>
      </c>
      <c r="J2046" s="26">
        <v>388.93</v>
      </c>
      <c r="K2046" s="26">
        <v>463.12</v>
      </c>
      <c r="L2046" s="26">
        <v>0</v>
      </c>
      <c r="M2046" s="26">
        <v>311.98</v>
      </c>
    </row>
    <row r="2047" spans="1:13">
      <c r="A2047" s="23" t="str">
        <f>+CONCATENATE(B2047,C2047,D2047,E2047,F2047)</f>
        <v>AMAgg471</v>
      </c>
      <c r="B2047" s="24" t="s">
        <v>121</v>
      </c>
      <c r="C2047" s="24" t="s">
        <v>10</v>
      </c>
      <c r="D2047" s="24" t="s">
        <v>89</v>
      </c>
      <c r="E2047" s="24">
        <v>47</v>
      </c>
      <c r="F2047" s="25">
        <v>1</v>
      </c>
      <c r="G2047" s="26">
        <v>229.86</v>
      </c>
      <c r="H2047" s="26">
        <v>292.06</v>
      </c>
      <c r="I2047" s="26">
        <v>353.75</v>
      </c>
      <c r="J2047" s="26">
        <v>422.75</v>
      </c>
      <c r="K2047" s="26">
        <v>501.87</v>
      </c>
      <c r="L2047" s="26">
        <v>0</v>
      </c>
      <c r="M2047" s="26">
        <v>328.65</v>
      </c>
    </row>
    <row r="2048" spans="1:13">
      <c r="A2048" s="23" t="str">
        <f>+CONCATENATE(B2048,C2048,D2048,E2048,F2048)</f>
        <v>AMAgg481</v>
      </c>
      <c r="B2048" s="24" t="s">
        <v>121</v>
      </c>
      <c r="C2048" s="24" t="s">
        <v>10</v>
      </c>
      <c r="D2048" s="24" t="s">
        <v>89</v>
      </c>
      <c r="E2048" s="24">
        <v>48</v>
      </c>
      <c r="F2048" s="25">
        <v>1</v>
      </c>
      <c r="G2048" s="26">
        <v>255.92</v>
      </c>
      <c r="H2048" s="26">
        <v>321.02</v>
      </c>
      <c r="I2048" s="26">
        <v>385.43</v>
      </c>
      <c r="J2048" s="26">
        <v>459.04</v>
      </c>
      <c r="K2048" s="26">
        <v>543.39</v>
      </c>
      <c r="L2048" s="26">
        <v>0</v>
      </c>
      <c r="M2048" s="26">
        <v>346.3</v>
      </c>
    </row>
    <row r="2049" spans="1:13">
      <c r="A2049" s="23" t="str">
        <f>+CONCATENATE(B2049,C2049,D2049,E2049,F2049)</f>
        <v>AMAgg491</v>
      </c>
      <c r="B2049" s="24" t="s">
        <v>121</v>
      </c>
      <c r="C2049" s="24" t="s">
        <v>10</v>
      </c>
      <c r="D2049" s="24" t="s">
        <v>89</v>
      </c>
      <c r="E2049" s="24">
        <v>49</v>
      </c>
      <c r="F2049" s="25">
        <v>1</v>
      </c>
      <c r="G2049" s="26">
        <v>283.89</v>
      </c>
      <c r="H2049" s="26">
        <v>351.62</v>
      </c>
      <c r="I2049" s="26">
        <v>419.2</v>
      </c>
      <c r="J2049" s="26">
        <v>497.93</v>
      </c>
      <c r="K2049" s="26">
        <v>587.71</v>
      </c>
      <c r="L2049" s="26">
        <v>0</v>
      </c>
      <c r="M2049" s="26">
        <v>364.55</v>
      </c>
    </row>
    <row r="2050" spans="1:13">
      <c r="A2050" s="23" t="str">
        <f>+CONCATENATE(B2050,C2050,D2050,E2050,F2050)</f>
        <v>AMAgg501</v>
      </c>
      <c r="B2050" s="24" t="s">
        <v>121</v>
      </c>
      <c r="C2050" s="24" t="s">
        <v>10</v>
      </c>
      <c r="D2050" s="24" t="s">
        <v>89</v>
      </c>
      <c r="E2050" s="24">
        <v>50</v>
      </c>
      <c r="F2050" s="25">
        <v>1</v>
      </c>
      <c r="G2050" s="26">
        <v>313.53</v>
      </c>
      <c r="H2050" s="26">
        <v>383.82</v>
      </c>
      <c r="I2050" s="26">
        <v>455.14</v>
      </c>
      <c r="J2050" s="26">
        <v>539.54</v>
      </c>
      <c r="K2050" s="26">
        <v>634.96</v>
      </c>
      <c r="L2050" s="26">
        <v>0</v>
      </c>
      <c r="M2050" s="26">
        <v>383.82</v>
      </c>
    </row>
    <row r="2051" spans="1:13">
      <c r="A2051" s="23" t="str">
        <f t="shared" ref="A2051:A2114" si="54">+CONCATENATE(B2051,C2051,D2051,E2051,F2051)</f>
        <v>AMAgg511</v>
      </c>
      <c r="B2051" s="24" t="s">
        <v>121</v>
      </c>
      <c r="C2051" s="24" t="s">
        <v>10</v>
      </c>
      <c r="D2051" s="24" t="s">
        <v>89</v>
      </c>
      <c r="E2051" s="24">
        <v>51</v>
      </c>
      <c r="F2051" s="25">
        <v>1</v>
      </c>
      <c r="G2051" s="26">
        <v>344.56</v>
      </c>
      <c r="H2051" s="26">
        <v>417.67</v>
      </c>
      <c r="I2051" s="26">
        <v>493.42</v>
      </c>
      <c r="J2051" s="26">
        <v>584.03</v>
      </c>
      <c r="K2051" s="26">
        <v>0</v>
      </c>
      <c r="L2051" s="26">
        <v>0</v>
      </c>
      <c r="M2051" s="26">
        <v>403.53</v>
      </c>
    </row>
    <row r="2052" spans="1:13">
      <c r="A2052" s="23" t="str">
        <f>+CONCATENATE(B2052,C2052,D2052,E2052,F2052)</f>
        <v>AMAgg521</v>
      </c>
      <c r="B2052" s="24" t="s">
        <v>121</v>
      </c>
      <c r="C2052" s="24" t="s">
        <v>10</v>
      </c>
      <c r="D2052" s="24" t="s">
        <v>89</v>
      </c>
      <c r="E2052" s="24">
        <v>52</v>
      </c>
      <c r="F2052" s="25">
        <v>1</v>
      </c>
      <c r="G2052" s="26">
        <v>376.86</v>
      </c>
      <c r="H2052" s="26">
        <v>453.27</v>
      </c>
      <c r="I2052" s="26">
        <v>534.24</v>
      </c>
      <c r="J2052" s="26">
        <v>631.58</v>
      </c>
      <c r="K2052" s="26">
        <v>0</v>
      </c>
      <c r="L2052" s="26">
        <v>0</v>
      </c>
      <c r="M2052" s="26">
        <v>422.18</v>
      </c>
    </row>
    <row r="2053" spans="1:13">
      <c r="A2053" s="23" t="str">
        <f>+CONCATENATE(B2053,C2053,D2053,E2053,F2053)</f>
        <v>AMAgg531</v>
      </c>
      <c r="B2053" s="24" t="s">
        <v>121</v>
      </c>
      <c r="C2053" s="24" t="s">
        <v>10</v>
      </c>
      <c r="D2053" s="24" t="s">
        <v>89</v>
      </c>
      <c r="E2053" s="24">
        <v>53</v>
      </c>
      <c r="F2053" s="25">
        <v>1</v>
      </c>
      <c r="G2053" s="26">
        <v>410.38</v>
      </c>
      <c r="H2053" s="26">
        <v>490.84</v>
      </c>
      <c r="I2053" s="26">
        <v>577.86</v>
      </c>
      <c r="J2053" s="26">
        <v>682.44</v>
      </c>
      <c r="K2053" s="26">
        <v>0</v>
      </c>
      <c r="L2053" s="26">
        <v>0</v>
      </c>
      <c r="M2053" s="26">
        <v>441.17</v>
      </c>
    </row>
    <row r="2054" spans="1:13">
      <c r="A2054" s="23" t="str">
        <f>+CONCATENATE(B2054,C2054,D2054,E2054,F2054)</f>
        <v>AMAgg541</v>
      </c>
      <c r="B2054" s="24" t="s">
        <v>121</v>
      </c>
      <c r="C2054" s="24" t="s">
        <v>10</v>
      </c>
      <c r="D2054" s="24" t="s">
        <v>89</v>
      </c>
      <c r="E2054" s="24">
        <v>54</v>
      </c>
      <c r="F2054" s="25">
        <v>1</v>
      </c>
      <c r="G2054" s="26">
        <v>445.22</v>
      </c>
      <c r="H2054" s="26">
        <v>530.72</v>
      </c>
      <c r="I2054" s="26">
        <v>624.62</v>
      </c>
      <c r="J2054" s="26">
        <v>736.85</v>
      </c>
      <c r="K2054" s="26">
        <v>0</v>
      </c>
      <c r="L2054" s="26">
        <v>0</v>
      </c>
      <c r="M2054" s="26">
        <v>460.77</v>
      </c>
    </row>
    <row r="2055" spans="1:13">
      <c r="A2055" s="23" t="str">
        <f>+CONCATENATE(B2055,C2055,D2055,E2055,F2055)</f>
        <v>AMAgg551</v>
      </c>
      <c r="B2055" s="24" t="s">
        <v>121</v>
      </c>
      <c r="C2055" s="24" t="s">
        <v>10</v>
      </c>
      <c r="D2055" s="24" t="s">
        <v>89</v>
      </c>
      <c r="E2055" s="24">
        <v>55</v>
      </c>
      <c r="F2055" s="25">
        <v>1</v>
      </c>
      <c r="G2055" s="26">
        <v>481.6</v>
      </c>
      <c r="H2055" s="26">
        <v>572.98</v>
      </c>
      <c r="I2055" s="26">
        <v>674.88</v>
      </c>
      <c r="J2055" s="26">
        <v>795.16</v>
      </c>
      <c r="K2055" s="26">
        <v>0</v>
      </c>
      <c r="L2055" s="26">
        <v>0</v>
      </c>
      <c r="M2055" s="26">
        <v>481.6</v>
      </c>
    </row>
    <row r="2056" spans="1:13">
      <c r="A2056" s="23" t="str">
        <f>+CONCATENATE(B2056,C2056,D2056,E2056,F2056)</f>
        <v>AMAgg561</v>
      </c>
      <c r="B2056" s="24" t="s">
        <v>121</v>
      </c>
      <c r="C2056" s="24" t="s">
        <v>10</v>
      </c>
      <c r="D2056" s="24" t="s">
        <v>89</v>
      </c>
      <c r="E2056" s="24">
        <v>56</v>
      </c>
      <c r="F2056" s="25">
        <v>1</v>
      </c>
      <c r="G2056" s="26">
        <v>519.93</v>
      </c>
      <c r="H2056" s="26">
        <v>618.88</v>
      </c>
      <c r="I2056" s="26">
        <v>729.12</v>
      </c>
      <c r="J2056" s="26">
        <v>0</v>
      </c>
      <c r="K2056" s="26">
        <v>0</v>
      </c>
      <c r="L2056" s="26">
        <v>0</v>
      </c>
      <c r="M2056" s="26"/>
    </row>
    <row r="2057" spans="1:13">
      <c r="A2057" s="23" t="str">
        <f>+CONCATENATE(B2057,C2057,D2057,E2057,F2057)</f>
        <v>AMAgg571</v>
      </c>
      <c r="B2057" s="24" t="s">
        <v>121</v>
      </c>
      <c r="C2057" s="24" t="s">
        <v>10</v>
      </c>
      <c r="D2057" s="24" t="s">
        <v>89</v>
      </c>
      <c r="E2057" s="24">
        <v>57</v>
      </c>
      <c r="F2057" s="25">
        <v>1</v>
      </c>
      <c r="G2057" s="26">
        <v>560.21</v>
      </c>
      <c r="H2057" s="26">
        <v>668.13</v>
      </c>
      <c r="I2057" s="26">
        <v>787.79</v>
      </c>
      <c r="J2057" s="26">
        <v>0</v>
      </c>
      <c r="K2057" s="26">
        <v>0</v>
      </c>
      <c r="L2057" s="26">
        <v>0</v>
      </c>
      <c r="M2057" s="26"/>
    </row>
    <row r="2058" spans="1:13">
      <c r="A2058" s="23" t="str">
        <f>+CONCATENATE(B2058,C2058,D2058,E2058,F2058)</f>
        <v>AMAgg581</v>
      </c>
      <c r="B2058" s="24" t="s">
        <v>121</v>
      </c>
      <c r="C2058" s="24" t="s">
        <v>10</v>
      </c>
      <c r="D2058" s="24" t="s">
        <v>89</v>
      </c>
      <c r="E2058" s="24">
        <v>58</v>
      </c>
      <c r="F2058" s="25">
        <v>1</v>
      </c>
      <c r="G2058" s="26">
        <v>604.33</v>
      </c>
      <c r="H2058" s="26">
        <v>722.08</v>
      </c>
      <c r="I2058" s="26">
        <v>851.42</v>
      </c>
      <c r="J2058" s="26">
        <v>0</v>
      </c>
      <c r="K2058" s="26">
        <v>0</v>
      </c>
      <c r="L2058" s="26">
        <v>0</v>
      </c>
      <c r="M2058" s="26"/>
    </row>
    <row r="2059" spans="1:13">
      <c r="A2059" s="23" t="str">
        <f>+CONCATENATE(B2059,C2059,D2059,E2059,F2059)</f>
        <v>AMAgg591</v>
      </c>
      <c r="B2059" s="24" t="s">
        <v>121</v>
      </c>
      <c r="C2059" s="24" t="s">
        <v>10</v>
      </c>
      <c r="D2059" s="24" t="s">
        <v>89</v>
      </c>
      <c r="E2059" s="24">
        <v>59</v>
      </c>
      <c r="F2059" s="25">
        <v>1</v>
      </c>
      <c r="G2059" s="26">
        <v>651.96</v>
      </c>
      <c r="H2059" s="26">
        <v>780.31</v>
      </c>
      <c r="I2059" s="26">
        <v>920.54</v>
      </c>
      <c r="J2059" s="26">
        <v>0</v>
      </c>
      <c r="K2059" s="26">
        <v>0</v>
      </c>
      <c r="L2059" s="26">
        <v>0</v>
      </c>
      <c r="M2059" s="26"/>
    </row>
    <row r="2060" spans="1:13">
      <c r="A2060" s="23" t="str">
        <f>+CONCATENATE(B2060,C2060,D2060,E2060,F2060)</f>
        <v>AMAgg601</v>
      </c>
      <c r="B2060" s="24" t="s">
        <v>121</v>
      </c>
      <c r="C2060" s="24" t="s">
        <v>10</v>
      </c>
      <c r="D2060" s="24" t="s">
        <v>89</v>
      </c>
      <c r="E2060" s="24">
        <v>60</v>
      </c>
      <c r="F2060" s="25">
        <v>1</v>
      </c>
      <c r="G2060" s="26">
        <v>704.02</v>
      </c>
      <c r="H2060" s="26">
        <v>844.27</v>
      </c>
      <c r="I2060" s="26">
        <v>995.67</v>
      </c>
      <c r="J2060" s="26">
        <v>0</v>
      </c>
      <c r="K2060" s="26">
        <v>0</v>
      </c>
      <c r="L2060" s="26">
        <v>0</v>
      </c>
      <c r="M2060" s="26"/>
    </row>
    <row r="2061" spans="1:13">
      <c r="A2061" s="23" t="str">
        <f>+CONCATENATE(B2061,C2061,D2061,E2061,F2061)</f>
        <v>AMAgg611</v>
      </c>
      <c r="B2061" s="24" t="s">
        <v>121</v>
      </c>
      <c r="C2061" s="24" t="s">
        <v>10</v>
      </c>
      <c r="D2061" s="24" t="s">
        <v>89</v>
      </c>
      <c r="E2061" s="24">
        <v>61</v>
      </c>
      <c r="F2061" s="25">
        <v>1</v>
      </c>
      <c r="G2061" s="26">
        <v>761.17</v>
      </c>
      <c r="H2061" s="26">
        <v>914.37</v>
      </c>
      <c r="I2061" s="26">
        <v>0</v>
      </c>
      <c r="J2061" s="26">
        <v>0</v>
      </c>
      <c r="K2061" s="26">
        <v>0</v>
      </c>
      <c r="L2061" s="26">
        <v>0</v>
      </c>
      <c r="M2061" s="26"/>
    </row>
    <row r="2062" spans="1:13">
      <c r="A2062" s="23" t="str">
        <f>+CONCATENATE(B2062,C2062,D2062,E2062,F2062)</f>
        <v>AMAgg621</v>
      </c>
      <c r="B2062" s="24" t="s">
        <v>121</v>
      </c>
      <c r="C2062" s="24" t="s">
        <v>10</v>
      </c>
      <c r="D2062" s="24" t="s">
        <v>89</v>
      </c>
      <c r="E2062" s="24">
        <v>62</v>
      </c>
      <c r="F2062" s="25">
        <v>1</v>
      </c>
      <c r="G2062" s="26">
        <v>824.09</v>
      </c>
      <c r="H2062" s="26">
        <v>991.22</v>
      </c>
      <c r="I2062" s="26">
        <v>0</v>
      </c>
      <c r="J2062" s="26">
        <v>0</v>
      </c>
      <c r="K2062" s="26">
        <v>0</v>
      </c>
      <c r="L2062" s="26">
        <v>0</v>
      </c>
      <c r="M2062" s="26"/>
    </row>
    <row r="2063" spans="1:13">
      <c r="A2063" s="23" t="str">
        <f>+CONCATENATE(B2063,C2063,D2063,E2063,F2063)</f>
        <v>AMAgg631</v>
      </c>
      <c r="B2063" s="24" t="s">
        <v>121</v>
      </c>
      <c r="C2063" s="24" t="s">
        <v>10</v>
      </c>
      <c r="D2063" s="24" t="s">
        <v>89</v>
      </c>
      <c r="E2063" s="24">
        <v>63</v>
      </c>
      <c r="F2063" s="25">
        <v>1</v>
      </c>
      <c r="G2063" s="26">
        <v>893.42</v>
      </c>
      <c r="H2063" s="26">
        <v>1075.41</v>
      </c>
      <c r="I2063" s="26">
        <v>0</v>
      </c>
      <c r="J2063" s="26">
        <v>0</v>
      </c>
      <c r="K2063" s="26">
        <v>0</v>
      </c>
      <c r="L2063" s="26">
        <v>0</v>
      </c>
      <c r="M2063" s="26"/>
    </row>
    <row r="2064" spans="1:13">
      <c r="A2064" s="23" t="str">
        <f>+CONCATENATE(B2064,C2064,D2064,E2064,F2064)</f>
        <v>AMAgg641</v>
      </c>
      <c r="B2064" s="24" t="s">
        <v>121</v>
      </c>
      <c r="C2064" s="24" t="s">
        <v>10</v>
      </c>
      <c r="D2064" s="24" t="s">
        <v>89</v>
      </c>
      <c r="E2064" s="24">
        <v>64</v>
      </c>
      <c r="F2064" s="25">
        <v>1</v>
      </c>
      <c r="G2064" s="26">
        <v>969.83</v>
      </c>
      <c r="H2064" s="26">
        <v>1167.56</v>
      </c>
      <c r="I2064" s="26">
        <v>0</v>
      </c>
      <c r="J2064" s="26">
        <v>0</v>
      </c>
      <c r="K2064" s="26">
        <v>0</v>
      </c>
      <c r="L2064" s="26">
        <v>0</v>
      </c>
      <c r="M2064" s="26"/>
    </row>
    <row r="2065" spans="1:13">
      <c r="A2065" s="23" t="str">
        <f>+CONCATENATE(B2065,C2065,D2065,E2065,F2065)</f>
        <v>AMAgg651</v>
      </c>
      <c r="B2065" s="24" t="s">
        <v>121</v>
      </c>
      <c r="C2065" s="24" t="s">
        <v>10</v>
      </c>
      <c r="D2065" s="24" t="s">
        <v>89</v>
      </c>
      <c r="E2065" s="24">
        <v>65</v>
      </c>
      <c r="F2065" s="25">
        <v>1</v>
      </c>
      <c r="G2065" s="26">
        <v>1054.07</v>
      </c>
      <c r="H2065" s="26">
        <v>1268.27</v>
      </c>
      <c r="I2065" s="26">
        <v>0</v>
      </c>
      <c r="J2065" s="26">
        <v>0</v>
      </c>
      <c r="K2065" s="26">
        <v>0</v>
      </c>
      <c r="L2065" s="26">
        <v>0</v>
      </c>
      <c r="M2065" s="26"/>
    </row>
    <row r="2066" spans="1:13">
      <c r="A2066" s="23" t="str">
        <f>+CONCATENATE(B2066,C2066,D2066,E2066,F2066)</f>
        <v>AMAgg181.25</v>
      </c>
      <c r="B2066" s="24" t="s">
        <v>121</v>
      </c>
      <c r="C2066" s="24" t="s">
        <v>10</v>
      </c>
      <c r="D2066" s="24" t="s">
        <v>89</v>
      </c>
      <c r="E2066" s="24">
        <v>18</v>
      </c>
      <c r="F2066" s="25">
        <v>1.25</v>
      </c>
      <c r="G2066" s="26">
        <v>0</v>
      </c>
      <c r="H2066" s="26">
        <v>59.85</v>
      </c>
      <c r="I2066" s="26">
        <v>60.09</v>
      </c>
      <c r="J2066" s="26">
        <v>61.24</v>
      </c>
      <c r="K2066" s="26">
        <v>66.47</v>
      </c>
      <c r="L2066" s="26">
        <v>78.59</v>
      </c>
      <c r="M2066" s="26"/>
    </row>
    <row r="2067" spans="1:13">
      <c r="A2067" s="23" t="str">
        <f>+CONCATENATE(B2067,C2067,D2067,E2067,F2067)</f>
        <v>AMAgg191.25</v>
      </c>
      <c r="B2067" s="24" t="s">
        <v>121</v>
      </c>
      <c r="C2067" s="24" t="s">
        <v>10</v>
      </c>
      <c r="D2067" s="24" t="s">
        <v>89</v>
      </c>
      <c r="E2067" s="24">
        <v>19</v>
      </c>
      <c r="F2067" s="25">
        <v>1.25</v>
      </c>
      <c r="G2067" s="26">
        <v>0</v>
      </c>
      <c r="H2067" s="26">
        <v>61.76</v>
      </c>
      <c r="I2067" s="26">
        <v>61.97</v>
      </c>
      <c r="J2067" s="26">
        <v>63.47</v>
      </c>
      <c r="K2067" s="26">
        <v>69.92</v>
      </c>
      <c r="L2067" s="26">
        <v>83.79</v>
      </c>
      <c r="M2067" s="26"/>
    </row>
    <row r="2068" spans="1:13">
      <c r="A2068" s="23" t="str">
        <f>+CONCATENATE(B2068,C2068,D2068,E2068,F2068)</f>
        <v>AMAgg201.25</v>
      </c>
      <c r="B2068" s="24" t="s">
        <v>121</v>
      </c>
      <c r="C2068" s="24" t="s">
        <v>10</v>
      </c>
      <c r="D2068" s="24" t="s">
        <v>89</v>
      </c>
      <c r="E2068" s="24">
        <v>20</v>
      </c>
      <c r="F2068" s="25">
        <v>1.25</v>
      </c>
      <c r="G2068" s="26">
        <v>0</v>
      </c>
      <c r="H2068" s="26">
        <v>63.37</v>
      </c>
      <c r="I2068" s="26">
        <v>63.63</v>
      </c>
      <c r="J2068" s="26">
        <v>65.67</v>
      </c>
      <c r="K2068" s="26">
        <v>73.64</v>
      </c>
      <c r="L2068" s="26">
        <v>89.47</v>
      </c>
      <c r="M2068" s="26"/>
    </row>
    <row r="2069" spans="1:13">
      <c r="A2069" s="23" t="str">
        <f>+CONCATENATE(B2069,C2069,D2069,E2069,F2069)</f>
        <v>AMAgg211.25</v>
      </c>
      <c r="B2069" s="24" t="s">
        <v>121</v>
      </c>
      <c r="C2069" s="24" t="s">
        <v>10</v>
      </c>
      <c r="D2069" s="24" t="s">
        <v>89</v>
      </c>
      <c r="E2069" s="24">
        <v>21</v>
      </c>
      <c r="F2069" s="25">
        <v>1.25</v>
      </c>
      <c r="G2069" s="26">
        <v>0</v>
      </c>
      <c r="H2069" s="26">
        <v>64.7</v>
      </c>
      <c r="I2069" s="26">
        <v>65.08</v>
      </c>
      <c r="J2069" s="26">
        <v>67.97</v>
      </c>
      <c r="K2069" s="26">
        <v>77.84</v>
      </c>
      <c r="L2069" s="26">
        <v>95.74</v>
      </c>
      <c r="M2069" s="26"/>
    </row>
    <row r="2070" spans="1:13">
      <c r="A2070" s="23" t="str">
        <f>+CONCATENATE(B2070,C2070,D2070,E2070,F2070)</f>
        <v>AMAgg221.25</v>
      </c>
      <c r="B2070" s="24" t="s">
        <v>121</v>
      </c>
      <c r="C2070" s="24" t="s">
        <v>10</v>
      </c>
      <c r="D2070" s="24" t="s">
        <v>89</v>
      </c>
      <c r="E2070" s="24">
        <v>22</v>
      </c>
      <c r="F2070" s="25">
        <v>1.25</v>
      </c>
      <c r="G2070" s="26">
        <v>0</v>
      </c>
      <c r="H2070" s="26">
        <v>65.81</v>
      </c>
      <c r="I2070" s="26">
        <v>66.44</v>
      </c>
      <c r="J2070" s="26">
        <v>70.53</v>
      </c>
      <c r="K2070" s="26">
        <v>82.5</v>
      </c>
      <c r="L2070" s="26">
        <v>102.72</v>
      </c>
      <c r="M2070" s="26"/>
    </row>
    <row r="2071" spans="1:13">
      <c r="A2071" s="23" t="str">
        <f>+CONCATENATE(B2071,C2071,D2071,E2071,F2071)</f>
        <v>AMAgg231.25</v>
      </c>
      <c r="B2071" s="24" t="s">
        <v>121</v>
      </c>
      <c r="C2071" s="24" t="s">
        <v>10</v>
      </c>
      <c r="D2071" s="24" t="s">
        <v>89</v>
      </c>
      <c r="E2071" s="24">
        <v>23</v>
      </c>
      <c r="F2071" s="25">
        <v>1.25</v>
      </c>
      <c r="G2071" s="26">
        <v>0</v>
      </c>
      <c r="H2071" s="26">
        <v>66.84</v>
      </c>
      <c r="I2071" s="26">
        <v>67.88</v>
      </c>
      <c r="J2071" s="26">
        <v>73.53</v>
      </c>
      <c r="K2071" s="26">
        <v>87.79</v>
      </c>
      <c r="L2071" s="26">
        <v>110.33</v>
      </c>
      <c r="M2071" s="26"/>
    </row>
    <row r="2072" spans="1:13">
      <c r="A2072" s="23" t="str">
        <f>+CONCATENATE(B2072,C2072,D2072,E2072,F2072)</f>
        <v>AMAgg241.25</v>
      </c>
      <c r="B2072" s="24" t="s">
        <v>121</v>
      </c>
      <c r="C2072" s="24" t="s">
        <v>10</v>
      </c>
      <c r="D2072" s="24" t="s">
        <v>89</v>
      </c>
      <c r="E2072" s="24">
        <v>24</v>
      </c>
      <c r="F2072" s="25">
        <v>1.25</v>
      </c>
      <c r="G2072" s="26">
        <v>0</v>
      </c>
      <c r="H2072" s="26">
        <v>67.89</v>
      </c>
      <c r="I2072" s="26">
        <v>69.46</v>
      </c>
      <c r="J2072" s="26">
        <v>77.12</v>
      </c>
      <c r="K2072" s="26">
        <v>93.93</v>
      </c>
      <c r="L2072" s="26">
        <v>118.86</v>
      </c>
      <c r="M2072" s="26"/>
    </row>
    <row r="2073" spans="1:13">
      <c r="A2073" s="23" t="str">
        <f>+CONCATENATE(B2073,C2073,D2073,E2073,F2073)</f>
        <v>AMAgg251.25</v>
      </c>
      <c r="B2073" s="24" t="s">
        <v>121</v>
      </c>
      <c r="C2073" s="24" t="s">
        <v>10</v>
      </c>
      <c r="D2073" s="24" t="s">
        <v>89</v>
      </c>
      <c r="E2073" s="24">
        <v>25</v>
      </c>
      <c r="F2073" s="25">
        <v>1.25</v>
      </c>
      <c r="G2073" s="26">
        <v>0</v>
      </c>
      <c r="H2073" s="26">
        <v>69.06</v>
      </c>
      <c r="I2073" s="26">
        <v>71.42</v>
      </c>
      <c r="J2073" s="26">
        <v>81.42</v>
      </c>
      <c r="K2073" s="26">
        <v>100.84</v>
      </c>
      <c r="L2073" s="26">
        <v>128.25</v>
      </c>
      <c r="M2073" s="26"/>
    </row>
    <row r="2074" spans="1:13">
      <c r="A2074" s="23" t="str">
        <f>+CONCATENATE(B2074,C2074,D2074,E2074,F2074)</f>
        <v>AMAgg261.25</v>
      </c>
      <c r="B2074" s="24" t="s">
        <v>121</v>
      </c>
      <c r="C2074" s="24" t="s">
        <v>10</v>
      </c>
      <c r="D2074" s="24" t="s">
        <v>89</v>
      </c>
      <c r="E2074" s="24">
        <v>26</v>
      </c>
      <c r="F2074" s="25">
        <v>1.25</v>
      </c>
      <c r="G2074" s="26">
        <v>0</v>
      </c>
      <c r="H2074" s="26">
        <v>70.5</v>
      </c>
      <c r="I2074" s="26">
        <v>74.03</v>
      </c>
      <c r="J2074" s="26">
        <v>86.53</v>
      </c>
      <c r="K2074" s="26">
        <v>108.73</v>
      </c>
      <c r="L2074" s="26">
        <v>138.54</v>
      </c>
      <c r="M2074" s="26"/>
    </row>
    <row r="2075" spans="1:13">
      <c r="A2075" s="23" t="str">
        <f>+CONCATENATE(B2075,C2075,D2075,E2075,F2075)</f>
        <v>AMAgg271.25</v>
      </c>
      <c r="B2075" s="24" t="s">
        <v>121</v>
      </c>
      <c r="C2075" s="24" t="s">
        <v>10</v>
      </c>
      <c r="D2075" s="24" t="s">
        <v>89</v>
      </c>
      <c r="E2075" s="24">
        <v>27</v>
      </c>
      <c r="F2075" s="25">
        <v>1.25</v>
      </c>
      <c r="G2075" s="26">
        <v>0</v>
      </c>
      <c r="H2075" s="26">
        <v>72.16</v>
      </c>
      <c r="I2075" s="26">
        <v>77.27</v>
      </c>
      <c r="J2075" s="26">
        <v>92.48</v>
      </c>
      <c r="K2075" s="26">
        <v>117.45</v>
      </c>
      <c r="L2075" s="26">
        <v>149.7</v>
      </c>
      <c r="M2075" s="26"/>
    </row>
    <row r="2076" spans="1:13">
      <c r="A2076" s="23" t="str">
        <f>+CONCATENATE(B2076,C2076,D2076,E2076,F2076)</f>
        <v>AMAgg281.25</v>
      </c>
      <c r="B2076" s="24" t="s">
        <v>121</v>
      </c>
      <c r="C2076" s="24" t="s">
        <v>10</v>
      </c>
      <c r="D2076" s="24" t="s">
        <v>89</v>
      </c>
      <c r="E2076" s="24">
        <v>28</v>
      </c>
      <c r="F2076" s="25">
        <v>1.25</v>
      </c>
      <c r="G2076" s="26">
        <v>0</v>
      </c>
      <c r="H2076" s="26">
        <v>74.27</v>
      </c>
      <c r="I2076" s="26">
        <v>81.31</v>
      </c>
      <c r="J2076" s="26">
        <v>99.48</v>
      </c>
      <c r="K2076" s="26">
        <v>127.53</v>
      </c>
      <c r="L2076" s="26">
        <v>161.88</v>
      </c>
      <c r="M2076" s="26"/>
    </row>
    <row r="2077" spans="1:13">
      <c r="A2077" s="23" t="str">
        <f>+CONCATENATE(B2077,C2077,D2077,E2077,F2077)</f>
        <v>AMAgg291.25</v>
      </c>
      <c r="B2077" s="24" t="s">
        <v>121</v>
      </c>
      <c r="C2077" s="24" t="s">
        <v>10</v>
      </c>
      <c r="D2077" s="24" t="s">
        <v>89</v>
      </c>
      <c r="E2077" s="24">
        <v>29</v>
      </c>
      <c r="F2077" s="25">
        <v>1.25</v>
      </c>
      <c r="G2077" s="26">
        <v>0</v>
      </c>
      <c r="H2077" s="26">
        <v>76.94</v>
      </c>
      <c r="I2077" s="26">
        <v>86.3</v>
      </c>
      <c r="J2077" s="26">
        <v>107.56</v>
      </c>
      <c r="K2077" s="26">
        <v>138.56</v>
      </c>
      <c r="L2077" s="26">
        <v>175.2</v>
      </c>
      <c r="M2077" s="26"/>
    </row>
    <row r="2078" spans="1:13">
      <c r="A2078" s="23" t="str">
        <f>+CONCATENATE(B2078,C2078,D2078,E2078,F2078)</f>
        <v>AMAgg301.25</v>
      </c>
      <c r="B2078" s="24" t="s">
        <v>121</v>
      </c>
      <c r="C2078" s="24" t="s">
        <v>10</v>
      </c>
      <c r="D2078" s="24" t="s">
        <v>89</v>
      </c>
      <c r="E2078" s="24">
        <v>30</v>
      </c>
      <c r="F2078" s="25">
        <v>1.25</v>
      </c>
      <c r="G2078" s="26">
        <v>0</v>
      </c>
      <c r="H2078" s="26">
        <v>80.2</v>
      </c>
      <c r="I2078" s="26">
        <v>92.32</v>
      </c>
      <c r="J2078" s="26">
        <v>116.76</v>
      </c>
      <c r="K2078" s="26">
        <v>150.84</v>
      </c>
      <c r="L2078" s="26">
        <v>189.59</v>
      </c>
      <c r="M2078" s="26">
        <v>189.59</v>
      </c>
    </row>
    <row r="2079" spans="1:13">
      <c r="A2079" s="23" t="str">
        <f>+CONCATENATE(B2079,C2079,D2079,E2079,F2079)</f>
        <v>AMAgg311.25</v>
      </c>
      <c r="B2079" s="24" t="s">
        <v>121</v>
      </c>
      <c r="C2079" s="24" t="s">
        <v>10</v>
      </c>
      <c r="D2079" s="24" t="s">
        <v>89</v>
      </c>
      <c r="E2079" s="24">
        <v>31</v>
      </c>
      <c r="F2079" s="25">
        <v>1.25</v>
      </c>
      <c r="G2079" s="26">
        <v>0</v>
      </c>
      <c r="H2079" s="26">
        <v>84.23</v>
      </c>
      <c r="I2079" s="26">
        <v>99.32</v>
      </c>
      <c r="J2079" s="26">
        <v>127.11</v>
      </c>
      <c r="K2079" s="26">
        <v>164.16</v>
      </c>
      <c r="L2079" s="26">
        <v>205.19</v>
      </c>
      <c r="M2079" s="26">
        <v>196.78</v>
      </c>
    </row>
    <row r="2080" spans="1:13">
      <c r="A2080" s="23" t="str">
        <f>+CONCATENATE(B2080,C2080,D2080,E2080,F2080)</f>
        <v>AMAgg321.25</v>
      </c>
      <c r="B2080" s="24" t="s">
        <v>121</v>
      </c>
      <c r="C2080" s="24" t="s">
        <v>10</v>
      </c>
      <c r="D2080" s="24" t="s">
        <v>89</v>
      </c>
      <c r="E2080" s="24">
        <v>32</v>
      </c>
      <c r="F2080" s="25">
        <v>1.25</v>
      </c>
      <c r="G2080" s="26">
        <v>0</v>
      </c>
      <c r="H2080" s="26">
        <v>89.08</v>
      </c>
      <c r="I2080" s="26">
        <v>107.63</v>
      </c>
      <c r="J2080" s="26">
        <v>139.09</v>
      </c>
      <c r="K2080" s="26">
        <v>178.81</v>
      </c>
      <c r="L2080" s="26">
        <v>222.16</v>
      </c>
      <c r="M2080" s="26">
        <v>204.48</v>
      </c>
    </row>
    <row r="2081" spans="1:13">
      <c r="A2081" s="23" t="str">
        <f>+CONCATENATE(B2081,C2081,D2081,E2081,F2081)</f>
        <v>AMAgg331.25</v>
      </c>
      <c r="B2081" s="24" t="s">
        <v>121</v>
      </c>
      <c r="C2081" s="24" t="s">
        <v>10</v>
      </c>
      <c r="D2081" s="24" t="s">
        <v>89</v>
      </c>
      <c r="E2081" s="24">
        <v>33</v>
      </c>
      <c r="F2081" s="25">
        <v>1.25</v>
      </c>
      <c r="G2081" s="26">
        <v>0</v>
      </c>
      <c r="H2081" s="26">
        <v>95</v>
      </c>
      <c r="I2081" s="26">
        <v>117.17</v>
      </c>
      <c r="J2081" s="26">
        <v>152.34</v>
      </c>
      <c r="K2081" s="26">
        <v>194.87</v>
      </c>
      <c r="L2081" s="26">
        <v>240.62</v>
      </c>
      <c r="M2081" s="26">
        <v>212.72</v>
      </c>
    </row>
    <row r="2082" spans="1:13">
      <c r="A2082" s="23" t="str">
        <f>+CONCATENATE(B2082,C2082,D2082,E2082,F2082)</f>
        <v>AMAgg341.25</v>
      </c>
      <c r="B2082" s="24" t="s">
        <v>121</v>
      </c>
      <c r="C2082" s="24" t="s">
        <v>10</v>
      </c>
      <c r="D2082" s="24" t="s">
        <v>89</v>
      </c>
      <c r="E2082" s="24">
        <v>34</v>
      </c>
      <c r="F2082" s="25">
        <v>1.25</v>
      </c>
      <c r="G2082" s="26">
        <v>0</v>
      </c>
      <c r="H2082" s="26">
        <v>102.08</v>
      </c>
      <c r="I2082" s="26">
        <v>128.18</v>
      </c>
      <c r="J2082" s="26">
        <v>167.13</v>
      </c>
      <c r="K2082" s="26">
        <v>212.17</v>
      </c>
      <c r="L2082" s="26">
        <v>260.67</v>
      </c>
      <c r="M2082" s="26">
        <v>221.53</v>
      </c>
    </row>
    <row r="2083" spans="1:13">
      <c r="A2083" s="23" t="str">
        <f>+CONCATENATE(B2083,C2083,D2083,E2083,F2083)</f>
        <v>AMAgg351.25</v>
      </c>
      <c r="B2083" s="24" t="s">
        <v>121</v>
      </c>
      <c r="C2083" s="24" t="s">
        <v>10</v>
      </c>
      <c r="D2083" s="24" t="s">
        <v>89</v>
      </c>
      <c r="E2083" s="24">
        <v>35</v>
      </c>
      <c r="F2083" s="25">
        <v>1.25</v>
      </c>
      <c r="G2083" s="26">
        <v>0</v>
      </c>
      <c r="H2083" s="26">
        <v>110.49</v>
      </c>
      <c r="I2083" s="26">
        <v>140.67</v>
      </c>
      <c r="J2083" s="26">
        <v>183.23</v>
      </c>
      <c r="K2083" s="26">
        <v>230.96</v>
      </c>
      <c r="L2083" s="26">
        <v>282.42</v>
      </c>
      <c r="M2083" s="26">
        <v>230.96</v>
      </c>
    </row>
    <row r="2084" spans="1:13">
      <c r="A2084" s="23" t="str">
        <f>+CONCATENATE(B2084,C2084,D2084,E2084,F2084)</f>
        <v>AMAgg361.25</v>
      </c>
      <c r="B2084" s="24" t="s">
        <v>121</v>
      </c>
      <c r="C2084" s="24" t="s">
        <v>10</v>
      </c>
      <c r="D2084" s="24" t="s">
        <v>89</v>
      </c>
      <c r="E2084" s="24">
        <v>36</v>
      </c>
      <c r="F2084" s="25">
        <v>1.25</v>
      </c>
      <c r="G2084" s="26">
        <v>0</v>
      </c>
      <c r="H2084" s="26">
        <v>120.2</v>
      </c>
      <c r="I2084" s="26">
        <v>154.79</v>
      </c>
      <c r="J2084" s="26">
        <v>200.97</v>
      </c>
      <c r="K2084" s="26">
        <v>251.38</v>
      </c>
      <c r="L2084" s="26">
        <v>306.01</v>
      </c>
      <c r="M2084" s="26">
        <v>241.04</v>
      </c>
    </row>
    <row r="2085" spans="1:13">
      <c r="A2085" s="23" t="str">
        <f>+CONCATENATE(B2085,C2085,D2085,E2085,F2085)</f>
        <v>AMAgg371.25</v>
      </c>
      <c r="B2085" s="24" t="s">
        <v>121</v>
      </c>
      <c r="C2085" s="24" t="s">
        <v>10</v>
      </c>
      <c r="D2085" s="24" t="s">
        <v>89</v>
      </c>
      <c r="E2085" s="24">
        <v>37</v>
      </c>
      <c r="F2085" s="25">
        <v>1.25</v>
      </c>
      <c r="G2085" s="26">
        <v>0</v>
      </c>
      <c r="H2085" s="26">
        <v>131.67</v>
      </c>
      <c r="I2085" s="26">
        <v>170.85</v>
      </c>
      <c r="J2085" s="26">
        <v>220.4</v>
      </c>
      <c r="K2085" s="26">
        <v>273.53</v>
      </c>
      <c r="L2085" s="26">
        <v>331.57</v>
      </c>
      <c r="M2085" s="26">
        <v>251.81</v>
      </c>
    </row>
    <row r="2086" spans="1:13">
      <c r="A2086" s="23" t="str">
        <f>+CONCATENATE(B2086,C2086,D2086,E2086,F2086)</f>
        <v>AMAgg381.25</v>
      </c>
      <c r="B2086" s="24" t="s">
        <v>121</v>
      </c>
      <c r="C2086" s="24" t="s">
        <v>10</v>
      </c>
      <c r="D2086" s="24" t="s">
        <v>89</v>
      </c>
      <c r="E2086" s="24">
        <v>38</v>
      </c>
      <c r="F2086" s="25">
        <v>1.25</v>
      </c>
      <c r="G2086" s="26">
        <v>0</v>
      </c>
      <c r="H2086" s="26">
        <v>144.78</v>
      </c>
      <c r="I2086" s="26">
        <v>188.76</v>
      </c>
      <c r="J2086" s="26">
        <v>241.43</v>
      </c>
      <c r="K2086" s="26">
        <v>297.54</v>
      </c>
      <c r="L2086" s="26">
        <v>359.25</v>
      </c>
      <c r="M2086" s="26">
        <v>263.34</v>
      </c>
    </row>
    <row r="2087" spans="1:13">
      <c r="A2087" s="23" t="str">
        <f>+CONCATENATE(B2087,C2087,D2087,E2087,F2087)</f>
        <v>AMAgg391.25</v>
      </c>
      <c r="B2087" s="24" t="s">
        <v>121</v>
      </c>
      <c r="C2087" s="24" t="s">
        <v>10</v>
      </c>
      <c r="D2087" s="24" t="s">
        <v>89</v>
      </c>
      <c r="E2087" s="24">
        <v>39</v>
      </c>
      <c r="F2087" s="25">
        <v>1.25</v>
      </c>
      <c r="G2087" s="26">
        <v>0</v>
      </c>
      <c r="H2087" s="26">
        <v>159.91</v>
      </c>
      <c r="I2087" s="26">
        <v>208.51</v>
      </c>
      <c r="J2087" s="26">
        <v>264.18</v>
      </c>
      <c r="K2087" s="26">
        <v>323.56</v>
      </c>
      <c r="L2087" s="26">
        <v>389.17</v>
      </c>
      <c r="M2087" s="26">
        <v>275.66</v>
      </c>
    </row>
    <row r="2088" spans="1:13">
      <c r="A2088" s="23" t="str">
        <f>+CONCATENATE(B2088,C2088,D2088,E2088,F2088)</f>
        <v>AMAgg401.25</v>
      </c>
      <c r="B2088" s="24" t="s">
        <v>121</v>
      </c>
      <c r="C2088" s="24" t="s">
        <v>10</v>
      </c>
      <c r="D2088" s="24" t="s">
        <v>89</v>
      </c>
      <c r="E2088" s="24">
        <v>40</v>
      </c>
      <c r="F2088" s="25">
        <v>1.25</v>
      </c>
      <c r="G2088" s="26">
        <v>138.56</v>
      </c>
      <c r="H2088" s="26">
        <v>177.24</v>
      </c>
      <c r="I2088" s="26">
        <v>230.15</v>
      </c>
      <c r="J2088" s="26">
        <v>288.86</v>
      </c>
      <c r="K2088" s="26">
        <v>351.75</v>
      </c>
      <c r="L2088" s="26">
        <v>421.51</v>
      </c>
      <c r="M2088" s="26">
        <v>288.86</v>
      </c>
    </row>
    <row r="2089" spans="1:13">
      <c r="A2089" s="23" t="str">
        <f>+CONCATENATE(B2089,C2089,D2089,E2089,F2089)</f>
        <v>AMAgg411.25</v>
      </c>
      <c r="B2089" s="24" t="s">
        <v>121</v>
      </c>
      <c r="C2089" s="24" t="s">
        <v>10</v>
      </c>
      <c r="D2089" s="24" t="s">
        <v>89</v>
      </c>
      <c r="E2089" s="24">
        <v>41</v>
      </c>
      <c r="F2089" s="25">
        <v>1.25</v>
      </c>
      <c r="G2089" s="26">
        <v>152.12</v>
      </c>
      <c r="H2089" s="26">
        <v>196.75</v>
      </c>
      <c r="I2089" s="26">
        <v>253.87</v>
      </c>
      <c r="J2089" s="26">
        <v>315.57</v>
      </c>
      <c r="K2089" s="26">
        <v>382.29</v>
      </c>
      <c r="L2089" s="26">
        <v>456.38</v>
      </c>
      <c r="M2089" s="26">
        <v>302.94</v>
      </c>
    </row>
    <row r="2090" spans="1:13">
      <c r="A2090" s="23" t="str">
        <f>+CONCATENATE(B2090,C2090,D2090,E2090,F2090)</f>
        <v>AMAgg421.25</v>
      </c>
      <c r="B2090" s="24" t="s">
        <v>121</v>
      </c>
      <c r="C2090" s="24" t="s">
        <v>10</v>
      </c>
      <c r="D2090" s="24" t="s">
        <v>89</v>
      </c>
      <c r="E2090" s="24">
        <v>42</v>
      </c>
      <c r="F2090" s="25">
        <v>1.25</v>
      </c>
      <c r="G2090" s="26">
        <v>167.73</v>
      </c>
      <c r="H2090" s="26">
        <v>218.51</v>
      </c>
      <c r="I2090" s="26">
        <v>279.73</v>
      </c>
      <c r="J2090" s="26">
        <v>344.47</v>
      </c>
      <c r="K2090" s="26">
        <v>415.34</v>
      </c>
      <c r="L2090" s="26">
        <v>493.95</v>
      </c>
      <c r="M2090" s="26">
        <v>318.05</v>
      </c>
    </row>
    <row r="2091" spans="1:13">
      <c r="A2091" s="23" t="str">
        <f>+CONCATENATE(B2091,C2091,D2091,E2091,F2091)</f>
        <v>AMAgg431.25</v>
      </c>
      <c r="B2091" s="24" t="s">
        <v>121</v>
      </c>
      <c r="C2091" s="24" t="s">
        <v>10</v>
      </c>
      <c r="D2091" s="24" t="s">
        <v>89</v>
      </c>
      <c r="E2091" s="24">
        <v>43</v>
      </c>
      <c r="F2091" s="25">
        <v>1.25</v>
      </c>
      <c r="G2091" s="26">
        <v>185.97</v>
      </c>
      <c r="H2091" s="26">
        <v>242.99</v>
      </c>
      <c r="I2091" s="26">
        <v>307.68</v>
      </c>
      <c r="J2091" s="26">
        <v>375.7</v>
      </c>
      <c r="K2091" s="26">
        <v>451.06</v>
      </c>
      <c r="L2091" s="26">
        <v>534.33</v>
      </c>
      <c r="M2091" s="26">
        <v>334.21</v>
      </c>
    </row>
    <row r="2092" spans="1:13">
      <c r="A2092" s="23" t="str">
        <f>+CONCATENATE(B2092,C2092,D2092,E2092,F2092)</f>
        <v>AMAgg441.25</v>
      </c>
      <c r="B2092" s="24" t="s">
        <v>121</v>
      </c>
      <c r="C2092" s="24" t="s">
        <v>10</v>
      </c>
      <c r="D2092" s="24" t="s">
        <v>89</v>
      </c>
      <c r="E2092" s="24">
        <v>44</v>
      </c>
      <c r="F2092" s="25">
        <v>1.25</v>
      </c>
      <c r="G2092" s="26">
        <v>206.87</v>
      </c>
      <c r="H2092" s="26">
        <v>270.09</v>
      </c>
      <c r="I2092" s="26">
        <v>337.68</v>
      </c>
      <c r="J2092" s="26">
        <v>409.41</v>
      </c>
      <c r="K2092" s="26">
        <v>489.63</v>
      </c>
      <c r="L2092" s="26">
        <v>577.62</v>
      </c>
      <c r="M2092" s="26">
        <v>351.49</v>
      </c>
    </row>
    <row r="2093" spans="1:13">
      <c r="A2093" s="23" t="str">
        <f>+CONCATENATE(B2093,C2093,D2093,E2093,F2093)</f>
        <v>AMAgg451.25</v>
      </c>
      <c r="B2093" s="24" t="s">
        <v>121</v>
      </c>
      <c r="C2093" s="24" t="s">
        <v>10</v>
      </c>
      <c r="D2093" s="24" t="s">
        <v>89</v>
      </c>
      <c r="E2093" s="24">
        <v>45</v>
      </c>
      <c r="F2093" s="25">
        <v>1.25</v>
      </c>
      <c r="G2093" s="26">
        <v>230.83</v>
      </c>
      <c r="H2093" s="26">
        <v>299.51</v>
      </c>
      <c r="I2093" s="26">
        <v>369.97</v>
      </c>
      <c r="J2093" s="26">
        <v>445.75</v>
      </c>
      <c r="K2093" s="26">
        <v>531.2</v>
      </c>
      <c r="L2093" s="26">
        <v>623.94</v>
      </c>
      <c r="M2093" s="26">
        <v>369.97</v>
      </c>
    </row>
    <row r="2094" spans="1:13">
      <c r="A2094" s="23" t="str">
        <f>+CONCATENATE(B2094,C2094,D2094,E2094,F2094)</f>
        <v>AMAgg461.25</v>
      </c>
      <c r="B2094" s="24" t="s">
        <v>121</v>
      </c>
      <c r="C2094" s="24" t="s">
        <v>10</v>
      </c>
      <c r="D2094" s="24" t="s">
        <v>89</v>
      </c>
      <c r="E2094" s="24">
        <v>46</v>
      </c>
      <c r="F2094" s="25">
        <v>1.25</v>
      </c>
      <c r="G2094" s="26">
        <v>257.99</v>
      </c>
      <c r="H2094" s="26">
        <v>331.21</v>
      </c>
      <c r="I2094" s="26">
        <v>404.6</v>
      </c>
      <c r="J2094" s="26">
        <v>484.89</v>
      </c>
      <c r="K2094" s="26">
        <v>575.92</v>
      </c>
      <c r="L2094" s="26">
        <v>0</v>
      </c>
      <c r="M2094" s="26">
        <v>389.59</v>
      </c>
    </row>
    <row r="2095" spans="1:13">
      <c r="A2095" s="23" t="str">
        <f>+CONCATENATE(B2095,C2095,D2095,E2095,F2095)</f>
        <v>AMAgg471.25</v>
      </c>
      <c r="B2095" s="24" t="s">
        <v>121</v>
      </c>
      <c r="C2095" s="24" t="s">
        <v>10</v>
      </c>
      <c r="D2095" s="24" t="s">
        <v>89</v>
      </c>
      <c r="E2095" s="24">
        <v>47</v>
      </c>
      <c r="F2095" s="25">
        <v>1.25</v>
      </c>
      <c r="G2095" s="26">
        <v>287.68</v>
      </c>
      <c r="H2095" s="26">
        <v>365.2</v>
      </c>
      <c r="I2095" s="26">
        <v>441.65</v>
      </c>
      <c r="J2095" s="26">
        <v>526.97</v>
      </c>
      <c r="K2095" s="26">
        <v>623.88</v>
      </c>
      <c r="L2095" s="26">
        <v>0</v>
      </c>
      <c r="M2095" s="26">
        <v>410.47</v>
      </c>
    </row>
    <row r="2096" spans="1:13">
      <c r="A2096" s="23" t="str">
        <f>+CONCATENATE(B2096,C2096,D2096,E2096,F2096)</f>
        <v>AMAgg481.25</v>
      </c>
      <c r="B2096" s="24" t="s">
        <v>121</v>
      </c>
      <c r="C2096" s="24" t="s">
        <v>10</v>
      </c>
      <c r="D2096" s="24" t="s">
        <v>89</v>
      </c>
      <c r="E2096" s="24">
        <v>48</v>
      </c>
      <c r="F2096" s="25">
        <v>1.25</v>
      </c>
      <c r="G2096" s="26">
        <v>320.19</v>
      </c>
      <c r="H2096" s="26">
        <v>401.35</v>
      </c>
      <c r="I2096" s="26">
        <v>481.18</v>
      </c>
      <c r="J2096" s="26">
        <v>572.11</v>
      </c>
      <c r="K2096" s="26">
        <v>675.21</v>
      </c>
      <c r="L2096" s="26">
        <v>0</v>
      </c>
      <c r="M2096" s="26">
        <v>432.58</v>
      </c>
    </row>
    <row r="2097" spans="1:13">
      <c r="A2097" s="23" t="str">
        <f>+CONCATENATE(B2097,C2097,D2097,E2097,F2097)</f>
        <v>AMAgg491.25</v>
      </c>
      <c r="B2097" s="24" t="s">
        <v>121</v>
      </c>
      <c r="C2097" s="24" t="s">
        <v>10</v>
      </c>
      <c r="D2097" s="24" t="s">
        <v>89</v>
      </c>
      <c r="E2097" s="24">
        <v>49</v>
      </c>
      <c r="F2097" s="25">
        <v>1.25</v>
      </c>
      <c r="G2097" s="26">
        <v>355.1</v>
      </c>
      <c r="H2097" s="26">
        <v>439.56</v>
      </c>
      <c r="I2097" s="26">
        <v>523.3</v>
      </c>
      <c r="J2097" s="26">
        <v>620.46</v>
      </c>
      <c r="K2097" s="26">
        <v>729.96</v>
      </c>
      <c r="L2097" s="26">
        <v>0</v>
      </c>
      <c r="M2097" s="26">
        <v>455.53</v>
      </c>
    </row>
    <row r="2098" spans="1:13">
      <c r="A2098" s="23" t="str">
        <f>+CONCATENATE(B2098,C2098,D2098,E2098,F2098)</f>
        <v>AMAgg501.25</v>
      </c>
      <c r="B2098" s="24" t="s">
        <v>121</v>
      </c>
      <c r="C2098" s="24" t="s">
        <v>10</v>
      </c>
      <c r="D2098" s="24" t="s">
        <v>89</v>
      </c>
      <c r="E2098" s="24">
        <v>50</v>
      </c>
      <c r="F2098" s="25">
        <v>1.25</v>
      </c>
      <c r="G2098" s="26">
        <v>392.12</v>
      </c>
      <c r="H2098" s="26">
        <v>479.76</v>
      </c>
      <c r="I2098" s="26">
        <v>568.12</v>
      </c>
      <c r="J2098" s="26">
        <v>672.15</v>
      </c>
      <c r="K2098" s="26">
        <v>788.25</v>
      </c>
      <c r="L2098" s="26">
        <v>0</v>
      </c>
      <c r="M2098" s="26">
        <v>479.76</v>
      </c>
    </row>
    <row r="2099" spans="1:13">
      <c r="A2099" s="23" t="str">
        <f>+CONCATENATE(B2099,C2099,D2099,E2099,F2099)</f>
        <v>AMAgg511.25</v>
      </c>
      <c r="B2099" s="24" t="s">
        <v>121</v>
      </c>
      <c r="C2099" s="24" t="s">
        <v>10</v>
      </c>
      <c r="D2099" s="24" t="s">
        <v>89</v>
      </c>
      <c r="E2099" s="24">
        <v>51</v>
      </c>
      <c r="F2099" s="25">
        <v>1.25</v>
      </c>
      <c r="G2099" s="26">
        <v>430.87</v>
      </c>
      <c r="H2099" s="26">
        <v>522.04</v>
      </c>
      <c r="I2099" s="26">
        <v>615.85</v>
      </c>
      <c r="J2099" s="26">
        <v>727.39</v>
      </c>
      <c r="K2099" s="26">
        <v>0</v>
      </c>
      <c r="L2099" s="26">
        <v>0</v>
      </c>
      <c r="M2099" s="26">
        <v>504.58</v>
      </c>
    </row>
    <row r="2100" spans="1:13">
      <c r="A2100" s="23" t="str">
        <f>+CONCATENATE(B2100,C2100,D2100,E2100,F2100)</f>
        <v>AMAgg521.25</v>
      </c>
      <c r="B2100" s="24" t="s">
        <v>121</v>
      </c>
      <c r="C2100" s="24" t="s">
        <v>10</v>
      </c>
      <c r="D2100" s="24" t="s">
        <v>89</v>
      </c>
      <c r="E2100" s="24">
        <v>52</v>
      </c>
      <c r="F2100" s="25">
        <v>1.25</v>
      </c>
      <c r="G2100" s="26">
        <v>471.23</v>
      </c>
      <c r="H2100" s="26">
        <v>566.49</v>
      </c>
      <c r="I2100" s="26">
        <v>666.74</v>
      </c>
      <c r="J2100" s="26">
        <v>786.39</v>
      </c>
      <c r="K2100" s="26">
        <v>0</v>
      </c>
      <c r="L2100" s="26">
        <v>0</v>
      </c>
      <c r="M2100" s="26">
        <v>527.96</v>
      </c>
    </row>
    <row r="2101" spans="1:13">
      <c r="A2101" s="23" t="str">
        <f>+CONCATENATE(B2101,C2101,D2101,E2101,F2101)</f>
        <v>AMAgg531.25</v>
      </c>
      <c r="B2101" s="24" t="s">
        <v>121</v>
      </c>
      <c r="C2101" s="24" t="s">
        <v>10</v>
      </c>
      <c r="D2101" s="24" t="s">
        <v>89</v>
      </c>
      <c r="E2101" s="24">
        <v>53</v>
      </c>
      <c r="F2101" s="25">
        <v>1.25</v>
      </c>
      <c r="G2101" s="26">
        <v>513.11</v>
      </c>
      <c r="H2101" s="26">
        <v>613.4</v>
      </c>
      <c r="I2101" s="26">
        <v>721.09</v>
      </c>
      <c r="J2101" s="26">
        <v>849.42</v>
      </c>
      <c r="K2101" s="26">
        <v>0</v>
      </c>
      <c r="L2101" s="26">
        <v>0</v>
      </c>
      <c r="M2101" s="26">
        <v>551.8</v>
      </c>
    </row>
    <row r="2102" spans="1:13">
      <c r="A2102" s="23" t="str">
        <f>+CONCATENATE(B2102,C2102,D2102,E2102,F2102)</f>
        <v>AMAgg541.25</v>
      </c>
      <c r="B2102" s="24" t="s">
        <v>121</v>
      </c>
      <c r="C2102" s="24" t="s">
        <v>10</v>
      </c>
      <c r="D2102" s="24" t="s">
        <v>89</v>
      </c>
      <c r="E2102" s="24">
        <v>54</v>
      </c>
      <c r="F2102" s="25">
        <v>1.25</v>
      </c>
      <c r="G2102" s="26">
        <v>556.64</v>
      </c>
      <c r="H2102" s="26">
        <v>663.18</v>
      </c>
      <c r="I2102" s="26">
        <v>779.32</v>
      </c>
      <c r="J2102" s="26">
        <v>916.81</v>
      </c>
      <c r="K2102" s="26">
        <v>0</v>
      </c>
      <c r="L2102" s="26">
        <v>0</v>
      </c>
      <c r="M2102" s="26">
        <v>576.43</v>
      </c>
    </row>
    <row r="2103" spans="1:13">
      <c r="A2103" s="23" t="str">
        <f>+CONCATENATE(B2103,C2103,D2103,E2103,F2103)</f>
        <v>AMAgg551.25</v>
      </c>
      <c r="B2103" s="24" t="s">
        <v>121</v>
      </c>
      <c r="C2103" s="24" t="s">
        <v>10</v>
      </c>
      <c r="D2103" s="24" t="s">
        <v>89</v>
      </c>
      <c r="E2103" s="24">
        <v>55</v>
      </c>
      <c r="F2103" s="25">
        <v>1.25</v>
      </c>
      <c r="G2103" s="26">
        <v>601.67</v>
      </c>
      <c r="H2103" s="26">
        <v>715.96</v>
      </c>
      <c r="I2103" s="26">
        <v>841.9</v>
      </c>
      <c r="J2103" s="26">
        <v>988.95</v>
      </c>
      <c r="K2103" s="26">
        <v>0</v>
      </c>
      <c r="L2103" s="26">
        <v>0</v>
      </c>
      <c r="M2103" s="26">
        <v>601.67</v>
      </c>
    </row>
    <row r="2104" spans="1:13">
      <c r="A2104" s="23" t="str">
        <f>+CONCATENATE(B2104,C2104,D2104,E2104,F2104)</f>
        <v>AMAgg561.25</v>
      </c>
      <c r="B2104" s="24" t="s">
        <v>121</v>
      </c>
      <c r="C2104" s="24" t="s">
        <v>10</v>
      </c>
      <c r="D2104" s="24" t="s">
        <v>89</v>
      </c>
      <c r="E2104" s="24">
        <v>56</v>
      </c>
      <c r="F2104" s="25">
        <v>1.25</v>
      </c>
      <c r="G2104" s="26">
        <v>649.72</v>
      </c>
      <c r="H2104" s="26">
        <v>773.18</v>
      </c>
      <c r="I2104" s="26">
        <v>909.39</v>
      </c>
      <c r="J2104" s="26">
        <v>0</v>
      </c>
      <c r="K2104" s="26">
        <v>0</v>
      </c>
      <c r="L2104" s="26">
        <v>0</v>
      </c>
      <c r="M2104" s="26"/>
    </row>
    <row r="2105" spans="1:13">
      <c r="A2105" s="23" t="str">
        <f>+CONCATENATE(B2105,C2105,D2105,E2105,F2105)</f>
        <v>AMAgg571.25</v>
      </c>
      <c r="B2105" s="24" t="s">
        <v>121</v>
      </c>
      <c r="C2105" s="24" t="s">
        <v>10</v>
      </c>
      <c r="D2105" s="24" t="s">
        <v>89</v>
      </c>
      <c r="E2105" s="24">
        <v>57</v>
      </c>
      <c r="F2105" s="25">
        <v>1.25</v>
      </c>
      <c r="G2105" s="26">
        <v>700.89</v>
      </c>
      <c r="H2105" s="26">
        <v>834.66</v>
      </c>
      <c r="I2105" s="26">
        <v>982.36</v>
      </c>
      <c r="J2105" s="26">
        <v>0</v>
      </c>
      <c r="K2105" s="26">
        <v>0</v>
      </c>
      <c r="L2105" s="26">
        <v>0</v>
      </c>
      <c r="M2105" s="26"/>
    </row>
    <row r="2106" spans="1:13">
      <c r="A2106" s="23" t="str">
        <f>+CONCATENATE(B2106,C2106,D2106,E2106,F2106)</f>
        <v>AMAgg581.25</v>
      </c>
      <c r="B2106" s="24" t="s">
        <v>121</v>
      </c>
      <c r="C2106" s="24" t="s">
        <v>10</v>
      </c>
      <c r="D2106" s="24" t="s">
        <v>89</v>
      </c>
      <c r="E2106" s="24">
        <v>58</v>
      </c>
      <c r="F2106" s="25">
        <v>1.25</v>
      </c>
      <c r="G2106" s="26">
        <v>755.96</v>
      </c>
      <c r="H2106" s="26">
        <v>901.96</v>
      </c>
      <c r="I2106" s="26">
        <v>1061.45</v>
      </c>
      <c r="J2106" s="26">
        <v>0</v>
      </c>
      <c r="K2106" s="26">
        <v>0</v>
      </c>
      <c r="L2106" s="26">
        <v>0</v>
      </c>
      <c r="M2106" s="26"/>
    </row>
    <row r="2107" spans="1:13">
      <c r="A2107" s="23" t="str">
        <f>+CONCATENATE(B2107,C2107,D2107,E2107,F2107)</f>
        <v>AMAgg591.25</v>
      </c>
      <c r="B2107" s="24" t="s">
        <v>121</v>
      </c>
      <c r="C2107" s="24" t="s">
        <v>10</v>
      </c>
      <c r="D2107" s="24" t="s">
        <v>89</v>
      </c>
      <c r="E2107" s="24">
        <v>59</v>
      </c>
      <c r="F2107" s="25">
        <v>1.25</v>
      </c>
      <c r="G2107" s="26">
        <v>815.46</v>
      </c>
      <c r="H2107" s="26">
        <v>974.68</v>
      </c>
      <c r="I2107" s="26">
        <v>1147.32</v>
      </c>
      <c r="J2107" s="26">
        <v>0</v>
      </c>
      <c r="K2107" s="26">
        <v>0</v>
      </c>
      <c r="L2107" s="26">
        <v>0</v>
      </c>
      <c r="M2107" s="26"/>
    </row>
    <row r="2108" spans="1:13">
      <c r="A2108" s="23" t="str">
        <f>+CONCATENATE(B2108,C2108,D2108,E2108,F2108)</f>
        <v>AMAgg601.25</v>
      </c>
      <c r="B2108" s="24" t="s">
        <v>121</v>
      </c>
      <c r="C2108" s="24" t="s">
        <v>10</v>
      </c>
      <c r="D2108" s="24" t="s">
        <v>89</v>
      </c>
      <c r="E2108" s="24">
        <v>60</v>
      </c>
      <c r="F2108" s="25">
        <v>1.25</v>
      </c>
      <c r="G2108" s="26">
        <v>880.47</v>
      </c>
      <c r="H2108" s="26">
        <v>1054.48</v>
      </c>
      <c r="I2108" s="26">
        <v>1240.61</v>
      </c>
      <c r="J2108" s="26">
        <v>0</v>
      </c>
      <c r="K2108" s="26">
        <v>0</v>
      </c>
      <c r="L2108" s="26">
        <v>0</v>
      </c>
      <c r="M2108" s="26"/>
    </row>
    <row r="2109" spans="1:13">
      <c r="A2109" s="23" t="str">
        <f>+CONCATENATE(B2109,C2109,D2109,E2109,F2109)</f>
        <v>AMAgg611.25</v>
      </c>
      <c r="B2109" s="24" t="s">
        <v>121</v>
      </c>
      <c r="C2109" s="24" t="s">
        <v>10</v>
      </c>
      <c r="D2109" s="24" t="s">
        <v>89</v>
      </c>
      <c r="E2109" s="24">
        <v>61</v>
      </c>
      <c r="F2109" s="25">
        <v>1.25</v>
      </c>
      <c r="G2109" s="26">
        <v>951.84</v>
      </c>
      <c r="H2109" s="26">
        <v>1141.93</v>
      </c>
      <c r="I2109" s="26">
        <v>0</v>
      </c>
      <c r="J2109" s="26">
        <v>0</v>
      </c>
      <c r="K2109" s="26">
        <v>0</v>
      </c>
      <c r="L2109" s="26">
        <v>0</v>
      </c>
      <c r="M2109" s="26"/>
    </row>
    <row r="2110" spans="1:13">
      <c r="A2110" s="23" t="str">
        <f>+CONCATENATE(B2110,C2110,D2110,E2110,F2110)</f>
        <v>AMAgg621.25</v>
      </c>
      <c r="B2110" s="24" t="s">
        <v>121</v>
      </c>
      <c r="C2110" s="24" t="s">
        <v>10</v>
      </c>
      <c r="D2110" s="24" t="s">
        <v>89</v>
      </c>
      <c r="E2110" s="24">
        <v>62</v>
      </c>
      <c r="F2110" s="25">
        <v>1.25</v>
      </c>
      <c r="G2110" s="26">
        <v>1030.41</v>
      </c>
      <c r="H2110" s="26">
        <v>1237.79</v>
      </c>
      <c r="I2110" s="26">
        <v>0</v>
      </c>
      <c r="J2110" s="26">
        <v>0</v>
      </c>
      <c r="K2110" s="26">
        <v>0</v>
      </c>
      <c r="L2110" s="26">
        <v>0</v>
      </c>
      <c r="M2110" s="26"/>
    </row>
    <row r="2111" spans="1:13">
      <c r="A2111" s="23" t="str">
        <f>+CONCATENATE(B2111,C2111,D2111,E2111,F2111)</f>
        <v>AMAgg631.25</v>
      </c>
      <c r="B2111" s="24" t="s">
        <v>121</v>
      </c>
      <c r="C2111" s="24" t="s">
        <v>10</v>
      </c>
      <c r="D2111" s="24" t="s">
        <v>89</v>
      </c>
      <c r="E2111" s="24">
        <v>63</v>
      </c>
      <c r="F2111" s="25">
        <v>1.25</v>
      </c>
      <c r="G2111" s="26">
        <v>1116.99</v>
      </c>
      <c r="H2111" s="26">
        <v>1342.79</v>
      </c>
      <c r="I2111" s="26">
        <v>0</v>
      </c>
      <c r="J2111" s="26">
        <v>0</v>
      </c>
      <c r="K2111" s="26">
        <v>0</v>
      </c>
      <c r="L2111" s="26">
        <v>0</v>
      </c>
      <c r="M2111" s="26"/>
    </row>
    <row r="2112" spans="1:13">
      <c r="A2112" s="23" t="str">
        <f>+CONCATENATE(B2112,C2112,D2112,E2112,F2112)</f>
        <v>AMAgg641.25</v>
      </c>
      <c r="B2112" s="24" t="s">
        <v>121</v>
      </c>
      <c r="C2112" s="24" t="s">
        <v>10</v>
      </c>
      <c r="D2112" s="24" t="s">
        <v>89</v>
      </c>
      <c r="E2112" s="24">
        <v>64</v>
      </c>
      <c r="F2112" s="25">
        <v>1.25</v>
      </c>
      <c r="G2112" s="26">
        <v>1212.4</v>
      </c>
      <c r="H2112" s="26">
        <v>1457.69</v>
      </c>
      <c r="I2112" s="26">
        <v>0</v>
      </c>
      <c r="J2112" s="26">
        <v>0</v>
      </c>
      <c r="K2112" s="26">
        <v>0</v>
      </c>
      <c r="L2112" s="26">
        <v>0</v>
      </c>
      <c r="M2112" s="26"/>
    </row>
    <row r="2113" spans="1:13">
      <c r="A2113" s="23" t="str">
        <f>+CONCATENATE(B2113,C2113,D2113,E2113,F2113)</f>
        <v>AMAgg651.25</v>
      </c>
      <c r="B2113" s="24" t="s">
        <v>121</v>
      </c>
      <c r="C2113" s="24" t="s">
        <v>10</v>
      </c>
      <c r="D2113" s="24" t="s">
        <v>89</v>
      </c>
      <c r="E2113" s="24">
        <v>65</v>
      </c>
      <c r="F2113" s="25">
        <v>1.25</v>
      </c>
      <c r="G2113" s="26">
        <v>1317.54</v>
      </c>
      <c r="H2113" s="26">
        <v>1583.24</v>
      </c>
      <c r="I2113" s="26">
        <v>0</v>
      </c>
      <c r="J2113" s="26">
        <v>0</v>
      </c>
      <c r="K2113" s="26">
        <v>0</v>
      </c>
      <c r="L2113" s="26">
        <v>0</v>
      </c>
      <c r="M2113" s="26"/>
    </row>
    <row r="2114" spans="1:13">
      <c r="A2114" s="23" t="str">
        <f>+CONCATENATE(B2114,C2114,D2114,E2114,F2114)</f>
        <v>AMAgg181.5</v>
      </c>
      <c r="B2114" s="24" t="s">
        <v>121</v>
      </c>
      <c r="C2114" s="24" t="s">
        <v>10</v>
      </c>
      <c r="D2114" s="24" t="s">
        <v>89</v>
      </c>
      <c r="E2114" s="24">
        <v>18</v>
      </c>
      <c r="F2114" s="25">
        <v>1.5</v>
      </c>
      <c r="G2114" s="26">
        <v>0</v>
      </c>
      <c r="H2114" s="26">
        <v>71.85</v>
      </c>
      <c r="I2114" s="26">
        <v>72.12</v>
      </c>
      <c r="J2114" s="26">
        <v>73.61</v>
      </c>
      <c r="K2114" s="26">
        <v>80.22</v>
      </c>
      <c r="L2114" s="26">
        <v>94.77</v>
      </c>
      <c r="M2114" s="26"/>
    </row>
    <row r="2115" spans="1:13">
      <c r="A2115" s="23" t="str">
        <f t="shared" ref="A2115:A2178" si="55">+CONCATENATE(B2115,C2115,D2115,E2115,F2115)</f>
        <v>AMAgg191.5</v>
      </c>
      <c r="B2115" s="24" t="s">
        <v>121</v>
      </c>
      <c r="C2115" s="24" t="s">
        <v>10</v>
      </c>
      <c r="D2115" s="24" t="s">
        <v>89</v>
      </c>
      <c r="E2115" s="24">
        <v>19</v>
      </c>
      <c r="F2115" s="25">
        <v>1.5</v>
      </c>
      <c r="G2115" s="26">
        <v>0</v>
      </c>
      <c r="H2115" s="26">
        <v>74.11</v>
      </c>
      <c r="I2115" s="26">
        <v>74.36</v>
      </c>
      <c r="J2115" s="26">
        <v>76.33</v>
      </c>
      <c r="K2115" s="26">
        <v>84.39</v>
      </c>
      <c r="L2115" s="26">
        <v>100.92</v>
      </c>
      <c r="M2115" s="26"/>
    </row>
    <row r="2116" spans="1:13">
      <c r="A2116" s="23" t="str">
        <f>+CONCATENATE(B2116,C2116,D2116,E2116,F2116)</f>
        <v>AMAgg201.5</v>
      </c>
      <c r="B2116" s="24" t="s">
        <v>121</v>
      </c>
      <c r="C2116" s="24" t="s">
        <v>10</v>
      </c>
      <c r="D2116" s="24" t="s">
        <v>89</v>
      </c>
      <c r="E2116" s="24">
        <v>20</v>
      </c>
      <c r="F2116" s="25">
        <v>1.5</v>
      </c>
      <c r="G2116" s="26">
        <v>0</v>
      </c>
      <c r="H2116" s="26">
        <v>76.04</v>
      </c>
      <c r="I2116" s="26">
        <v>76.35</v>
      </c>
      <c r="J2116" s="26">
        <v>79.02</v>
      </c>
      <c r="K2116" s="26">
        <v>88.86</v>
      </c>
      <c r="L2116" s="26">
        <v>107.67</v>
      </c>
      <c r="M2116" s="26"/>
    </row>
    <row r="2117" spans="1:13">
      <c r="A2117" s="23" t="str">
        <f>+CONCATENATE(B2117,C2117,D2117,E2117,F2117)</f>
        <v>AMAgg211.5</v>
      </c>
      <c r="B2117" s="24" t="s">
        <v>121</v>
      </c>
      <c r="C2117" s="24" t="s">
        <v>10</v>
      </c>
      <c r="D2117" s="24" t="s">
        <v>89</v>
      </c>
      <c r="E2117" s="24">
        <v>21</v>
      </c>
      <c r="F2117" s="25">
        <v>1.5</v>
      </c>
      <c r="G2117" s="26">
        <v>0</v>
      </c>
      <c r="H2117" s="26">
        <v>77.64</v>
      </c>
      <c r="I2117" s="26">
        <v>78.1</v>
      </c>
      <c r="J2117" s="26">
        <v>81.82</v>
      </c>
      <c r="K2117" s="26">
        <v>93.8</v>
      </c>
      <c r="L2117" s="26">
        <v>115.19</v>
      </c>
      <c r="M2117" s="26"/>
    </row>
    <row r="2118" spans="1:13">
      <c r="A2118" s="23" t="str">
        <f>+CONCATENATE(B2118,C2118,D2118,E2118,F2118)</f>
        <v>AMAgg221.5</v>
      </c>
      <c r="B2118" s="24" t="s">
        <v>121</v>
      </c>
      <c r="C2118" s="24" t="s">
        <v>10</v>
      </c>
      <c r="D2118" s="24" t="s">
        <v>89</v>
      </c>
      <c r="E2118" s="24">
        <v>22</v>
      </c>
      <c r="F2118" s="25">
        <v>1.5</v>
      </c>
      <c r="G2118" s="26">
        <v>0</v>
      </c>
      <c r="H2118" s="26">
        <v>78.98</v>
      </c>
      <c r="I2118" s="26">
        <v>79.76</v>
      </c>
      <c r="J2118" s="26">
        <v>84.96</v>
      </c>
      <c r="K2118" s="26">
        <v>99.42</v>
      </c>
      <c r="L2118" s="26">
        <v>123.43</v>
      </c>
      <c r="M2118" s="26"/>
    </row>
    <row r="2119" spans="1:13">
      <c r="A2119" s="23" t="str">
        <f>+CONCATENATE(B2119,C2119,D2119,E2119,F2119)</f>
        <v>AMAgg231.5</v>
      </c>
      <c r="B2119" s="24" t="s">
        <v>121</v>
      </c>
      <c r="C2119" s="24" t="s">
        <v>10</v>
      </c>
      <c r="D2119" s="24" t="s">
        <v>89</v>
      </c>
      <c r="E2119" s="24">
        <v>23</v>
      </c>
      <c r="F2119" s="25">
        <v>1.5</v>
      </c>
      <c r="G2119" s="26">
        <v>0</v>
      </c>
      <c r="H2119" s="26">
        <v>80.21</v>
      </c>
      <c r="I2119" s="26">
        <v>81.52</v>
      </c>
      <c r="J2119" s="26">
        <v>88.62</v>
      </c>
      <c r="K2119" s="26">
        <v>105.81</v>
      </c>
      <c r="L2119" s="26">
        <v>132.55</v>
      </c>
      <c r="M2119" s="26"/>
    </row>
    <row r="2120" spans="1:13">
      <c r="A2120" s="23" t="str">
        <f>+CONCATENATE(B2120,C2120,D2120,E2120,F2120)</f>
        <v>AMAgg241.5</v>
      </c>
      <c r="B2120" s="24" t="s">
        <v>121</v>
      </c>
      <c r="C2120" s="24" t="s">
        <v>10</v>
      </c>
      <c r="D2120" s="24" t="s">
        <v>89</v>
      </c>
      <c r="E2120" s="24">
        <v>24</v>
      </c>
      <c r="F2120" s="25">
        <v>1.5</v>
      </c>
      <c r="G2120" s="26">
        <v>0</v>
      </c>
      <c r="H2120" s="26">
        <v>81.47</v>
      </c>
      <c r="I2120" s="26">
        <v>83.45</v>
      </c>
      <c r="J2120" s="26">
        <v>92.96</v>
      </c>
      <c r="K2120" s="26">
        <v>113</v>
      </c>
      <c r="L2120" s="26">
        <v>142.74</v>
      </c>
      <c r="M2120" s="26"/>
    </row>
    <row r="2121" spans="1:13">
      <c r="A2121" s="23" t="str">
        <f>+CONCATENATE(B2121,C2121,D2121,E2121,F2121)</f>
        <v>AMAgg251.5</v>
      </c>
      <c r="B2121" s="24" t="s">
        <v>121</v>
      </c>
      <c r="C2121" s="24" t="s">
        <v>10</v>
      </c>
      <c r="D2121" s="24" t="s">
        <v>89</v>
      </c>
      <c r="E2121" s="24">
        <v>25</v>
      </c>
      <c r="F2121" s="25">
        <v>1.5</v>
      </c>
      <c r="G2121" s="26">
        <v>0</v>
      </c>
      <c r="H2121" s="26">
        <v>82.87</v>
      </c>
      <c r="I2121" s="26">
        <v>85.91</v>
      </c>
      <c r="J2121" s="26">
        <v>98.11</v>
      </c>
      <c r="K2121" s="26">
        <v>121.35</v>
      </c>
      <c r="L2121" s="26">
        <v>153.88</v>
      </c>
      <c r="M2121" s="26"/>
    </row>
    <row r="2122" spans="1:13">
      <c r="A2122" s="23" t="str">
        <f>+CONCATENATE(B2122,C2122,D2122,E2122,F2122)</f>
        <v>AMAgg261.5</v>
      </c>
      <c r="B2122" s="24" t="s">
        <v>121</v>
      </c>
      <c r="C2122" s="24" t="s">
        <v>10</v>
      </c>
      <c r="D2122" s="24" t="s">
        <v>89</v>
      </c>
      <c r="E2122" s="24">
        <v>26</v>
      </c>
      <c r="F2122" s="25">
        <v>1.5</v>
      </c>
      <c r="G2122" s="26">
        <v>0</v>
      </c>
      <c r="H2122" s="26">
        <v>84.59</v>
      </c>
      <c r="I2122" s="26">
        <v>89.11</v>
      </c>
      <c r="J2122" s="26">
        <v>104.23</v>
      </c>
      <c r="K2122" s="26">
        <v>130.66</v>
      </c>
      <c r="L2122" s="26">
        <v>166.1</v>
      </c>
      <c r="M2122" s="26"/>
    </row>
    <row r="2123" spans="1:13">
      <c r="A2123" s="23" t="str">
        <f>+CONCATENATE(B2123,C2123,D2123,E2123,F2123)</f>
        <v>AMAgg271.5</v>
      </c>
      <c r="B2123" s="24" t="s">
        <v>121</v>
      </c>
      <c r="C2123" s="24" t="s">
        <v>10</v>
      </c>
      <c r="D2123" s="24" t="s">
        <v>89</v>
      </c>
      <c r="E2123" s="24">
        <v>27</v>
      </c>
      <c r="F2123" s="25">
        <v>1.5</v>
      </c>
      <c r="G2123" s="26">
        <v>0</v>
      </c>
      <c r="H2123" s="26">
        <v>86.6</v>
      </c>
      <c r="I2123" s="26">
        <v>93.08</v>
      </c>
      <c r="J2123" s="26">
        <v>111.43</v>
      </c>
      <c r="K2123" s="26">
        <v>141.22</v>
      </c>
      <c r="L2123" s="26">
        <v>179.38</v>
      </c>
      <c r="M2123" s="26"/>
    </row>
    <row r="2124" spans="1:13">
      <c r="A2124" s="23" t="str">
        <f>+CONCATENATE(B2124,C2124,D2124,E2124,F2124)</f>
        <v>AMAgg281.5</v>
      </c>
      <c r="B2124" s="24" t="s">
        <v>121</v>
      </c>
      <c r="C2124" s="24" t="s">
        <v>10</v>
      </c>
      <c r="D2124" s="24" t="s">
        <v>89</v>
      </c>
      <c r="E2124" s="24">
        <v>28</v>
      </c>
      <c r="F2124" s="25">
        <v>1.5</v>
      </c>
      <c r="G2124" s="26">
        <v>0</v>
      </c>
      <c r="H2124" s="26">
        <v>89.13</v>
      </c>
      <c r="I2124" s="26">
        <v>97.99</v>
      </c>
      <c r="J2124" s="26">
        <v>119.7</v>
      </c>
      <c r="K2124" s="26">
        <v>153.17</v>
      </c>
      <c r="L2124" s="26">
        <v>193.88</v>
      </c>
      <c r="M2124" s="26"/>
    </row>
    <row r="2125" spans="1:13">
      <c r="A2125" s="23" t="str">
        <f>+CONCATENATE(B2125,C2125,D2125,E2125,F2125)</f>
        <v>AMAgg291.5</v>
      </c>
      <c r="B2125" s="24" t="s">
        <v>121</v>
      </c>
      <c r="C2125" s="24" t="s">
        <v>10</v>
      </c>
      <c r="D2125" s="24" t="s">
        <v>89</v>
      </c>
      <c r="E2125" s="24">
        <v>29</v>
      </c>
      <c r="F2125" s="25">
        <v>1.5</v>
      </c>
      <c r="G2125" s="26">
        <v>0</v>
      </c>
      <c r="H2125" s="26">
        <v>92.36</v>
      </c>
      <c r="I2125" s="26">
        <v>103.97</v>
      </c>
      <c r="J2125" s="26">
        <v>129.43</v>
      </c>
      <c r="K2125" s="26">
        <v>166.29</v>
      </c>
      <c r="L2125" s="26">
        <v>209.74</v>
      </c>
      <c r="M2125" s="26"/>
    </row>
    <row r="2126" spans="1:13">
      <c r="A2126" s="23" t="str">
        <f>+CONCATENATE(B2126,C2126,D2126,E2126,F2126)</f>
        <v>AMAgg301.5</v>
      </c>
      <c r="B2126" s="24" t="s">
        <v>121</v>
      </c>
      <c r="C2126" s="24" t="s">
        <v>10</v>
      </c>
      <c r="D2126" s="24" t="s">
        <v>89</v>
      </c>
      <c r="E2126" s="24">
        <v>30</v>
      </c>
      <c r="F2126" s="25">
        <v>1.5</v>
      </c>
      <c r="G2126" s="26">
        <v>0</v>
      </c>
      <c r="H2126" s="26">
        <v>96.33</v>
      </c>
      <c r="I2126" s="26">
        <v>111.17</v>
      </c>
      <c r="J2126" s="26">
        <v>140.33</v>
      </c>
      <c r="K2126" s="26">
        <v>180.89</v>
      </c>
      <c r="L2126" s="26">
        <v>226.89</v>
      </c>
      <c r="M2126" s="26">
        <v>226.89</v>
      </c>
    </row>
    <row r="2127" spans="1:13">
      <c r="A2127" s="23" t="str">
        <f>+CONCATENATE(B2127,C2127,D2127,E2127,F2127)</f>
        <v>AMAgg311.5</v>
      </c>
      <c r="B2127" s="24" t="s">
        <v>121</v>
      </c>
      <c r="C2127" s="24" t="s">
        <v>10</v>
      </c>
      <c r="D2127" s="24" t="s">
        <v>89</v>
      </c>
      <c r="E2127" s="24">
        <v>31</v>
      </c>
      <c r="F2127" s="25">
        <v>1.5</v>
      </c>
      <c r="G2127" s="26">
        <v>0</v>
      </c>
      <c r="H2127" s="26">
        <v>101.21</v>
      </c>
      <c r="I2127" s="26">
        <v>119.67</v>
      </c>
      <c r="J2127" s="26">
        <v>152.85</v>
      </c>
      <c r="K2127" s="26">
        <v>196.78</v>
      </c>
      <c r="L2127" s="26">
        <v>245.5</v>
      </c>
      <c r="M2127" s="26">
        <v>235.51</v>
      </c>
    </row>
    <row r="2128" spans="1:13">
      <c r="A2128" s="23" t="str">
        <f>+CONCATENATE(B2128,C2128,D2128,E2128,F2128)</f>
        <v>AMAgg321.5</v>
      </c>
      <c r="B2128" s="24" t="s">
        <v>121</v>
      </c>
      <c r="C2128" s="24" t="s">
        <v>10</v>
      </c>
      <c r="D2128" s="24" t="s">
        <v>89</v>
      </c>
      <c r="E2128" s="24">
        <v>32</v>
      </c>
      <c r="F2128" s="25">
        <v>1.5</v>
      </c>
      <c r="G2128" s="26">
        <v>0</v>
      </c>
      <c r="H2128" s="26">
        <v>107.08</v>
      </c>
      <c r="I2128" s="26">
        <v>129.47</v>
      </c>
      <c r="J2128" s="26">
        <v>167.11</v>
      </c>
      <c r="K2128" s="26">
        <v>214.26</v>
      </c>
      <c r="L2128" s="26">
        <v>265.73</v>
      </c>
      <c r="M2128" s="26">
        <v>244.74</v>
      </c>
    </row>
    <row r="2129" spans="1:13">
      <c r="A2129" s="23" t="str">
        <f>+CONCATENATE(B2129,C2129,D2129,E2129,F2129)</f>
        <v>AMAgg331.5</v>
      </c>
      <c r="B2129" s="24" t="s">
        <v>121</v>
      </c>
      <c r="C2129" s="24" t="s">
        <v>10</v>
      </c>
      <c r="D2129" s="24" t="s">
        <v>89</v>
      </c>
      <c r="E2129" s="24">
        <v>33</v>
      </c>
      <c r="F2129" s="25">
        <v>1.5</v>
      </c>
      <c r="G2129" s="26">
        <v>0</v>
      </c>
      <c r="H2129" s="26">
        <v>114.27</v>
      </c>
      <c r="I2129" s="26">
        <v>141.05</v>
      </c>
      <c r="J2129" s="26">
        <v>182.89</v>
      </c>
      <c r="K2129" s="26">
        <v>233.4</v>
      </c>
      <c r="L2129" s="26">
        <v>287.73</v>
      </c>
      <c r="M2129" s="26">
        <v>254.63</v>
      </c>
    </row>
    <row r="2130" spans="1:13">
      <c r="A2130" s="23" t="str">
        <f>+CONCATENATE(B2130,C2130,D2130,E2130,F2130)</f>
        <v>AMAgg341.5</v>
      </c>
      <c r="B2130" s="24" t="s">
        <v>121</v>
      </c>
      <c r="C2130" s="24" t="s">
        <v>10</v>
      </c>
      <c r="D2130" s="24" t="s">
        <v>89</v>
      </c>
      <c r="E2130" s="24">
        <v>34</v>
      </c>
      <c r="F2130" s="25">
        <v>1.5</v>
      </c>
      <c r="G2130" s="26">
        <v>0</v>
      </c>
      <c r="H2130" s="26">
        <v>122.78</v>
      </c>
      <c r="I2130" s="26">
        <v>154.13</v>
      </c>
      <c r="J2130" s="26">
        <v>200.51</v>
      </c>
      <c r="K2130" s="26">
        <v>254.07</v>
      </c>
      <c r="L2130" s="26">
        <v>311.6</v>
      </c>
      <c r="M2130" s="26">
        <v>265.2</v>
      </c>
    </row>
    <row r="2131" spans="1:13">
      <c r="A2131" s="23" t="str">
        <f>+CONCATENATE(B2131,C2131,D2131,E2131,F2131)</f>
        <v>AMAgg351.5</v>
      </c>
      <c r="B2131" s="24" t="s">
        <v>121</v>
      </c>
      <c r="C2131" s="24" t="s">
        <v>10</v>
      </c>
      <c r="D2131" s="24" t="s">
        <v>89</v>
      </c>
      <c r="E2131" s="24">
        <v>35</v>
      </c>
      <c r="F2131" s="25">
        <v>1.5</v>
      </c>
      <c r="G2131" s="26">
        <v>0</v>
      </c>
      <c r="H2131" s="26">
        <v>132.9</v>
      </c>
      <c r="I2131" s="26">
        <v>168.97</v>
      </c>
      <c r="J2131" s="26">
        <v>219.75</v>
      </c>
      <c r="K2131" s="26">
        <v>276.51</v>
      </c>
      <c r="L2131" s="26">
        <v>337.5</v>
      </c>
      <c r="M2131" s="26">
        <v>276.51</v>
      </c>
    </row>
    <row r="2132" spans="1:13">
      <c r="A2132" s="23" t="str">
        <f>+CONCATENATE(B2132,C2132,D2132,E2132,F2132)</f>
        <v>AMAgg361.5</v>
      </c>
      <c r="B2132" s="24" t="s">
        <v>121</v>
      </c>
      <c r="C2132" s="24" t="s">
        <v>10</v>
      </c>
      <c r="D2132" s="24" t="s">
        <v>89</v>
      </c>
      <c r="E2132" s="24">
        <v>36</v>
      </c>
      <c r="F2132" s="25">
        <v>1.5</v>
      </c>
      <c r="G2132" s="26">
        <v>0</v>
      </c>
      <c r="H2132" s="26">
        <v>144.69</v>
      </c>
      <c r="I2132" s="26">
        <v>186.11</v>
      </c>
      <c r="J2132" s="26">
        <v>240.93</v>
      </c>
      <c r="K2132" s="26">
        <v>300.89</v>
      </c>
      <c r="L2132" s="26">
        <v>365.56</v>
      </c>
      <c r="M2132" s="26">
        <v>288.6</v>
      </c>
    </row>
    <row r="2133" spans="1:13">
      <c r="A2133" s="23" t="str">
        <f>+CONCATENATE(B2133,C2133,D2133,E2133,F2133)</f>
        <v>AMAgg371.5</v>
      </c>
      <c r="B2133" s="24" t="s">
        <v>121</v>
      </c>
      <c r="C2133" s="24" t="s">
        <v>10</v>
      </c>
      <c r="D2133" s="24" t="s">
        <v>89</v>
      </c>
      <c r="E2133" s="24">
        <v>37</v>
      </c>
      <c r="F2133" s="25">
        <v>1.5</v>
      </c>
      <c r="G2133" s="26">
        <v>0</v>
      </c>
      <c r="H2133" s="26">
        <v>158.35</v>
      </c>
      <c r="I2133" s="26">
        <v>205.25</v>
      </c>
      <c r="J2133" s="26">
        <v>264.14</v>
      </c>
      <c r="K2133" s="26">
        <v>327.34</v>
      </c>
      <c r="L2133" s="26">
        <v>395.96</v>
      </c>
      <c r="M2133" s="26">
        <v>301.53</v>
      </c>
    </row>
    <row r="2134" spans="1:13">
      <c r="A2134" s="23" t="str">
        <f>+CONCATENATE(B2134,C2134,D2134,E2134,F2134)</f>
        <v>AMAgg381.5</v>
      </c>
      <c r="B2134" s="24" t="s">
        <v>121</v>
      </c>
      <c r="C2134" s="24" t="s">
        <v>10</v>
      </c>
      <c r="D2134" s="24" t="s">
        <v>89</v>
      </c>
      <c r="E2134" s="24">
        <v>38</v>
      </c>
      <c r="F2134" s="25">
        <v>1.5</v>
      </c>
      <c r="G2134" s="26">
        <v>0</v>
      </c>
      <c r="H2134" s="26">
        <v>174.13</v>
      </c>
      <c r="I2134" s="26">
        <v>226.63</v>
      </c>
      <c r="J2134" s="26">
        <v>289.28</v>
      </c>
      <c r="K2134" s="26">
        <v>356</v>
      </c>
      <c r="L2134" s="26">
        <v>428.84</v>
      </c>
      <c r="M2134" s="26">
        <v>315.37</v>
      </c>
    </row>
    <row r="2135" spans="1:13">
      <c r="A2135" s="23" t="str">
        <f>+CONCATENATE(B2135,C2135,D2135,E2135,F2135)</f>
        <v>AMAgg391.5</v>
      </c>
      <c r="B2135" s="24" t="s">
        <v>121</v>
      </c>
      <c r="C2135" s="24" t="s">
        <v>10</v>
      </c>
      <c r="D2135" s="24" t="s">
        <v>89</v>
      </c>
      <c r="E2135" s="24">
        <v>39</v>
      </c>
      <c r="F2135" s="25">
        <v>1.5</v>
      </c>
      <c r="G2135" s="26">
        <v>0</v>
      </c>
      <c r="H2135" s="26">
        <v>192.3</v>
      </c>
      <c r="I2135" s="26">
        <v>250.22</v>
      </c>
      <c r="J2135" s="26">
        <v>316.5</v>
      </c>
      <c r="K2135" s="26">
        <v>387.04</v>
      </c>
      <c r="L2135" s="26">
        <v>464.38</v>
      </c>
      <c r="M2135" s="26">
        <v>330.16</v>
      </c>
    </row>
    <row r="2136" spans="1:13">
      <c r="A2136" s="23" t="str">
        <f>+CONCATENATE(B2136,C2136,D2136,E2136,F2136)</f>
        <v>AMAgg401.5</v>
      </c>
      <c r="B2136" s="24" t="s">
        <v>121</v>
      </c>
      <c r="C2136" s="24" t="s">
        <v>10</v>
      </c>
      <c r="D2136" s="24" t="s">
        <v>89</v>
      </c>
      <c r="E2136" s="24">
        <v>40</v>
      </c>
      <c r="F2136" s="25">
        <v>1.5</v>
      </c>
      <c r="G2136" s="26">
        <v>166.47</v>
      </c>
      <c r="H2136" s="26">
        <v>212.97</v>
      </c>
      <c r="I2136" s="26">
        <v>276.11</v>
      </c>
      <c r="J2136" s="26">
        <v>346.01</v>
      </c>
      <c r="K2136" s="26">
        <v>420.67</v>
      </c>
      <c r="L2136" s="26">
        <v>502.74</v>
      </c>
      <c r="M2136" s="26">
        <v>346.01</v>
      </c>
    </row>
    <row r="2137" spans="1:13">
      <c r="A2137" s="23" t="str">
        <f>+CONCATENATE(B2137,C2137,D2137,E2137,F2137)</f>
        <v>AMAgg411.5</v>
      </c>
      <c r="B2137" s="24" t="s">
        <v>121</v>
      </c>
      <c r="C2137" s="24" t="s">
        <v>10</v>
      </c>
      <c r="D2137" s="24" t="s">
        <v>89</v>
      </c>
      <c r="E2137" s="24">
        <v>41</v>
      </c>
      <c r="F2137" s="25">
        <v>1.5</v>
      </c>
      <c r="G2137" s="26">
        <v>182.6</v>
      </c>
      <c r="H2137" s="26">
        <v>236.25</v>
      </c>
      <c r="I2137" s="26">
        <v>304.48</v>
      </c>
      <c r="J2137" s="26">
        <v>377.96</v>
      </c>
      <c r="K2137" s="26">
        <v>457.07</v>
      </c>
      <c r="L2137" s="26">
        <v>544.09</v>
      </c>
      <c r="M2137" s="26">
        <v>362.93</v>
      </c>
    </row>
    <row r="2138" spans="1:13">
      <c r="A2138" s="23" t="str">
        <f>+CONCATENATE(B2138,C2138,D2138,E2138,F2138)</f>
        <v>AMAgg421.5</v>
      </c>
      <c r="B2138" s="24" t="s">
        <v>121</v>
      </c>
      <c r="C2138" s="24" t="s">
        <v>10</v>
      </c>
      <c r="D2138" s="24" t="s">
        <v>89</v>
      </c>
      <c r="E2138" s="24">
        <v>42</v>
      </c>
      <c r="F2138" s="25">
        <v>1.5</v>
      </c>
      <c r="G2138" s="26">
        <v>201.5</v>
      </c>
      <c r="H2138" s="26">
        <v>262.55</v>
      </c>
      <c r="I2138" s="26">
        <v>335.4</v>
      </c>
      <c r="J2138" s="26">
        <v>412.52</v>
      </c>
      <c r="K2138" s="26">
        <v>496.45</v>
      </c>
      <c r="L2138" s="26">
        <v>588.59</v>
      </c>
      <c r="M2138" s="26">
        <v>381.08</v>
      </c>
    </row>
    <row r="2139" spans="1:13">
      <c r="A2139" s="23" t="str">
        <f>+CONCATENATE(B2139,C2139,D2139,E2139,F2139)</f>
        <v>AMAgg431.5</v>
      </c>
      <c r="B2139" s="24" t="s">
        <v>121</v>
      </c>
      <c r="C2139" s="24" t="s">
        <v>10</v>
      </c>
      <c r="D2139" s="24" t="s">
        <v>89</v>
      </c>
      <c r="E2139" s="24">
        <v>43</v>
      </c>
      <c r="F2139" s="25">
        <v>1.5</v>
      </c>
      <c r="G2139" s="26">
        <v>223.34</v>
      </c>
      <c r="H2139" s="26">
        <v>291.93</v>
      </c>
      <c r="I2139" s="26">
        <v>368.86</v>
      </c>
      <c r="J2139" s="26">
        <v>449.86</v>
      </c>
      <c r="K2139" s="26">
        <v>539.01</v>
      </c>
      <c r="L2139" s="26">
        <v>636.37</v>
      </c>
      <c r="M2139" s="26">
        <v>400.5</v>
      </c>
    </row>
    <row r="2140" spans="1:13">
      <c r="A2140" s="23" t="str">
        <f>+CONCATENATE(B2140,C2140,D2140,E2140,F2140)</f>
        <v>AMAgg441.5</v>
      </c>
      <c r="B2140" s="24" t="s">
        <v>121</v>
      </c>
      <c r="C2140" s="24" t="s">
        <v>10</v>
      </c>
      <c r="D2140" s="24" t="s">
        <v>89</v>
      </c>
      <c r="E2140" s="24">
        <v>44</v>
      </c>
      <c r="F2140" s="25">
        <v>1.5</v>
      </c>
      <c r="G2140" s="26">
        <v>248.62</v>
      </c>
      <c r="H2140" s="26">
        <v>324.33</v>
      </c>
      <c r="I2140" s="26">
        <v>404.8</v>
      </c>
      <c r="J2140" s="26">
        <v>490.15</v>
      </c>
      <c r="K2140" s="26">
        <v>584.93</v>
      </c>
      <c r="L2140" s="26">
        <v>687.56</v>
      </c>
      <c r="M2140" s="26">
        <v>421.27</v>
      </c>
    </row>
    <row r="2141" spans="1:13">
      <c r="A2141" s="23" t="str">
        <f>+CONCATENATE(B2141,C2141,D2141,E2141,F2141)</f>
        <v>AMAgg451.5</v>
      </c>
      <c r="B2141" s="24" t="s">
        <v>121</v>
      </c>
      <c r="C2141" s="24" t="s">
        <v>10</v>
      </c>
      <c r="D2141" s="24" t="s">
        <v>89</v>
      </c>
      <c r="E2141" s="24">
        <v>45</v>
      </c>
      <c r="F2141" s="25">
        <v>1.5</v>
      </c>
      <c r="G2141" s="26">
        <v>277.4</v>
      </c>
      <c r="H2141" s="26">
        <v>359.56</v>
      </c>
      <c r="I2141" s="26">
        <v>443.47</v>
      </c>
      <c r="J2141" s="26">
        <v>533.59</v>
      </c>
      <c r="K2141" s="26">
        <v>634.39</v>
      </c>
      <c r="L2141" s="26">
        <v>742.24</v>
      </c>
      <c r="M2141" s="26">
        <v>443.47</v>
      </c>
    </row>
    <row r="2142" spans="1:13">
      <c r="A2142" s="23" t="str">
        <f>+CONCATENATE(B2142,C2142,D2142,E2142,F2142)</f>
        <v>AMAgg461.5</v>
      </c>
      <c r="B2142" s="24" t="s">
        <v>121</v>
      </c>
      <c r="C2142" s="24" t="s">
        <v>10</v>
      </c>
      <c r="D2142" s="24" t="s">
        <v>89</v>
      </c>
      <c r="E2142" s="24">
        <v>46</v>
      </c>
      <c r="F2142" s="25">
        <v>1.5</v>
      </c>
      <c r="G2142" s="26">
        <v>309.88</v>
      </c>
      <c r="H2142" s="26">
        <v>397.55</v>
      </c>
      <c r="I2142" s="26">
        <v>484.96</v>
      </c>
      <c r="J2142" s="26">
        <v>580.36</v>
      </c>
      <c r="K2142" s="26">
        <v>687.56</v>
      </c>
      <c r="L2142" s="26">
        <v>0</v>
      </c>
      <c r="M2142" s="26">
        <v>467.06</v>
      </c>
    </row>
    <row r="2143" spans="1:13">
      <c r="A2143" s="23" t="str">
        <f>+CONCATENATE(B2143,C2143,D2143,E2143,F2143)</f>
        <v>AMAgg471.5</v>
      </c>
      <c r="B2143" s="24" t="s">
        <v>121</v>
      </c>
      <c r="C2143" s="24" t="s">
        <v>10</v>
      </c>
      <c r="D2143" s="24" t="s">
        <v>89</v>
      </c>
      <c r="E2143" s="24">
        <v>47</v>
      </c>
      <c r="F2143" s="25">
        <v>1.5</v>
      </c>
      <c r="G2143" s="26">
        <v>345.48</v>
      </c>
      <c r="H2143" s="26">
        <v>438.28</v>
      </c>
      <c r="I2143" s="26">
        <v>529.33</v>
      </c>
      <c r="J2143" s="26">
        <v>630.62</v>
      </c>
      <c r="K2143" s="26">
        <v>744.55</v>
      </c>
      <c r="L2143" s="26">
        <v>0</v>
      </c>
      <c r="M2143" s="26">
        <v>492.16</v>
      </c>
    </row>
    <row r="2144" spans="1:13">
      <c r="A2144" s="23" t="str">
        <f>+CONCATENATE(B2144,C2144,D2144,E2144,F2144)</f>
        <v>AMAgg481.5</v>
      </c>
      <c r="B2144" s="24" t="s">
        <v>121</v>
      </c>
      <c r="C2144" s="24" t="s">
        <v>10</v>
      </c>
      <c r="D2144" s="24" t="s">
        <v>89</v>
      </c>
      <c r="E2144" s="24">
        <v>48</v>
      </c>
      <c r="F2144" s="25">
        <v>1.5</v>
      </c>
      <c r="G2144" s="26">
        <v>384.45</v>
      </c>
      <c r="H2144" s="26">
        <v>481.62</v>
      </c>
      <c r="I2144" s="26">
        <v>576.68</v>
      </c>
      <c r="J2144" s="26">
        <v>684.51</v>
      </c>
      <c r="K2144" s="26">
        <v>805.47</v>
      </c>
      <c r="L2144" s="26">
        <v>0</v>
      </c>
      <c r="M2144" s="26">
        <v>518.74</v>
      </c>
    </row>
    <row r="2145" spans="1:13">
      <c r="A2145" s="23" t="str">
        <f>+CONCATENATE(B2145,C2145,D2145,E2145,F2145)</f>
        <v>AMAgg491.5</v>
      </c>
      <c r="B2145" s="24" t="s">
        <v>121</v>
      </c>
      <c r="C2145" s="24" t="s">
        <v>10</v>
      </c>
      <c r="D2145" s="24" t="s">
        <v>89</v>
      </c>
      <c r="E2145" s="24">
        <v>49</v>
      </c>
      <c r="F2145" s="25">
        <v>1.5</v>
      </c>
      <c r="G2145" s="26">
        <v>426.27</v>
      </c>
      <c r="H2145" s="26">
        <v>527.42</v>
      </c>
      <c r="I2145" s="26">
        <v>627.12</v>
      </c>
      <c r="J2145" s="26">
        <v>742.21</v>
      </c>
      <c r="K2145" s="26">
        <v>870.4</v>
      </c>
      <c r="L2145" s="26">
        <v>0</v>
      </c>
      <c r="M2145" s="26">
        <v>546.41</v>
      </c>
    </row>
    <row r="2146" spans="1:13">
      <c r="A2146" s="23" t="str">
        <f>+CONCATENATE(B2146,C2146,D2146,E2146,F2146)</f>
        <v>AMAgg501.5</v>
      </c>
      <c r="B2146" s="24" t="s">
        <v>121</v>
      </c>
      <c r="C2146" s="24" t="s">
        <v>10</v>
      </c>
      <c r="D2146" s="24" t="s">
        <v>89</v>
      </c>
      <c r="E2146" s="24">
        <v>50</v>
      </c>
      <c r="F2146" s="25">
        <v>1.5</v>
      </c>
      <c r="G2146" s="26">
        <v>470.65</v>
      </c>
      <c r="H2146" s="26">
        <v>575.63</v>
      </c>
      <c r="I2146" s="26">
        <v>680.79</v>
      </c>
      <c r="J2146" s="26">
        <v>803.87</v>
      </c>
      <c r="K2146" s="26">
        <v>939.45</v>
      </c>
      <c r="L2146" s="26">
        <v>0</v>
      </c>
      <c r="M2146" s="26">
        <v>575.63</v>
      </c>
    </row>
    <row r="2147" spans="1:13">
      <c r="A2147" s="23" t="str">
        <f>+CONCATENATE(B2147,C2147,D2147,E2147,F2147)</f>
        <v>AMAgg511.5</v>
      </c>
      <c r="B2147" s="24" t="s">
        <v>121</v>
      </c>
      <c r="C2147" s="24" t="s">
        <v>10</v>
      </c>
      <c r="D2147" s="24" t="s">
        <v>89</v>
      </c>
      <c r="E2147" s="24">
        <v>51</v>
      </c>
      <c r="F2147" s="25">
        <v>1.5</v>
      </c>
      <c r="G2147" s="26">
        <v>516.73</v>
      </c>
      <c r="H2147" s="26">
        <v>626.32</v>
      </c>
      <c r="I2147" s="26">
        <v>737.92</v>
      </c>
      <c r="J2147" s="26">
        <v>869.71</v>
      </c>
      <c r="K2147" s="26">
        <v>0</v>
      </c>
      <c r="L2147" s="26">
        <v>0</v>
      </c>
      <c r="M2147" s="26">
        <v>605.57</v>
      </c>
    </row>
    <row r="2148" spans="1:13">
      <c r="A2148" s="23" t="str">
        <f>+CONCATENATE(B2148,C2148,D2148,E2148,F2148)</f>
        <v>AMAgg521.5</v>
      </c>
      <c r="B2148" s="24" t="s">
        <v>121</v>
      </c>
      <c r="C2148" s="24" t="s">
        <v>10</v>
      </c>
      <c r="D2148" s="24" t="s">
        <v>89</v>
      </c>
      <c r="E2148" s="24">
        <v>52</v>
      </c>
      <c r="F2148" s="25">
        <v>1.5</v>
      </c>
      <c r="G2148" s="26">
        <v>565.26</v>
      </c>
      <c r="H2148" s="26">
        <v>679.62</v>
      </c>
      <c r="I2148" s="26">
        <v>798.81</v>
      </c>
      <c r="J2148" s="26">
        <v>939.98</v>
      </c>
      <c r="K2148" s="26">
        <v>0</v>
      </c>
      <c r="L2148" s="26">
        <v>0</v>
      </c>
      <c r="M2148" s="26">
        <v>633.69</v>
      </c>
    </row>
    <row r="2149" spans="1:13">
      <c r="A2149" s="23" t="str">
        <f>+CONCATENATE(B2149,C2149,D2149,E2149,F2149)</f>
        <v>AMAgg531.5</v>
      </c>
      <c r="B2149" s="24" t="s">
        <v>121</v>
      </c>
      <c r="C2149" s="24" t="s">
        <v>10</v>
      </c>
      <c r="D2149" s="24" t="s">
        <v>89</v>
      </c>
      <c r="E2149" s="24">
        <v>53</v>
      </c>
      <c r="F2149" s="25">
        <v>1.5</v>
      </c>
      <c r="G2149" s="26">
        <v>615.6</v>
      </c>
      <c r="H2149" s="26">
        <v>735.86</v>
      </c>
      <c r="I2149" s="26">
        <v>863.83</v>
      </c>
      <c r="J2149" s="26">
        <v>1015</v>
      </c>
      <c r="K2149" s="26">
        <v>0</v>
      </c>
      <c r="L2149" s="26">
        <v>0</v>
      </c>
      <c r="M2149" s="26">
        <v>662.4</v>
      </c>
    </row>
    <row r="2150" spans="1:13">
      <c r="A2150" s="23" t="str">
        <f>+CONCATENATE(B2150,C2150,D2150,E2150,F2150)</f>
        <v>AMAgg541.5</v>
      </c>
      <c r="B2150" s="24" t="s">
        <v>121</v>
      </c>
      <c r="C2150" s="24" t="s">
        <v>10</v>
      </c>
      <c r="D2150" s="24" t="s">
        <v>89</v>
      </c>
      <c r="E2150" s="24">
        <v>54</v>
      </c>
      <c r="F2150" s="25">
        <v>1.5</v>
      </c>
      <c r="G2150" s="26">
        <v>667.93</v>
      </c>
      <c r="H2150" s="26">
        <v>795.52</v>
      </c>
      <c r="I2150" s="26">
        <v>933.45</v>
      </c>
      <c r="J2150" s="26">
        <v>1095.12</v>
      </c>
      <c r="K2150" s="26">
        <v>0</v>
      </c>
      <c r="L2150" s="26">
        <v>0</v>
      </c>
      <c r="M2150" s="26">
        <v>692.08</v>
      </c>
    </row>
    <row r="2151" spans="1:13">
      <c r="A2151" s="23" t="str">
        <f>+CONCATENATE(B2151,C2151,D2151,E2151,F2151)</f>
        <v>AMAgg551.5</v>
      </c>
      <c r="B2151" s="24" t="s">
        <v>121</v>
      </c>
      <c r="C2151" s="24" t="s">
        <v>10</v>
      </c>
      <c r="D2151" s="24" t="s">
        <v>89</v>
      </c>
      <c r="E2151" s="24">
        <v>55</v>
      </c>
      <c r="F2151" s="25">
        <v>1.5</v>
      </c>
      <c r="G2151" s="26">
        <v>722.6</v>
      </c>
      <c r="H2151" s="26">
        <v>858.79</v>
      </c>
      <c r="I2151" s="26">
        <v>1008.24</v>
      </c>
      <c r="J2151" s="26">
        <v>1180.81</v>
      </c>
      <c r="K2151" s="26">
        <v>0</v>
      </c>
      <c r="L2151" s="26">
        <v>0</v>
      </c>
      <c r="M2151" s="26">
        <v>722.6</v>
      </c>
    </row>
    <row r="2152" spans="1:13">
      <c r="A2152" s="23" t="str">
        <f>+CONCATENATE(B2152,C2152,D2152,E2152,F2152)</f>
        <v>AMAgg561.5</v>
      </c>
      <c r="B2152" s="24" t="s">
        <v>121</v>
      </c>
      <c r="C2152" s="24" t="s">
        <v>10</v>
      </c>
      <c r="D2152" s="24" t="s">
        <v>89</v>
      </c>
      <c r="E2152" s="24">
        <v>56</v>
      </c>
      <c r="F2152" s="25">
        <v>1.5</v>
      </c>
      <c r="G2152" s="26">
        <v>780.24</v>
      </c>
      <c r="H2152" s="26">
        <v>927.31</v>
      </c>
      <c r="I2152" s="26">
        <v>1088.86</v>
      </c>
      <c r="J2152" s="26">
        <v>0</v>
      </c>
      <c r="K2152" s="26">
        <v>0</v>
      </c>
      <c r="L2152" s="26">
        <v>0</v>
      </c>
      <c r="M2152" s="26"/>
    </row>
    <row r="2153" spans="1:13">
      <c r="A2153" s="23" t="str">
        <f>+CONCATENATE(B2153,C2153,D2153,E2153,F2153)</f>
        <v>AMAgg571.5</v>
      </c>
      <c r="B2153" s="24" t="s">
        <v>121</v>
      </c>
      <c r="C2153" s="24" t="s">
        <v>10</v>
      </c>
      <c r="D2153" s="24" t="s">
        <v>89</v>
      </c>
      <c r="E2153" s="24">
        <v>57</v>
      </c>
      <c r="F2153" s="25">
        <v>1.5</v>
      </c>
      <c r="G2153" s="26">
        <v>841.59</v>
      </c>
      <c r="H2153" s="26">
        <v>1001</v>
      </c>
      <c r="I2153" s="26">
        <v>1175.99</v>
      </c>
      <c r="J2153" s="26">
        <v>0</v>
      </c>
      <c r="K2153" s="26">
        <v>0</v>
      </c>
      <c r="L2153" s="26">
        <v>0</v>
      </c>
      <c r="M2153" s="26"/>
    </row>
    <row r="2154" spans="1:13">
      <c r="A2154" s="23" t="str">
        <f>+CONCATENATE(B2154,C2154,D2154,E2154,F2154)</f>
        <v>AMAgg581.5</v>
      </c>
      <c r="B2154" s="24" t="s">
        <v>121</v>
      </c>
      <c r="C2154" s="24" t="s">
        <v>10</v>
      </c>
      <c r="D2154" s="24" t="s">
        <v>89</v>
      </c>
      <c r="E2154" s="24">
        <v>58</v>
      </c>
      <c r="F2154" s="25">
        <v>1.5</v>
      </c>
      <c r="G2154" s="26">
        <v>907.6</v>
      </c>
      <c r="H2154" s="26">
        <v>1081.59</v>
      </c>
      <c r="I2154" s="26">
        <v>1270.37</v>
      </c>
      <c r="J2154" s="26">
        <v>0</v>
      </c>
      <c r="K2154" s="26">
        <v>0</v>
      </c>
      <c r="L2154" s="26">
        <v>0</v>
      </c>
      <c r="M2154" s="26"/>
    </row>
    <row r="2155" spans="1:13">
      <c r="A2155" s="23" t="str">
        <f>+CONCATENATE(B2155,C2155,D2155,E2155,F2155)</f>
        <v>AMAgg591.5</v>
      </c>
      <c r="B2155" s="24" t="s">
        <v>121</v>
      </c>
      <c r="C2155" s="24" t="s">
        <v>10</v>
      </c>
      <c r="D2155" s="24" t="s">
        <v>89</v>
      </c>
      <c r="E2155" s="24">
        <v>59</v>
      </c>
      <c r="F2155" s="25">
        <v>1.5</v>
      </c>
      <c r="G2155" s="26">
        <v>978.95</v>
      </c>
      <c r="H2155" s="26">
        <v>1168.76</v>
      </c>
      <c r="I2155" s="26">
        <v>1372.79</v>
      </c>
      <c r="J2155" s="26">
        <v>0</v>
      </c>
      <c r="K2155" s="26">
        <v>0</v>
      </c>
      <c r="L2155" s="26">
        <v>0</v>
      </c>
      <c r="M2155" s="26"/>
    </row>
    <row r="2156" spans="1:13">
      <c r="A2156" s="23" t="str">
        <f>+CONCATENATE(B2156,C2156,D2156,E2156,F2156)</f>
        <v>AMAgg601.5</v>
      </c>
      <c r="B2156" s="24" t="s">
        <v>121</v>
      </c>
      <c r="C2156" s="24" t="s">
        <v>10</v>
      </c>
      <c r="D2156" s="24" t="s">
        <v>89</v>
      </c>
      <c r="E2156" s="24">
        <v>60</v>
      </c>
      <c r="F2156" s="25">
        <v>1.5</v>
      </c>
      <c r="G2156" s="26">
        <v>1056.92</v>
      </c>
      <c r="H2156" s="26">
        <v>1264.35</v>
      </c>
      <c r="I2156" s="26">
        <v>1484</v>
      </c>
      <c r="J2156" s="26">
        <v>0</v>
      </c>
      <c r="K2156" s="26">
        <v>0</v>
      </c>
      <c r="L2156" s="26">
        <v>0</v>
      </c>
      <c r="M2156" s="26"/>
    </row>
    <row r="2157" spans="1:13">
      <c r="A2157" s="23" t="str">
        <f>+CONCATENATE(B2157,C2157,D2157,E2157,F2157)</f>
        <v>AMAgg611.5</v>
      </c>
      <c r="B2157" s="24" t="s">
        <v>121</v>
      </c>
      <c r="C2157" s="24" t="s">
        <v>10</v>
      </c>
      <c r="D2157" s="24" t="s">
        <v>89</v>
      </c>
      <c r="E2157" s="24">
        <v>61</v>
      </c>
      <c r="F2157" s="25">
        <v>1.5</v>
      </c>
      <c r="G2157" s="26">
        <v>1142.5</v>
      </c>
      <c r="H2157" s="26">
        <v>1369.09</v>
      </c>
      <c r="I2157" s="26">
        <v>0</v>
      </c>
      <c r="J2157" s="26">
        <v>0</v>
      </c>
      <c r="K2157" s="26">
        <v>0</v>
      </c>
      <c r="L2157" s="26">
        <v>0</v>
      </c>
      <c r="M2157" s="26"/>
    </row>
    <row r="2158" spans="1:13">
      <c r="A2158" s="23" t="str">
        <f>+CONCATENATE(B2158,C2158,D2158,E2158,F2158)</f>
        <v>AMAgg621.5</v>
      </c>
      <c r="B2158" s="24" t="s">
        <v>121</v>
      </c>
      <c r="C2158" s="24" t="s">
        <v>10</v>
      </c>
      <c r="D2158" s="24" t="s">
        <v>89</v>
      </c>
      <c r="E2158" s="24">
        <v>62</v>
      </c>
      <c r="F2158" s="25">
        <v>1.5</v>
      </c>
      <c r="G2158" s="26">
        <v>1236.72</v>
      </c>
      <c r="H2158" s="26">
        <v>1483.87</v>
      </c>
      <c r="I2158" s="26">
        <v>0</v>
      </c>
      <c r="J2158" s="26">
        <v>0</v>
      </c>
      <c r="K2158" s="26">
        <v>0</v>
      </c>
      <c r="L2158" s="26">
        <v>0</v>
      </c>
      <c r="M2158" s="26"/>
    </row>
    <row r="2159" spans="1:13">
      <c r="A2159" s="23" t="str">
        <f>+CONCATENATE(B2159,C2159,D2159,E2159,F2159)</f>
        <v>AMAgg631.5</v>
      </c>
      <c r="B2159" s="24" t="s">
        <v>121</v>
      </c>
      <c r="C2159" s="24" t="s">
        <v>10</v>
      </c>
      <c r="D2159" s="24" t="s">
        <v>89</v>
      </c>
      <c r="E2159" s="24">
        <v>63</v>
      </c>
      <c r="F2159" s="25">
        <v>1.5</v>
      </c>
      <c r="G2159" s="26">
        <v>1340.55</v>
      </c>
      <c r="H2159" s="26">
        <v>1609.58</v>
      </c>
      <c r="I2159" s="26">
        <v>0</v>
      </c>
      <c r="J2159" s="26">
        <v>0</v>
      </c>
      <c r="K2159" s="26">
        <v>0</v>
      </c>
      <c r="L2159" s="26">
        <v>0</v>
      </c>
      <c r="M2159" s="26"/>
    </row>
    <row r="2160" spans="1:13">
      <c r="A2160" s="23" t="str">
        <f>+CONCATENATE(B2160,C2160,D2160,E2160,F2160)</f>
        <v>AMAgg641.5</v>
      </c>
      <c r="B2160" s="24" t="s">
        <v>121</v>
      </c>
      <c r="C2160" s="24" t="s">
        <v>10</v>
      </c>
      <c r="D2160" s="24" t="s">
        <v>89</v>
      </c>
      <c r="E2160" s="24">
        <v>64</v>
      </c>
      <c r="F2160" s="25">
        <v>1.5</v>
      </c>
      <c r="G2160" s="26">
        <v>1454.96</v>
      </c>
      <c r="H2160" s="26">
        <v>1747.12</v>
      </c>
      <c r="I2160" s="26">
        <v>0</v>
      </c>
      <c r="J2160" s="26">
        <v>0</v>
      </c>
      <c r="K2160" s="26">
        <v>0</v>
      </c>
      <c r="L2160" s="26">
        <v>0</v>
      </c>
      <c r="M2160" s="26"/>
    </row>
    <row r="2161" spans="1:13">
      <c r="A2161" s="23" t="str">
        <f>+CONCATENATE(B2161,C2161,D2161,E2161,F2161)</f>
        <v>AMAgg651.5</v>
      </c>
      <c r="B2161" s="24" t="s">
        <v>121</v>
      </c>
      <c r="C2161" s="24" t="s">
        <v>10</v>
      </c>
      <c r="D2161" s="24" t="s">
        <v>89</v>
      </c>
      <c r="E2161" s="24">
        <v>65</v>
      </c>
      <c r="F2161" s="25">
        <v>1.5</v>
      </c>
      <c r="G2161" s="26">
        <v>1581</v>
      </c>
      <c r="H2161" s="26">
        <v>1897.38</v>
      </c>
      <c r="I2161" s="26">
        <v>0</v>
      </c>
      <c r="J2161" s="26">
        <v>0</v>
      </c>
      <c r="K2161" s="26">
        <v>0</v>
      </c>
      <c r="L2161" s="26">
        <v>0</v>
      </c>
      <c r="M2161" s="26"/>
    </row>
    <row r="2162" spans="1:13">
      <c r="A2162" s="23" t="str">
        <f>+CONCATENATE(B2162,C2162,D2162,E2162,F2162)</f>
        <v>AMAgg181.75</v>
      </c>
      <c r="B2162" s="24" t="s">
        <v>121</v>
      </c>
      <c r="C2162" s="24" t="s">
        <v>10</v>
      </c>
      <c r="D2162" s="24" t="s">
        <v>89</v>
      </c>
      <c r="E2162" s="24">
        <v>18</v>
      </c>
      <c r="F2162" s="25">
        <v>1.75</v>
      </c>
      <c r="G2162" s="26">
        <v>0</v>
      </c>
      <c r="H2162" s="26">
        <v>83.79</v>
      </c>
      <c r="I2162" s="26">
        <v>84.2</v>
      </c>
      <c r="J2162" s="26">
        <v>86.04</v>
      </c>
      <c r="K2162" s="26">
        <v>94.05</v>
      </c>
      <c r="L2162" s="26">
        <v>110.97</v>
      </c>
      <c r="M2162" s="26"/>
    </row>
    <row r="2163" spans="1:13">
      <c r="A2163" s="23" t="str">
        <f>+CONCATENATE(B2163,C2163,D2163,E2163,F2163)</f>
        <v>AMAgg191.75</v>
      </c>
      <c r="B2163" s="24" t="s">
        <v>121</v>
      </c>
      <c r="C2163" s="24" t="s">
        <v>10</v>
      </c>
      <c r="D2163" s="24" t="s">
        <v>89</v>
      </c>
      <c r="E2163" s="24">
        <v>19</v>
      </c>
      <c r="F2163" s="25">
        <v>1.75</v>
      </c>
      <c r="G2163" s="26">
        <v>0</v>
      </c>
      <c r="H2163" s="26">
        <v>86.46</v>
      </c>
      <c r="I2163" s="26">
        <v>86.76</v>
      </c>
      <c r="J2163" s="26">
        <v>89.25</v>
      </c>
      <c r="K2163" s="26">
        <v>98.94</v>
      </c>
      <c r="L2163" s="26">
        <v>118.07</v>
      </c>
      <c r="M2163" s="26"/>
    </row>
    <row r="2164" spans="1:13">
      <c r="A2164" s="23" t="str">
        <f>+CONCATENATE(B2164,C2164,D2164,E2164,F2164)</f>
        <v>AMAgg201.75</v>
      </c>
      <c r="B2164" s="24" t="s">
        <v>121</v>
      </c>
      <c r="C2164" s="24" t="s">
        <v>10</v>
      </c>
      <c r="D2164" s="24" t="s">
        <v>89</v>
      </c>
      <c r="E2164" s="24">
        <v>20</v>
      </c>
      <c r="F2164" s="25">
        <v>1.75</v>
      </c>
      <c r="G2164" s="26">
        <v>0</v>
      </c>
      <c r="H2164" s="26">
        <v>88.72</v>
      </c>
      <c r="I2164" s="26">
        <v>89.08</v>
      </c>
      <c r="J2164" s="26">
        <v>92.44</v>
      </c>
      <c r="K2164" s="26">
        <v>104.06</v>
      </c>
      <c r="L2164" s="26">
        <v>125.96</v>
      </c>
      <c r="M2164" s="26"/>
    </row>
    <row r="2165" spans="1:13">
      <c r="A2165" s="23" t="str">
        <f>+CONCATENATE(B2165,C2165,D2165,E2165,F2165)</f>
        <v>AMAgg211.75</v>
      </c>
      <c r="B2165" s="24" t="s">
        <v>121</v>
      </c>
      <c r="C2165" s="24" t="s">
        <v>10</v>
      </c>
      <c r="D2165" s="24" t="s">
        <v>89</v>
      </c>
      <c r="E2165" s="24">
        <v>21</v>
      </c>
      <c r="F2165" s="25">
        <v>1.75</v>
      </c>
      <c r="G2165" s="26">
        <v>0</v>
      </c>
      <c r="H2165" s="26">
        <v>90.58</v>
      </c>
      <c r="I2165" s="26">
        <v>91.13</v>
      </c>
      <c r="J2165" s="26">
        <v>95.77</v>
      </c>
      <c r="K2165" s="26">
        <v>109.94</v>
      </c>
      <c r="L2165" s="26">
        <v>134.61</v>
      </c>
      <c r="M2165" s="26"/>
    </row>
    <row r="2166" spans="1:13">
      <c r="A2166" s="23" t="str">
        <f>+CONCATENATE(B2166,C2166,D2166,E2166,F2166)</f>
        <v>AMAgg221.75</v>
      </c>
      <c r="B2166" s="24" t="s">
        <v>121</v>
      </c>
      <c r="C2166" s="24" t="s">
        <v>10</v>
      </c>
      <c r="D2166" s="24" t="s">
        <v>89</v>
      </c>
      <c r="E2166" s="24">
        <v>22</v>
      </c>
      <c r="F2166" s="25">
        <v>1.75</v>
      </c>
      <c r="G2166" s="26">
        <v>0</v>
      </c>
      <c r="H2166" s="26">
        <v>92.14</v>
      </c>
      <c r="I2166" s="26">
        <v>93.08</v>
      </c>
      <c r="J2166" s="26">
        <v>99.48</v>
      </c>
      <c r="K2166" s="26">
        <v>116.39</v>
      </c>
      <c r="L2166" s="26">
        <v>144.13</v>
      </c>
      <c r="M2166" s="26"/>
    </row>
    <row r="2167" spans="1:13">
      <c r="A2167" s="23" t="str">
        <f>+CONCATENATE(B2167,C2167,D2167,E2167,F2167)</f>
        <v>AMAgg231.75</v>
      </c>
      <c r="B2167" s="24" t="s">
        <v>121</v>
      </c>
      <c r="C2167" s="24" t="s">
        <v>10</v>
      </c>
      <c r="D2167" s="24" t="s">
        <v>89</v>
      </c>
      <c r="E2167" s="24">
        <v>23</v>
      </c>
      <c r="F2167" s="25">
        <v>1.75</v>
      </c>
      <c r="G2167" s="26">
        <v>0</v>
      </c>
      <c r="H2167" s="26">
        <v>93.58</v>
      </c>
      <c r="I2167" s="26">
        <v>95.18</v>
      </c>
      <c r="J2167" s="26">
        <v>103.77</v>
      </c>
      <c r="K2167" s="26">
        <v>123.8</v>
      </c>
      <c r="L2167" s="26">
        <v>154.84</v>
      </c>
      <c r="M2167" s="26"/>
    </row>
    <row r="2168" spans="1:13">
      <c r="A2168" s="23" t="str">
        <f>+CONCATENATE(B2168,C2168,D2168,E2168,F2168)</f>
        <v>AMAgg241.75</v>
      </c>
      <c r="B2168" s="24" t="s">
        <v>121</v>
      </c>
      <c r="C2168" s="24" t="s">
        <v>10</v>
      </c>
      <c r="D2168" s="24" t="s">
        <v>89</v>
      </c>
      <c r="E2168" s="24">
        <v>24</v>
      </c>
      <c r="F2168" s="25">
        <v>1.75</v>
      </c>
      <c r="G2168" s="26">
        <v>0</v>
      </c>
      <c r="H2168" s="26">
        <v>95.05</v>
      </c>
      <c r="I2168" s="26">
        <v>97.49</v>
      </c>
      <c r="J2168" s="26">
        <v>108.87</v>
      </c>
      <c r="K2168" s="26">
        <v>132.23</v>
      </c>
      <c r="L2168" s="26">
        <v>166.56</v>
      </c>
      <c r="M2168" s="26"/>
    </row>
    <row r="2169" spans="1:13">
      <c r="A2169" s="23" t="str">
        <f>+CONCATENATE(B2169,C2169,D2169,E2169,F2169)</f>
        <v>AMAgg251.75</v>
      </c>
      <c r="B2169" s="24" t="s">
        <v>121</v>
      </c>
      <c r="C2169" s="24" t="s">
        <v>10</v>
      </c>
      <c r="D2169" s="24" t="s">
        <v>89</v>
      </c>
      <c r="E2169" s="24">
        <v>25</v>
      </c>
      <c r="F2169" s="25">
        <v>1.75</v>
      </c>
      <c r="G2169" s="26">
        <v>0</v>
      </c>
      <c r="H2169" s="26">
        <v>96.69</v>
      </c>
      <c r="I2169" s="26">
        <v>100.48</v>
      </c>
      <c r="J2169" s="26">
        <v>114.95</v>
      </c>
      <c r="K2169" s="26">
        <v>141.82</v>
      </c>
      <c r="L2169" s="26">
        <v>179.44</v>
      </c>
      <c r="M2169" s="26"/>
    </row>
    <row r="2170" spans="1:13">
      <c r="A2170" s="23" t="str">
        <f>+CONCATENATE(B2170,C2170,D2170,E2170,F2170)</f>
        <v>AMAgg261.75</v>
      </c>
      <c r="B2170" s="24" t="s">
        <v>121</v>
      </c>
      <c r="C2170" s="24" t="s">
        <v>10</v>
      </c>
      <c r="D2170" s="24" t="s">
        <v>89</v>
      </c>
      <c r="E2170" s="24">
        <v>26</v>
      </c>
      <c r="F2170" s="25">
        <v>1.75</v>
      </c>
      <c r="G2170" s="26">
        <v>0</v>
      </c>
      <c r="H2170" s="26">
        <v>98.69</v>
      </c>
      <c r="I2170" s="26">
        <v>104.22</v>
      </c>
      <c r="J2170" s="26">
        <v>122.02</v>
      </c>
      <c r="K2170" s="26">
        <v>152.59</v>
      </c>
      <c r="L2170" s="26">
        <v>193.56</v>
      </c>
      <c r="M2170" s="26"/>
    </row>
    <row r="2171" spans="1:13">
      <c r="A2171" s="23" t="str">
        <f>+CONCATENATE(B2171,C2171,D2171,E2171,F2171)</f>
        <v>AMAgg271.75</v>
      </c>
      <c r="B2171" s="24" t="s">
        <v>121</v>
      </c>
      <c r="C2171" s="24" t="s">
        <v>10</v>
      </c>
      <c r="D2171" s="24" t="s">
        <v>89</v>
      </c>
      <c r="E2171" s="24">
        <v>27</v>
      </c>
      <c r="F2171" s="25">
        <v>1.75</v>
      </c>
      <c r="G2171" s="26">
        <v>0</v>
      </c>
      <c r="H2171" s="26">
        <v>101.03</v>
      </c>
      <c r="I2171" s="26">
        <v>108.9</v>
      </c>
      <c r="J2171" s="26">
        <v>130.36</v>
      </c>
      <c r="K2171" s="26">
        <v>164.95</v>
      </c>
      <c r="L2171" s="26">
        <v>208.95</v>
      </c>
      <c r="M2171" s="26"/>
    </row>
    <row r="2172" spans="1:13">
      <c r="A2172" s="23" t="str">
        <f>+CONCATENATE(B2172,C2172,D2172,E2172,F2172)</f>
        <v>AMAgg281.75</v>
      </c>
      <c r="B2172" s="24" t="s">
        <v>121</v>
      </c>
      <c r="C2172" s="24" t="s">
        <v>10</v>
      </c>
      <c r="D2172" s="24" t="s">
        <v>89</v>
      </c>
      <c r="E2172" s="24">
        <v>28</v>
      </c>
      <c r="F2172" s="25">
        <v>1.75</v>
      </c>
      <c r="G2172" s="26">
        <v>0</v>
      </c>
      <c r="H2172" s="26">
        <v>103.98</v>
      </c>
      <c r="I2172" s="26">
        <v>114.67</v>
      </c>
      <c r="J2172" s="26">
        <v>140.08</v>
      </c>
      <c r="K2172" s="26">
        <v>178.75</v>
      </c>
      <c r="L2172" s="26">
        <v>225.75</v>
      </c>
      <c r="M2172" s="26"/>
    </row>
    <row r="2173" spans="1:13">
      <c r="A2173" s="23" t="str">
        <f>+CONCATENATE(B2173,C2173,D2173,E2173,F2173)</f>
        <v>AMAgg291.75</v>
      </c>
      <c r="B2173" s="24" t="s">
        <v>121</v>
      </c>
      <c r="C2173" s="24" t="s">
        <v>10</v>
      </c>
      <c r="D2173" s="24" t="s">
        <v>89</v>
      </c>
      <c r="E2173" s="24">
        <v>29</v>
      </c>
      <c r="F2173" s="25">
        <v>1.75</v>
      </c>
      <c r="G2173" s="26">
        <v>0</v>
      </c>
      <c r="H2173" s="26">
        <v>107.81</v>
      </c>
      <c r="I2173" s="26">
        <v>121.78</v>
      </c>
      <c r="J2173" s="26">
        <v>151.27</v>
      </c>
      <c r="K2173" s="26">
        <v>193.95</v>
      </c>
      <c r="L2173" s="26">
        <v>244.11</v>
      </c>
      <c r="M2173" s="26"/>
    </row>
    <row r="2174" spans="1:13">
      <c r="A2174" s="23" t="str">
        <f>+CONCATENATE(B2174,C2174,D2174,E2174,F2174)</f>
        <v>AMAgg301.75</v>
      </c>
      <c r="B2174" s="24" t="s">
        <v>121</v>
      </c>
      <c r="C2174" s="24" t="s">
        <v>10</v>
      </c>
      <c r="D2174" s="24" t="s">
        <v>89</v>
      </c>
      <c r="E2174" s="24">
        <v>30</v>
      </c>
      <c r="F2174" s="25">
        <v>1.75</v>
      </c>
      <c r="G2174" s="26">
        <v>0</v>
      </c>
      <c r="H2174" s="26">
        <v>112.48</v>
      </c>
      <c r="I2174" s="26">
        <v>130.12</v>
      </c>
      <c r="J2174" s="26">
        <v>163.94</v>
      </c>
      <c r="K2174" s="26">
        <v>210.86</v>
      </c>
      <c r="L2174" s="26">
        <v>264</v>
      </c>
      <c r="M2174" s="26">
        <v>264</v>
      </c>
    </row>
    <row r="2175" spans="1:13">
      <c r="A2175" s="23" t="str">
        <f>+CONCATENATE(B2175,C2175,D2175,E2175,F2175)</f>
        <v>AMAgg311.75</v>
      </c>
      <c r="B2175" s="24" t="s">
        <v>121</v>
      </c>
      <c r="C2175" s="24" t="s">
        <v>10</v>
      </c>
      <c r="D2175" s="24" t="s">
        <v>89</v>
      </c>
      <c r="E2175" s="24">
        <v>31</v>
      </c>
      <c r="F2175" s="25">
        <v>1.75</v>
      </c>
      <c r="G2175" s="26">
        <v>0</v>
      </c>
      <c r="H2175" s="26">
        <v>118.26</v>
      </c>
      <c r="I2175" s="26">
        <v>140</v>
      </c>
      <c r="J2175" s="26">
        <v>178.58</v>
      </c>
      <c r="K2175" s="26">
        <v>229.3</v>
      </c>
      <c r="L2175" s="26">
        <v>285.57</v>
      </c>
      <c r="M2175" s="26">
        <v>274.04</v>
      </c>
    </row>
    <row r="2176" spans="1:13">
      <c r="A2176" s="23" t="str">
        <f>+CONCATENATE(B2176,C2176,D2176,E2176,F2176)</f>
        <v>AMAgg321.75</v>
      </c>
      <c r="B2176" s="24" t="s">
        <v>121</v>
      </c>
      <c r="C2176" s="24" t="s">
        <v>10</v>
      </c>
      <c r="D2176" s="24" t="s">
        <v>89</v>
      </c>
      <c r="E2176" s="24">
        <v>32</v>
      </c>
      <c r="F2176" s="25">
        <v>1.75</v>
      </c>
      <c r="G2176" s="26">
        <v>0</v>
      </c>
      <c r="H2176" s="26">
        <v>125.2</v>
      </c>
      <c r="I2176" s="26">
        <v>151.51</v>
      </c>
      <c r="J2176" s="26">
        <v>195.08</v>
      </c>
      <c r="K2176" s="26">
        <v>249.58</v>
      </c>
      <c r="L2176" s="26">
        <v>309.02</v>
      </c>
      <c r="M2176" s="26">
        <v>284.8</v>
      </c>
    </row>
    <row r="2177" spans="1:13">
      <c r="A2177" s="23" t="str">
        <f>+CONCATENATE(B2177,C2177,D2177,E2177,F2177)</f>
        <v>AMAgg331.75</v>
      </c>
      <c r="B2177" s="24" t="s">
        <v>121</v>
      </c>
      <c r="C2177" s="24" t="s">
        <v>10</v>
      </c>
      <c r="D2177" s="24" t="s">
        <v>89</v>
      </c>
      <c r="E2177" s="24">
        <v>33</v>
      </c>
      <c r="F2177" s="25">
        <v>1.75</v>
      </c>
      <c r="G2177" s="26">
        <v>0</v>
      </c>
      <c r="H2177" s="26">
        <v>133.57</v>
      </c>
      <c r="I2177" s="26">
        <v>164.91</v>
      </c>
      <c r="J2177" s="26">
        <v>213.39</v>
      </c>
      <c r="K2177" s="26">
        <v>271.79</v>
      </c>
      <c r="L2177" s="26">
        <v>334.5</v>
      </c>
      <c r="M2177" s="26">
        <v>296.33</v>
      </c>
    </row>
    <row r="2178" spans="1:13">
      <c r="A2178" s="23" t="str">
        <f>+CONCATENATE(B2178,C2178,D2178,E2178,F2178)</f>
        <v>AMAgg341.75</v>
      </c>
      <c r="B2178" s="24" t="s">
        <v>121</v>
      </c>
      <c r="C2178" s="24" t="s">
        <v>10</v>
      </c>
      <c r="D2178" s="24" t="s">
        <v>89</v>
      </c>
      <c r="E2178" s="24">
        <v>34</v>
      </c>
      <c r="F2178" s="25">
        <v>1.75</v>
      </c>
      <c r="G2178" s="26">
        <v>0</v>
      </c>
      <c r="H2178" s="26">
        <v>143.68</v>
      </c>
      <c r="I2178" s="26">
        <v>180.06</v>
      </c>
      <c r="J2178" s="26">
        <v>233.82</v>
      </c>
      <c r="K2178" s="26">
        <v>295.79</v>
      </c>
      <c r="L2178" s="26">
        <v>362.14</v>
      </c>
      <c r="M2178" s="26">
        <v>308.66</v>
      </c>
    </row>
    <row r="2179" spans="1:13">
      <c r="A2179" s="23" t="str">
        <f t="shared" ref="A2179:A2242" si="56">+CONCATENATE(B2179,C2179,D2179,E2179,F2179)</f>
        <v>AMAgg351.75</v>
      </c>
      <c r="B2179" s="24" t="s">
        <v>121</v>
      </c>
      <c r="C2179" s="24" t="s">
        <v>10</v>
      </c>
      <c r="D2179" s="24" t="s">
        <v>89</v>
      </c>
      <c r="E2179" s="24">
        <v>35</v>
      </c>
      <c r="F2179" s="25">
        <v>1.75</v>
      </c>
      <c r="G2179" s="26">
        <v>0</v>
      </c>
      <c r="H2179" s="26">
        <v>155.39</v>
      </c>
      <c r="I2179" s="26">
        <v>197.48</v>
      </c>
      <c r="J2179" s="26">
        <v>256.18</v>
      </c>
      <c r="K2179" s="26">
        <v>321.85</v>
      </c>
      <c r="L2179" s="26">
        <v>392.11</v>
      </c>
      <c r="M2179" s="26">
        <v>321.85</v>
      </c>
    </row>
    <row r="2180" spans="1:13">
      <c r="A2180" s="23" t="str">
        <f>+CONCATENATE(B2180,C2180,D2180,E2180,F2180)</f>
        <v>AMAgg361.75</v>
      </c>
      <c r="B2180" s="24" t="s">
        <v>121</v>
      </c>
      <c r="C2180" s="24" t="s">
        <v>10</v>
      </c>
      <c r="D2180" s="24" t="s">
        <v>89</v>
      </c>
      <c r="E2180" s="24">
        <v>36</v>
      </c>
      <c r="F2180" s="25">
        <v>1.75</v>
      </c>
      <c r="G2180" s="26">
        <v>0</v>
      </c>
      <c r="H2180" s="26">
        <v>169.2</v>
      </c>
      <c r="I2180" s="26">
        <v>217.39</v>
      </c>
      <c r="J2180" s="26">
        <v>280.8</v>
      </c>
      <c r="K2180" s="26">
        <v>350.16</v>
      </c>
      <c r="L2180" s="26">
        <v>424.57</v>
      </c>
      <c r="M2180" s="26">
        <v>335.96</v>
      </c>
    </row>
    <row r="2181" spans="1:13">
      <c r="A2181" s="23" t="str">
        <f>+CONCATENATE(B2181,C2181,D2181,E2181,F2181)</f>
        <v>AMAgg371.75</v>
      </c>
      <c r="B2181" s="24" t="s">
        <v>121</v>
      </c>
      <c r="C2181" s="24" t="s">
        <v>10</v>
      </c>
      <c r="D2181" s="24" t="s">
        <v>89</v>
      </c>
      <c r="E2181" s="24">
        <v>37</v>
      </c>
      <c r="F2181" s="25">
        <v>1.75</v>
      </c>
      <c r="G2181" s="26">
        <v>0</v>
      </c>
      <c r="H2181" s="26">
        <v>185</v>
      </c>
      <c r="I2181" s="26">
        <v>239.62</v>
      </c>
      <c r="J2181" s="26">
        <v>307.76</v>
      </c>
      <c r="K2181" s="26">
        <v>380.86</v>
      </c>
      <c r="L2181" s="26">
        <v>459.72</v>
      </c>
      <c r="M2181" s="26">
        <v>351.05</v>
      </c>
    </row>
    <row r="2182" spans="1:13">
      <c r="A2182" s="23" t="str">
        <f>+CONCATENATE(B2182,C2182,D2182,E2182,F2182)</f>
        <v>AMAgg381.75</v>
      </c>
      <c r="B2182" s="24" t="s">
        <v>121</v>
      </c>
      <c r="C2182" s="24" t="s">
        <v>10</v>
      </c>
      <c r="D2182" s="24" t="s">
        <v>89</v>
      </c>
      <c r="E2182" s="24">
        <v>38</v>
      </c>
      <c r="F2182" s="25">
        <v>1.75</v>
      </c>
      <c r="G2182" s="26">
        <v>0</v>
      </c>
      <c r="H2182" s="26">
        <v>203.6</v>
      </c>
      <c r="I2182" s="26">
        <v>264.45</v>
      </c>
      <c r="J2182" s="26">
        <v>336.99</v>
      </c>
      <c r="K2182" s="26">
        <v>414.11</v>
      </c>
      <c r="L2182" s="26">
        <v>497.71</v>
      </c>
      <c r="M2182" s="26">
        <v>367.19</v>
      </c>
    </row>
    <row r="2183" spans="1:13">
      <c r="A2183" s="23" t="str">
        <f>+CONCATENATE(B2183,C2183,D2183,E2183,F2183)</f>
        <v>AMAgg391.75</v>
      </c>
      <c r="B2183" s="24" t="s">
        <v>121</v>
      </c>
      <c r="C2183" s="24" t="s">
        <v>10</v>
      </c>
      <c r="D2183" s="24" t="s">
        <v>89</v>
      </c>
      <c r="E2183" s="24">
        <v>39</v>
      </c>
      <c r="F2183" s="25">
        <v>1.75</v>
      </c>
      <c r="G2183" s="26">
        <v>0</v>
      </c>
      <c r="H2183" s="26">
        <v>224.69</v>
      </c>
      <c r="I2183" s="26">
        <v>291.88</v>
      </c>
      <c r="J2183" s="26">
        <v>368.65</v>
      </c>
      <c r="K2183" s="26">
        <v>450.12</v>
      </c>
      <c r="L2183" s="26">
        <v>538.73</v>
      </c>
      <c r="M2183" s="26">
        <v>384.46</v>
      </c>
    </row>
    <row r="2184" spans="1:13">
      <c r="A2184" s="23" t="str">
        <f>+CONCATENATE(B2184,C2184,D2184,E2184,F2184)</f>
        <v>AMAgg401.75</v>
      </c>
      <c r="B2184" s="24" t="s">
        <v>121</v>
      </c>
      <c r="C2184" s="24" t="s">
        <v>10</v>
      </c>
      <c r="D2184" s="24" t="s">
        <v>89</v>
      </c>
      <c r="E2184" s="24">
        <v>40</v>
      </c>
      <c r="F2184" s="25">
        <v>1.75</v>
      </c>
      <c r="G2184" s="26">
        <v>194.28</v>
      </c>
      <c r="H2184" s="26">
        <v>248.69</v>
      </c>
      <c r="I2184" s="26">
        <v>321.99</v>
      </c>
      <c r="J2184" s="26">
        <v>402.97</v>
      </c>
      <c r="K2184" s="26">
        <v>489.12</v>
      </c>
      <c r="L2184" s="26">
        <v>583</v>
      </c>
      <c r="M2184" s="26">
        <v>402.97</v>
      </c>
    </row>
    <row r="2185" spans="1:13">
      <c r="A2185" s="23" t="str">
        <f>+CONCATENATE(B2185,C2185,D2185,E2185,F2185)</f>
        <v>AMAgg411.75</v>
      </c>
      <c r="B2185" s="24" t="s">
        <v>121</v>
      </c>
      <c r="C2185" s="24" t="s">
        <v>10</v>
      </c>
      <c r="D2185" s="24" t="s">
        <v>89</v>
      </c>
      <c r="E2185" s="24">
        <v>41</v>
      </c>
      <c r="F2185" s="25">
        <v>1.75</v>
      </c>
      <c r="G2185" s="26">
        <v>213.21</v>
      </c>
      <c r="H2185" s="26">
        <v>275.85</v>
      </c>
      <c r="I2185" s="26">
        <v>355</v>
      </c>
      <c r="J2185" s="26">
        <v>440.12</v>
      </c>
      <c r="K2185" s="26">
        <v>531.31</v>
      </c>
      <c r="L2185" s="26">
        <v>630.66</v>
      </c>
      <c r="M2185" s="26">
        <v>422.73</v>
      </c>
    </row>
    <row r="2186" spans="1:13">
      <c r="A2186" s="23" t="str">
        <f>+CONCATENATE(B2186,C2186,D2186,E2186,F2186)</f>
        <v>AMAgg421.75</v>
      </c>
      <c r="B2186" s="24" t="s">
        <v>121</v>
      </c>
      <c r="C2186" s="24" t="s">
        <v>10</v>
      </c>
      <c r="D2186" s="24" t="s">
        <v>89</v>
      </c>
      <c r="E2186" s="24">
        <v>42</v>
      </c>
      <c r="F2186" s="25">
        <v>1.75</v>
      </c>
      <c r="G2186" s="26">
        <v>235.28</v>
      </c>
      <c r="H2186" s="26">
        <v>306.66</v>
      </c>
      <c r="I2186" s="26">
        <v>390.98</v>
      </c>
      <c r="J2186" s="26">
        <v>480.3</v>
      </c>
      <c r="K2186" s="26">
        <v>576.94</v>
      </c>
      <c r="L2186" s="26">
        <v>681.91</v>
      </c>
      <c r="M2186" s="26">
        <v>443.92</v>
      </c>
    </row>
    <row r="2187" spans="1:13">
      <c r="A2187" s="23" t="str">
        <f>+CONCATENATE(B2187,C2187,D2187,E2187,F2187)</f>
        <v>AMAgg431.75</v>
      </c>
      <c r="B2187" s="24" t="s">
        <v>121</v>
      </c>
      <c r="C2187" s="24" t="s">
        <v>10</v>
      </c>
      <c r="D2187" s="24" t="s">
        <v>89</v>
      </c>
      <c r="E2187" s="24">
        <v>43</v>
      </c>
      <c r="F2187" s="25">
        <v>1.75</v>
      </c>
      <c r="G2187" s="26">
        <v>260.8</v>
      </c>
      <c r="H2187" s="26">
        <v>340.85</v>
      </c>
      <c r="I2187" s="26">
        <v>429.91</v>
      </c>
      <c r="J2187" s="26">
        <v>523.7</v>
      </c>
      <c r="K2187" s="26">
        <v>626.22</v>
      </c>
      <c r="L2187" s="26">
        <v>736.89</v>
      </c>
      <c r="M2187" s="26">
        <v>466.61</v>
      </c>
    </row>
    <row r="2188" spans="1:13">
      <c r="A2188" s="23" t="str">
        <f>+CONCATENATE(B2188,C2188,D2188,E2188,F2188)</f>
        <v>AMAgg441.75</v>
      </c>
      <c r="B2188" s="24" t="s">
        <v>121</v>
      </c>
      <c r="C2188" s="24" t="s">
        <v>10</v>
      </c>
      <c r="D2188" s="24" t="s">
        <v>89</v>
      </c>
      <c r="E2188" s="24">
        <v>44</v>
      </c>
      <c r="F2188" s="25">
        <v>1.75</v>
      </c>
      <c r="G2188" s="26">
        <v>290.44</v>
      </c>
      <c r="H2188" s="26">
        <v>378.55</v>
      </c>
      <c r="I2188" s="26">
        <v>471.77</v>
      </c>
      <c r="J2188" s="26">
        <v>570.53</v>
      </c>
      <c r="K2188" s="26">
        <v>679.37</v>
      </c>
      <c r="L2188" s="26">
        <v>795.72</v>
      </c>
      <c r="M2188" s="26">
        <v>490.87</v>
      </c>
    </row>
    <row r="2189" spans="1:13">
      <c r="A2189" s="23" t="str">
        <f>+CONCATENATE(B2189,C2189,D2189,E2189,F2189)</f>
        <v>AMAgg451.75</v>
      </c>
      <c r="B2189" s="24" t="s">
        <v>121</v>
      </c>
      <c r="C2189" s="24" t="s">
        <v>10</v>
      </c>
      <c r="D2189" s="24" t="s">
        <v>89</v>
      </c>
      <c r="E2189" s="24">
        <v>45</v>
      </c>
      <c r="F2189" s="25">
        <v>1.75</v>
      </c>
      <c r="G2189" s="26">
        <v>323.96</v>
      </c>
      <c r="H2189" s="26">
        <v>419.57</v>
      </c>
      <c r="I2189" s="26">
        <v>516.81</v>
      </c>
      <c r="J2189" s="26">
        <v>621</v>
      </c>
      <c r="K2189" s="26">
        <v>736.59</v>
      </c>
      <c r="L2189" s="26">
        <v>858.51</v>
      </c>
      <c r="M2189" s="26">
        <v>516.81</v>
      </c>
    </row>
    <row r="2190" spans="1:13">
      <c r="A2190" s="23" t="str">
        <f>+CONCATENATE(B2190,C2190,D2190,E2190,F2190)</f>
        <v>AMAgg461.75</v>
      </c>
      <c r="B2190" s="24" t="s">
        <v>121</v>
      </c>
      <c r="C2190" s="24" t="s">
        <v>10</v>
      </c>
      <c r="D2190" s="24" t="s">
        <v>89</v>
      </c>
      <c r="E2190" s="24">
        <v>46</v>
      </c>
      <c r="F2190" s="25">
        <v>1.75</v>
      </c>
      <c r="G2190" s="26">
        <v>361.78</v>
      </c>
      <c r="H2190" s="26">
        <v>463.83</v>
      </c>
      <c r="I2190" s="26">
        <v>565.13</v>
      </c>
      <c r="J2190" s="26">
        <v>675.32</v>
      </c>
      <c r="K2190" s="26">
        <v>798.06</v>
      </c>
      <c r="L2190" s="26">
        <v>0</v>
      </c>
      <c r="M2190" s="26">
        <v>544.38</v>
      </c>
    </row>
    <row r="2191" spans="1:13">
      <c r="A2191" s="23" t="str">
        <f>+CONCATENATE(B2191,C2191,D2191,E2191,F2191)</f>
        <v>AMAgg471.75</v>
      </c>
      <c r="B2191" s="24" t="s">
        <v>121</v>
      </c>
      <c r="C2191" s="24" t="s">
        <v>10</v>
      </c>
      <c r="D2191" s="24" t="s">
        <v>89</v>
      </c>
      <c r="E2191" s="24">
        <v>47</v>
      </c>
      <c r="F2191" s="25">
        <v>1.75</v>
      </c>
      <c r="G2191" s="26">
        <v>403.27</v>
      </c>
      <c r="H2191" s="26">
        <v>511.31</v>
      </c>
      <c r="I2191" s="26">
        <v>616.8</v>
      </c>
      <c r="J2191" s="26">
        <v>733.69</v>
      </c>
      <c r="K2191" s="26">
        <v>863.89</v>
      </c>
      <c r="L2191" s="26">
        <v>0</v>
      </c>
      <c r="M2191" s="26">
        <v>573.72</v>
      </c>
    </row>
    <row r="2192" spans="1:13">
      <c r="A2192" s="23" t="str">
        <f>+CONCATENATE(B2192,C2192,D2192,E2192,F2192)</f>
        <v>AMAgg481.75</v>
      </c>
      <c r="B2192" s="24" t="s">
        <v>121</v>
      </c>
      <c r="C2192" s="24" t="s">
        <v>10</v>
      </c>
      <c r="D2192" s="24" t="s">
        <v>89</v>
      </c>
      <c r="E2192" s="24">
        <v>48</v>
      </c>
      <c r="F2192" s="25">
        <v>1.75</v>
      </c>
      <c r="G2192" s="26">
        <v>448.66</v>
      </c>
      <c r="H2192" s="26">
        <v>561.82</v>
      </c>
      <c r="I2192" s="26">
        <v>671.93</v>
      </c>
      <c r="J2192" s="26">
        <v>796.25</v>
      </c>
      <c r="K2192" s="26">
        <v>934.21</v>
      </c>
      <c r="L2192" s="26">
        <v>0</v>
      </c>
      <c r="M2192" s="26">
        <v>604.79</v>
      </c>
    </row>
    <row r="2193" spans="1:13">
      <c r="A2193" s="23" t="str">
        <f>+CONCATENATE(B2193,C2193,D2193,E2193,F2193)</f>
        <v>AMAgg491.75</v>
      </c>
      <c r="B2193" s="24" t="s">
        <v>121</v>
      </c>
      <c r="C2193" s="24" t="s">
        <v>10</v>
      </c>
      <c r="D2193" s="24" t="s">
        <v>89</v>
      </c>
      <c r="E2193" s="24">
        <v>49</v>
      </c>
      <c r="F2193" s="25">
        <v>1.75</v>
      </c>
      <c r="G2193" s="26">
        <v>497.59</v>
      </c>
      <c r="H2193" s="26">
        <v>615.22</v>
      </c>
      <c r="I2193" s="26">
        <v>730.66</v>
      </c>
      <c r="J2193" s="26">
        <v>863.2</v>
      </c>
      <c r="K2193" s="26">
        <v>1009.07</v>
      </c>
      <c r="L2193" s="26">
        <v>0</v>
      </c>
      <c r="M2193" s="26">
        <v>637.2</v>
      </c>
    </row>
    <row r="2194" spans="1:13">
      <c r="A2194" s="23" t="str">
        <f>+CONCATENATE(B2194,C2194,D2194,E2194,F2194)</f>
        <v>AMAgg501.75</v>
      </c>
      <c r="B2194" s="24" t="s">
        <v>121</v>
      </c>
      <c r="C2194" s="24" t="s">
        <v>10</v>
      </c>
      <c r="D2194" s="24" t="s">
        <v>89</v>
      </c>
      <c r="E2194" s="24">
        <v>50</v>
      </c>
      <c r="F2194" s="25">
        <v>1.75</v>
      </c>
      <c r="G2194" s="26">
        <v>549.54</v>
      </c>
      <c r="H2194" s="26">
        <v>671.42</v>
      </c>
      <c r="I2194" s="26">
        <v>793.13</v>
      </c>
      <c r="J2194" s="26">
        <v>934.7</v>
      </c>
      <c r="K2194" s="26">
        <v>1088.59</v>
      </c>
      <c r="L2194" s="26">
        <v>0</v>
      </c>
      <c r="M2194" s="26">
        <v>671.42</v>
      </c>
    </row>
    <row r="2195" spans="1:13">
      <c r="A2195" s="23" t="str">
        <f>+CONCATENATE(B2195,C2195,D2195,E2195,F2195)</f>
        <v>AMAgg511.75</v>
      </c>
      <c r="B2195" s="24" t="s">
        <v>121</v>
      </c>
      <c r="C2195" s="24" t="s">
        <v>10</v>
      </c>
      <c r="D2195" s="24" t="s">
        <v>89</v>
      </c>
      <c r="E2195" s="24">
        <v>51</v>
      </c>
      <c r="F2195" s="25">
        <v>1.75</v>
      </c>
      <c r="G2195" s="26">
        <v>603.9</v>
      </c>
      <c r="H2195" s="26">
        <v>730.51</v>
      </c>
      <c r="I2195" s="26">
        <v>859.62</v>
      </c>
      <c r="J2195" s="26">
        <v>1011</v>
      </c>
      <c r="K2195" s="26">
        <v>0</v>
      </c>
      <c r="L2195" s="26">
        <v>0</v>
      </c>
      <c r="M2195" s="26">
        <v>706.5</v>
      </c>
    </row>
    <row r="2196" spans="1:13">
      <c r="A2196" s="23" t="str">
        <f>+CONCATENATE(B2196,C2196,D2196,E2196,F2196)</f>
        <v>AMAgg521.75</v>
      </c>
      <c r="B2196" s="24" t="s">
        <v>121</v>
      </c>
      <c r="C2196" s="24" t="s">
        <v>10</v>
      </c>
      <c r="D2196" s="24" t="s">
        <v>89</v>
      </c>
      <c r="E2196" s="24">
        <v>52</v>
      </c>
      <c r="F2196" s="25">
        <v>1.75</v>
      </c>
      <c r="G2196" s="26">
        <v>660.02</v>
      </c>
      <c r="H2196" s="26">
        <v>792.65</v>
      </c>
      <c r="I2196" s="26">
        <v>930.47</v>
      </c>
      <c r="J2196" s="26">
        <v>1092.38</v>
      </c>
      <c r="K2196" s="26">
        <v>0</v>
      </c>
      <c r="L2196" s="26">
        <v>0</v>
      </c>
      <c r="M2196" s="26">
        <v>739.38</v>
      </c>
    </row>
    <row r="2197" spans="1:13">
      <c r="A2197" s="23" t="str">
        <f>+CONCATENATE(B2197,C2197,D2197,E2197,F2197)</f>
        <v>AMAgg531.75</v>
      </c>
      <c r="B2197" s="24" t="s">
        <v>121</v>
      </c>
      <c r="C2197" s="24" t="s">
        <v>10</v>
      </c>
      <c r="D2197" s="24" t="s">
        <v>89</v>
      </c>
      <c r="E2197" s="24">
        <v>53</v>
      </c>
      <c r="F2197" s="25">
        <v>1.75</v>
      </c>
      <c r="G2197" s="26">
        <v>718.74</v>
      </c>
      <c r="H2197" s="26">
        <v>858.2</v>
      </c>
      <c r="I2197" s="26">
        <v>1006.08</v>
      </c>
      <c r="J2197" s="26">
        <v>1179.18</v>
      </c>
      <c r="K2197" s="26">
        <v>0</v>
      </c>
      <c r="L2197" s="26">
        <v>0</v>
      </c>
      <c r="M2197" s="26">
        <v>772.97</v>
      </c>
    </row>
    <row r="2198" spans="1:13">
      <c r="A2198" s="23" t="str">
        <f>+CONCATENATE(B2198,C2198,D2198,E2198,F2198)</f>
        <v>AMAgg541.75</v>
      </c>
      <c r="B2198" s="24" t="s">
        <v>121</v>
      </c>
      <c r="C2198" s="24" t="s">
        <v>10</v>
      </c>
      <c r="D2198" s="24" t="s">
        <v>89</v>
      </c>
      <c r="E2198" s="24">
        <v>54</v>
      </c>
      <c r="F2198" s="25">
        <v>1.75</v>
      </c>
      <c r="G2198" s="26">
        <v>779.78</v>
      </c>
      <c r="H2198" s="26">
        <v>927.74</v>
      </c>
      <c r="I2198" s="26">
        <v>1087.02</v>
      </c>
      <c r="J2198" s="26">
        <v>1271.8</v>
      </c>
      <c r="K2198" s="26">
        <v>0</v>
      </c>
      <c r="L2198" s="26">
        <v>0</v>
      </c>
      <c r="M2198" s="26">
        <v>807.72</v>
      </c>
    </row>
    <row r="2199" spans="1:13">
      <c r="A2199" s="23" t="str">
        <f>+CONCATENATE(B2199,C2199,D2199,E2199,F2199)</f>
        <v>AMAgg551.75</v>
      </c>
      <c r="B2199" s="24" t="s">
        <v>121</v>
      </c>
      <c r="C2199" s="24" t="s">
        <v>10</v>
      </c>
      <c r="D2199" s="24" t="s">
        <v>89</v>
      </c>
      <c r="E2199" s="24">
        <v>55</v>
      </c>
      <c r="F2199" s="25">
        <v>1.75</v>
      </c>
      <c r="G2199" s="26">
        <v>843.55</v>
      </c>
      <c r="H2199" s="26">
        <v>1001.47</v>
      </c>
      <c r="I2199" s="26">
        <v>1173.92</v>
      </c>
      <c r="J2199" s="26">
        <v>1370.77</v>
      </c>
      <c r="K2199" s="26">
        <v>0</v>
      </c>
      <c r="L2199" s="26">
        <v>0</v>
      </c>
      <c r="M2199" s="26">
        <v>843.55</v>
      </c>
    </row>
    <row r="2200" spans="1:13">
      <c r="A2200" s="23" t="str">
        <f>+CONCATENATE(B2200,C2200,D2200,E2200,F2200)</f>
        <v>AMAgg561.75</v>
      </c>
      <c r="B2200" s="24" t="s">
        <v>121</v>
      </c>
      <c r="C2200" s="24" t="s">
        <v>10</v>
      </c>
      <c r="D2200" s="24" t="s">
        <v>89</v>
      </c>
      <c r="E2200" s="24">
        <v>56</v>
      </c>
      <c r="F2200" s="25">
        <v>1.75</v>
      </c>
      <c r="G2200" s="26">
        <v>910.76</v>
      </c>
      <c r="H2200" s="26">
        <v>1081.28</v>
      </c>
      <c r="I2200" s="26">
        <v>1267.55</v>
      </c>
      <c r="J2200" s="26">
        <v>0</v>
      </c>
      <c r="K2200" s="26">
        <v>0</v>
      </c>
      <c r="L2200" s="26">
        <v>0</v>
      </c>
      <c r="M2200" s="26"/>
    </row>
    <row r="2201" spans="1:13">
      <c r="A2201" s="23" t="str">
        <f>+CONCATENATE(B2201,C2201,D2201,E2201,F2201)</f>
        <v>AMAgg571.75</v>
      </c>
      <c r="B2201" s="24" t="s">
        <v>121</v>
      </c>
      <c r="C2201" s="24" t="s">
        <v>10</v>
      </c>
      <c r="D2201" s="24" t="s">
        <v>89</v>
      </c>
      <c r="E2201" s="24">
        <v>57</v>
      </c>
      <c r="F2201" s="25">
        <v>1.75</v>
      </c>
      <c r="G2201" s="26">
        <v>982.29</v>
      </c>
      <c r="H2201" s="26">
        <v>1167.13</v>
      </c>
      <c r="I2201" s="26">
        <v>1368.69</v>
      </c>
      <c r="J2201" s="26">
        <v>0</v>
      </c>
      <c r="K2201" s="26">
        <v>0</v>
      </c>
      <c r="L2201" s="26">
        <v>0</v>
      </c>
      <c r="M2201" s="26"/>
    </row>
    <row r="2202" spans="1:13">
      <c r="A2202" s="23" t="str">
        <f>+CONCATENATE(B2202,C2202,D2202,E2202,F2202)</f>
        <v>AMAgg581.75</v>
      </c>
      <c r="B2202" s="24" t="s">
        <v>121</v>
      </c>
      <c r="C2202" s="24" t="s">
        <v>10</v>
      </c>
      <c r="D2202" s="24" t="s">
        <v>89</v>
      </c>
      <c r="E2202" s="24">
        <v>58</v>
      </c>
      <c r="F2202" s="25">
        <v>1.75</v>
      </c>
      <c r="G2202" s="26">
        <v>1059.24</v>
      </c>
      <c r="H2202" s="26">
        <v>1260.99</v>
      </c>
      <c r="I2202" s="26">
        <v>1478.19</v>
      </c>
      <c r="J2202" s="26">
        <v>0</v>
      </c>
      <c r="K2202" s="26">
        <v>0</v>
      </c>
      <c r="L2202" s="26">
        <v>0</v>
      </c>
      <c r="M2202" s="26"/>
    </row>
    <row r="2203" spans="1:13">
      <c r="A2203" s="23" t="str">
        <f>+CONCATENATE(B2203,C2203,D2203,E2203,F2203)</f>
        <v>AMAgg591.75</v>
      </c>
      <c r="B2203" s="24" t="s">
        <v>121</v>
      </c>
      <c r="C2203" s="24" t="s">
        <v>10</v>
      </c>
      <c r="D2203" s="24" t="s">
        <v>89</v>
      </c>
      <c r="E2203" s="24">
        <v>59</v>
      </c>
      <c r="F2203" s="25">
        <v>1.75</v>
      </c>
      <c r="G2203" s="26">
        <v>1142.45</v>
      </c>
      <c r="H2203" s="26">
        <v>1362.56</v>
      </c>
      <c r="I2203" s="26">
        <v>1596.96</v>
      </c>
      <c r="J2203" s="26">
        <v>0</v>
      </c>
      <c r="K2203" s="26">
        <v>0</v>
      </c>
      <c r="L2203" s="26">
        <v>0</v>
      </c>
      <c r="M2203" s="26"/>
    </row>
    <row r="2204" spans="1:13">
      <c r="A2204" s="23" t="str">
        <f>+CONCATENATE(B2204,C2204,D2204,E2204,F2204)</f>
        <v>AMAgg601.75</v>
      </c>
      <c r="B2204" s="24" t="s">
        <v>121</v>
      </c>
      <c r="C2204" s="24" t="s">
        <v>10</v>
      </c>
      <c r="D2204" s="24" t="s">
        <v>89</v>
      </c>
      <c r="E2204" s="24">
        <v>60</v>
      </c>
      <c r="F2204" s="25">
        <v>1.75</v>
      </c>
      <c r="G2204" s="26">
        <v>1233.37</v>
      </c>
      <c r="H2204" s="26">
        <v>1473.89</v>
      </c>
      <c r="I2204" s="26">
        <v>1725.85</v>
      </c>
      <c r="J2204" s="26">
        <v>0</v>
      </c>
      <c r="K2204" s="26">
        <v>0</v>
      </c>
      <c r="L2204" s="26">
        <v>0</v>
      </c>
      <c r="M2204" s="26"/>
    </row>
    <row r="2205" spans="1:13">
      <c r="A2205" s="23" t="str">
        <f>+CONCATENATE(B2205,C2205,D2205,E2205,F2205)</f>
        <v>AMAgg611.75</v>
      </c>
      <c r="B2205" s="24" t="s">
        <v>121</v>
      </c>
      <c r="C2205" s="24" t="s">
        <v>10</v>
      </c>
      <c r="D2205" s="24" t="s">
        <v>89</v>
      </c>
      <c r="E2205" s="24">
        <v>61</v>
      </c>
      <c r="F2205" s="25">
        <v>1.75</v>
      </c>
      <c r="G2205" s="26">
        <v>1333.17</v>
      </c>
      <c r="H2205" s="26">
        <v>1595.84</v>
      </c>
      <c r="I2205" s="26">
        <v>0</v>
      </c>
      <c r="J2205" s="26">
        <v>0</v>
      </c>
      <c r="K2205" s="26">
        <v>0</v>
      </c>
      <c r="L2205" s="26">
        <v>0</v>
      </c>
      <c r="M2205" s="26"/>
    </row>
    <row r="2206" spans="1:13">
      <c r="A2206" s="23" t="str">
        <f>+CONCATENATE(B2206,C2206,D2206,E2206,F2206)</f>
        <v>AMAgg621.75</v>
      </c>
      <c r="B2206" s="24" t="s">
        <v>121</v>
      </c>
      <c r="C2206" s="24" t="s">
        <v>10</v>
      </c>
      <c r="D2206" s="24" t="s">
        <v>89</v>
      </c>
      <c r="E2206" s="24">
        <v>62</v>
      </c>
      <c r="F2206" s="25">
        <v>1.75</v>
      </c>
      <c r="G2206" s="26">
        <v>1443.03</v>
      </c>
      <c r="H2206" s="26">
        <v>1729.46</v>
      </c>
      <c r="I2206" s="26">
        <v>0</v>
      </c>
      <c r="J2206" s="26">
        <v>0</v>
      </c>
      <c r="K2206" s="26">
        <v>0</v>
      </c>
      <c r="L2206" s="26">
        <v>0</v>
      </c>
      <c r="M2206" s="26"/>
    </row>
    <row r="2207" spans="1:13">
      <c r="A2207" s="23" t="str">
        <f>+CONCATENATE(B2207,C2207,D2207,E2207,F2207)</f>
        <v>AMAgg631.75</v>
      </c>
      <c r="B2207" s="24" t="s">
        <v>121</v>
      </c>
      <c r="C2207" s="24" t="s">
        <v>10</v>
      </c>
      <c r="D2207" s="24" t="s">
        <v>89</v>
      </c>
      <c r="E2207" s="24">
        <v>63</v>
      </c>
      <c r="F2207" s="25">
        <v>1.75</v>
      </c>
      <c r="G2207" s="26">
        <v>1564.1</v>
      </c>
      <c r="H2207" s="26">
        <v>1875.79</v>
      </c>
      <c r="I2207" s="26">
        <v>0</v>
      </c>
      <c r="J2207" s="26">
        <v>0</v>
      </c>
      <c r="K2207" s="26">
        <v>0</v>
      </c>
      <c r="L2207" s="26">
        <v>0</v>
      </c>
      <c r="M2207" s="26"/>
    </row>
    <row r="2208" spans="1:13">
      <c r="A2208" s="23" t="str">
        <f>+CONCATENATE(B2208,C2208,D2208,E2208,F2208)</f>
        <v>AMAgg641.75</v>
      </c>
      <c r="B2208" s="24" t="s">
        <v>121</v>
      </c>
      <c r="C2208" s="24" t="s">
        <v>10</v>
      </c>
      <c r="D2208" s="24" t="s">
        <v>89</v>
      </c>
      <c r="E2208" s="24">
        <v>64</v>
      </c>
      <c r="F2208" s="25">
        <v>1.75</v>
      </c>
      <c r="G2208" s="26">
        <v>1697.5</v>
      </c>
      <c r="H2208" s="26">
        <v>2035.86</v>
      </c>
      <c r="I2208" s="26">
        <v>0</v>
      </c>
      <c r="J2208" s="26">
        <v>0</v>
      </c>
      <c r="K2208" s="26">
        <v>0</v>
      </c>
      <c r="L2208" s="26">
        <v>0</v>
      </c>
      <c r="M2208" s="26"/>
    </row>
    <row r="2209" spans="1:13">
      <c r="A2209" s="23" t="str">
        <f>+CONCATENATE(B2209,C2209,D2209,E2209,F2209)</f>
        <v>AMAgg651.75</v>
      </c>
      <c r="B2209" s="24" t="s">
        <v>121</v>
      </c>
      <c r="C2209" s="24" t="s">
        <v>10</v>
      </c>
      <c r="D2209" s="24" t="s">
        <v>89</v>
      </c>
      <c r="E2209" s="24">
        <v>65</v>
      </c>
      <c r="F2209" s="25">
        <v>1.75</v>
      </c>
      <c r="G2209" s="26">
        <v>1844.44</v>
      </c>
      <c r="H2209" s="26">
        <v>2210.71</v>
      </c>
      <c r="I2209" s="26">
        <v>0</v>
      </c>
      <c r="J2209" s="26">
        <v>0</v>
      </c>
      <c r="K2209" s="26">
        <v>0</v>
      </c>
      <c r="L2209" s="26">
        <v>0</v>
      </c>
      <c r="M2209" s="26"/>
    </row>
    <row r="2210" spans="1:13">
      <c r="A2210" s="23" t="str">
        <f>+CONCATENATE(B2210,C2210,D2210,E2210,F2210)</f>
        <v>AMAgg182</v>
      </c>
      <c r="B2210" s="24" t="s">
        <v>121</v>
      </c>
      <c r="C2210" s="24" t="s">
        <v>10</v>
      </c>
      <c r="D2210" s="24" t="s">
        <v>89</v>
      </c>
      <c r="E2210" s="24">
        <v>18</v>
      </c>
      <c r="F2210" s="25">
        <v>2</v>
      </c>
      <c r="G2210" s="26">
        <v>0</v>
      </c>
      <c r="H2210" s="26">
        <v>95.76</v>
      </c>
      <c r="I2210" s="26">
        <v>96.15</v>
      </c>
      <c r="J2210" s="26">
        <v>98.52</v>
      </c>
      <c r="K2210" s="26">
        <v>108.06</v>
      </c>
      <c r="L2210" s="26">
        <v>127.17</v>
      </c>
      <c r="M2210" s="26"/>
    </row>
    <row r="2211" spans="1:13">
      <c r="A2211" s="23" t="str">
        <f>+CONCATENATE(B2211,C2211,D2211,E2211,F2211)</f>
        <v>AMAgg192</v>
      </c>
      <c r="B2211" s="24" t="s">
        <v>121</v>
      </c>
      <c r="C2211" s="24" t="s">
        <v>10</v>
      </c>
      <c r="D2211" s="24" t="s">
        <v>89</v>
      </c>
      <c r="E2211" s="24">
        <v>19</v>
      </c>
      <c r="F2211" s="25">
        <v>2</v>
      </c>
      <c r="G2211" s="26">
        <v>0</v>
      </c>
      <c r="H2211" s="26">
        <v>98.82</v>
      </c>
      <c r="I2211" s="26">
        <v>99.15</v>
      </c>
      <c r="J2211" s="26">
        <v>102.24</v>
      </c>
      <c r="K2211" s="26">
        <v>113.53</v>
      </c>
      <c r="L2211" s="26">
        <v>135.32</v>
      </c>
      <c r="M2211" s="26"/>
    </row>
    <row r="2212" spans="1:13">
      <c r="A2212" s="23" t="str">
        <f>+CONCATENATE(B2212,C2212,D2212,E2212,F2212)</f>
        <v>AMAgg202</v>
      </c>
      <c r="B2212" s="24" t="s">
        <v>121</v>
      </c>
      <c r="C2212" s="24" t="s">
        <v>10</v>
      </c>
      <c r="D2212" s="24" t="s">
        <v>89</v>
      </c>
      <c r="E2212" s="24">
        <v>20</v>
      </c>
      <c r="F2212" s="25">
        <v>2</v>
      </c>
      <c r="G2212" s="26">
        <v>0</v>
      </c>
      <c r="H2212" s="26">
        <v>101.4</v>
      </c>
      <c r="I2212" s="26">
        <v>101.82</v>
      </c>
      <c r="J2212" s="26">
        <v>105.92</v>
      </c>
      <c r="K2212" s="26">
        <v>119.47</v>
      </c>
      <c r="L2212" s="26">
        <v>144.23</v>
      </c>
      <c r="M2212" s="26"/>
    </row>
    <row r="2213" spans="1:13">
      <c r="A2213" s="23" t="str">
        <f>+CONCATENATE(B2213,C2213,D2213,E2213,F2213)</f>
        <v>AMAgg212</v>
      </c>
      <c r="B2213" s="24" t="s">
        <v>121</v>
      </c>
      <c r="C2213" s="24" t="s">
        <v>10</v>
      </c>
      <c r="D2213" s="24" t="s">
        <v>89</v>
      </c>
      <c r="E2213" s="24">
        <v>21</v>
      </c>
      <c r="F2213" s="25">
        <v>2</v>
      </c>
      <c r="G2213" s="26">
        <v>0</v>
      </c>
      <c r="H2213" s="26">
        <v>103.52</v>
      </c>
      <c r="I2213" s="26">
        <v>104.18</v>
      </c>
      <c r="J2213" s="26">
        <v>109.77</v>
      </c>
      <c r="K2213" s="26">
        <v>126.04</v>
      </c>
      <c r="L2213" s="26">
        <v>153.99</v>
      </c>
      <c r="M2213" s="26"/>
    </row>
    <row r="2214" spans="1:13">
      <c r="A2214" s="23" t="str">
        <f>+CONCATENATE(B2214,C2214,D2214,E2214,F2214)</f>
        <v>AMAgg222</v>
      </c>
      <c r="B2214" s="24" t="s">
        <v>121</v>
      </c>
      <c r="C2214" s="24" t="s">
        <v>10</v>
      </c>
      <c r="D2214" s="24" t="s">
        <v>89</v>
      </c>
      <c r="E2214" s="24">
        <v>22</v>
      </c>
      <c r="F2214" s="25">
        <v>2</v>
      </c>
      <c r="G2214" s="26">
        <v>0</v>
      </c>
      <c r="H2214" s="26">
        <v>105.31</v>
      </c>
      <c r="I2214" s="26">
        <v>106.43</v>
      </c>
      <c r="J2214" s="26">
        <v>114.06</v>
      </c>
      <c r="K2214" s="26">
        <v>133.45</v>
      </c>
      <c r="L2214" s="26">
        <v>164.92</v>
      </c>
      <c r="M2214" s="26"/>
    </row>
    <row r="2215" spans="1:13">
      <c r="A2215" s="23" t="str">
        <f>+CONCATENATE(B2215,C2215,D2215,E2215,F2215)</f>
        <v>AMAgg232</v>
      </c>
      <c r="B2215" s="24" t="s">
        <v>121</v>
      </c>
      <c r="C2215" s="24" t="s">
        <v>10</v>
      </c>
      <c r="D2215" s="24" t="s">
        <v>89</v>
      </c>
      <c r="E2215" s="24">
        <v>23</v>
      </c>
      <c r="F2215" s="25">
        <v>2</v>
      </c>
      <c r="G2215" s="26">
        <v>0</v>
      </c>
      <c r="H2215" s="26">
        <v>106.96</v>
      </c>
      <c r="I2215" s="26">
        <v>108.84</v>
      </c>
      <c r="J2215" s="26">
        <v>119</v>
      </c>
      <c r="K2215" s="26">
        <v>141.81</v>
      </c>
      <c r="L2215" s="26">
        <v>177.04</v>
      </c>
      <c r="M2215" s="26"/>
    </row>
    <row r="2216" spans="1:13">
      <c r="A2216" s="23" t="str">
        <f>+CONCATENATE(B2216,C2216,D2216,E2216,F2216)</f>
        <v>AMAgg242</v>
      </c>
      <c r="B2216" s="24" t="s">
        <v>121</v>
      </c>
      <c r="C2216" s="24" t="s">
        <v>10</v>
      </c>
      <c r="D2216" s="24" t="s">
        <v>89</v>
      </c>
      <c r="E2216" s="24">
        <v>24</v>
      </c>
      <c r="F2216" s="25">
        <v>2</v>
      </c>
      <c r="G2216" s="26">
        <v>0</v>
      </c>
      <c r="H2216" s="26">
        <v>108.64</v>
      </c>
      <c r="I2216" s="26">
        <v>111.59</v>
      </c>
      <c r="J2216" s="26">
        <v>124.82</v>
      </c>
      <c r="K2216" s="26">
        <v>151.45</v>
      </c>
      <c r="L2216" s="26">
        <v>190.32</v>
      </c>
      <c r="M2216" s="26"/>
    </row>
    <row r="2217" spans="1:13">
      <c r="A2217" s="23" t="str">
        <f>+CONCATENATE(B2217,C2217,D2217,E2217,F2217)</f>
        <v>AMAgg252</v>
      </c>
      <c r="B2217" s="24" t="s">
        <v>121</v>
      </c>
      <c r="C2217" s="24" t="s">
        <v>10</v>
      </c>
      <c r="D2217" s="24" t="s">
        <v>89</v>
      </c>
      <c r="E2217" s="24">
        <v>25</v>
      </c>
      <c r="F2217" s="25">
        <v>2</v>
      </c>
      <c r="G2217" s="26">
        <v>0</v>
      </c>
      <c r="H2217" s="26">
        <v>110.5</v>
      </c>
      <c r="I2217" s="26">
        <v>115.07</v>
      </c>
      <c r="J2217" s="26">
        <v>131.77</v>
      </c>
      <c r="K2217" s="26">
        <v>162.27</v>
      </c>
      <c r="L2217" s="26">
        <v>204.91</v>
      </c>
      <c r="M2217" s="26"/>
    </row>
    <row r="2218" spans="1:13">
      <c r="A2218" s="23" t="str">
        <f>+CONCATENATE(B2218,C2218,D2218,E2218,F2218)</f>
        <v>AMAgg262</v>
      </c>
      <c r="B2218" s="24" t="s">
        <v>121</v>
      </c>
      <c r="C2218" s="24" t="s">
        <v>10</v>
      </c>
      <c r="D2218" s="24" t="s">
        <v>89</v>
      </c>
      <c r="E2218" s="24">
        <v>26</v>
      </c>
      <c r="F2218" s="25">
        <v>2</v>
      </c>
      <c r="G2218" s="26">
        <v>0</v>
      </c>
      <c r="H2218" s="26">
        <v>112.78</v>
      </c>
      <c r="I2218" s="26">
        <v>119.43</v>
      </c>
      <c r="J2218" s="26">
        <v>139.89</v>
      </c>
      <c r="K2218" s="26">
        <v>174.64</v>
      </c>
      <c r="L2218" s="26">
        <v>220.93</v>
      </c>
      <c r="M2218" s="26"/>
    </row>
    <row r="2219" spans="1:13">
      <c r="A2219" s="23" t="str">
        <f>+CONCATENATE(B2219,C2219,D2219,E2219,F2219)</f>
        <v>AMAgg272</v>
      </c>
      <c r="B2219" s="24" t="s">
        <v>121</v>
      </c>
      <c r="C2219" s="24" t="s">
        <v>10</v>
      </c>
      <c r="D2219" s="24" t="s">
        <v>89</v>
      </c>
      <c r="E2219" s="24">
        <v>27</v>
      </c>
      <c r="F2219" s="25">
        <v>2</v>
      </c>
      <c r="G2219" s="26">
        <v>0</v>
      </c>
      <c r="H2219" s="26">
        <v>115.46</v>
      </c>
      <c r="I2219" s="26">
        <v>124.84</v>
      </c>
      <c r="J2219" s="26">
        <v>149.33</v>
      </c>
      <c r="K2219" s="26">
        <v>188.63</v>
      </c>
      <c r="L2219" s="26">
        <v>238.4</v>
      </c>
      <c r="M2219" s="26"/>
    </row>
    <row r="2220" spans="1:13">
      <c r="A2220" s="23" t="str">
        <f>+CONCATENATE(B2220,C2220,D2220,E2220,F2220)</f>
        <v>AMAgg282</v>
      </c>
      <c r="B2220" s="24" t="s">
        <v>121</v>
      </c>
      <c r="C2220" s="24" t="s">
        <v>10</v>
      </c>
      <c r="D2220" s="24" t="s">
        <v>89</v>
      </c>
      <c r="E2220" s="24">
        <v>28</v>
      </c>
      <c r="F2220" s="25">
        <v>2</v>
      </c>
      <c r="G2220" s="26">
        <v>0</v>
      </c>
      <c r="H2220" s="26">
        <v>118.88</v>
      </c>
      <c r="I2220" s="26">
        <v>131.46</v>
      </c>
      <c r="J2220" s="26">
        <v>160.44</v>
      </c>
      <c r="K2220" s="26">
        <v>204.28</v>
      </c>
      <c r="L2220" s="26">
        <v>257.47</v>
      </c>
      <c r="M2220" s="26"/>
    </row>
    <row r="2221" spans="1:13">
      <c r="A2221" s="23" t="str">
        <f>+CONCATENATE(B2221,C2221,D2221,E2221,F2221)</f>
        <v>AMAgg292</v>
      </c>
      <c r="B2221" s="24" t="s">
        <v>121</v>
      </c>
      <c r="C2221" s="24" t="s">
        <v>10</v>
      </c>
      <c r="D2221" s="24" t="s">
        <v>89</v>
      </c>
      <c r="E2221" s="24">
        <v>29</v>
      </c>
      <c r="F2221" s="25">
        <v>2</v>
      </c>
      <c r="G2221" s="26">
        <v>0</v>
      </c>
      <c r="H2221" s="26">
        <v>123.28</v>
      </c>
      <c r="I2221" s="26">
        <v>139.55</v>
      </c>
      <c r="J2221" s="26">
        <v>173.09</v>
      </c>
      <c r="K2221" s="26">
        <v>221.54</v>
      </c>
      <c r="L2221" s="26">
        <v>278.32</v>
      </c>
      <c r="M2221" s="26"/>
    </row>
    <row r="2222" spans="1:13">
      <c r="A2222" s="23" t="str">
        <f>+CONCATENATE(B2222,C2222,D2222,E2222,F2222)</f>
        <v>AMAgg302</v>
      </c>
      <c r="B2222" s="24" t="s">
        <v>121</v>
      </c>
      <c r="C2222" s="24" t="s">
        <v>10</v>
      </c>
      <c r="D2222" s="24" t="s">
        <v>89</v>
      </c>
      <c r="E2222" s="24">
        <v>30</v>
      </c>
      <c r="F2222" s="25">
        <v>2</v>
      </c>
      <c r="G2222" s="26">
        <v>0</v>
      </c>
      <c r="H2222" s="26">
        <v>128.68</v>
      </c>
      <c r="I2222" s="26">
        <v>149.16</v>
      </c>
      <c r="J2222" s="26">
        <v>187.67</v>
      </c>
      <c r="K2222" s="26">
        <v>240.75</v>
      </c>
      <c r="L2222" s="26">
        <v>300.9</v>
      </c>
      <c r="M2222" s="26">
        <v>300.9</v>
      </c>
    </row>
    <row r="2223" spans="1:13">
      <c r="A2223" s="23" t="str">
        <f>+CONCATENATE(B2223,C2223,D2223,E2223,F2223)</f>
        <v>AMAgg312</v>
      </c>
      <c r="B2223" s="24" t="s">
        <v>121</v>
      </c>
      <c r="C2223" s="24" t="s">
        <v>10</v>
      </c>
      <c r="D2223" s="24" t="s">
        <v>89</v>
      </c>
      <c r="E2223" s="24">
        <v>31</v>
      </c>
      <c r="F2223" s="25">
        <v>2</v>
      </c>
      <c r="G2223" s="26">
        <v>0</v>
      </c>
      <c r="H2223" s="26">
        <v>135.31</v>
      </c>
      <c r="I2223" s="26">
        <v>160.32</v>
      </c>
      <c r="J2223" s="26">
        <v>204.28</v>
      </c>
      <c r="K2223" s="26">
        <v>261.72</v>
      </c>
      <c r="L2223" s="26">
        <v>325.4</v>
      </c>
      <c r="M2223" s="26">
        <v>312.37</v>
      </c>
    </row>
    <row r="2224" spans="1:13">
      <c r="A2224" s="23" t="str">
        <f>+CONCATENATE(B2224,C2224,D2224,E2224,F2224)</f>
        <v>AMAgg322</v>
      </c>
      <c r="B2224" s="24" t="s">
        <v>121</v>
      </c>
      <c r="C2224" s="24" t="s">
        <v>10</v>
      </c>
      <c r="D2224" s="24" t="s">
        <v>89</v>
      </c>
      <c r="E2224" s="24">
        <v>32</v>
      </c>
      <c r="F2224" s="25">
        <v>2</v>
      </c>
      <c r="G2224" s="26">
        <v>0</v>
      </c>
      <c r="H2224" s="26">
        <v>143.33</v>
      </c>
      <c r="I2224" s="26">
        <v>173.57</v>
      </c>
      <c r="J2224" s="26">
        <v>223.01</v>
      </c>
      <c r="K2224" s="26">
        <v>284.78</v>
      </c>
      <c r="L2224" s="26">
        <v>352.03</v>
      </c>
      <c r="M2224" s="26">
        <v>324.66</v>
      </c>
    </row>
    <row r="2225" spans="1:13">
      <c r="A2225" s="23" t="str">
        <f>+CONCATENATE(B2225,C2225,D2225,E2225,F2225)</f>
        <v>AMAgg332</v>
      </c>
      <c r="B2225" s="24" t="s">
        <v>121</v>
      </c>
      <c r="C2225" s="24" t="s">
        <v>10</v>
      </c>
      <c r="D2225" s="24" t="s">
        <v>89</v>
      </c>
      <c r="E2225" s="24">
        <v>33</v>
      </c>
      <c r="F2225" s="25">
        <v>2</v>
      </c>
      <c r="G2225" s="26">
        <v>0</v>
      </c>
      <c r="H2225" s="26">
        <v>153.01</v>
      </c>
      <c r="I2225" s="26">
        <v>188.76</v>
      </c>
      <c r="J2225" s="26">
        <v>243.84</v>
      </c>
      <c r="K2225" s="26">
        <v>310.03</v>
      </c>
      <c r="L2225" s="26">
        <v>380.94</v>
      </c>
      <c r="M2225" s="26">
        <v>337.82</v>
      </c>
    </row>
    <row r="2226" spans="1:13">
      <c r="A2226" s="23" t="str">
        <f>+CONCATENATE(B2226,C2226,D2226,E2226,F2226)</f>
        <v>AMAgg342</v>
      </c>
      <c r="B2226" s="24" t="s">
        <v>121</v>
      </c>
      <c r="C2226" s="24" t="s">
        <v>10</v>
      </c>
      <c r="D2226" s="24" t="s">
        <v>89</v>
      </c>
      <c r="E2226" s="24">
        <v>34</v>
      </c>
      <c r="F2226" s="25">
        <v>2</v>
      </c>
      <c r="G2226" s="26">
        <v>0</v>
      </c>
      <c r="H2226" s="26">
        <v>164.5</v>
      </c>
      <c r="I2226" s="26">
        <v>205.99</v>
      </c>
      <c r="J2226" s="26">
        <v>267.07</v>
      </c>
      <c r="K2226" s="26">
        <v>337.33</v>
      </c>
      <c r="L2226" s="26">
        <v>412.3</v>
      </c>
      <c r="M2226" s="26">
        <v>351.91</v>
      </c>
    </row>
    <row r="2227" spans="1:13">
      <c r="A2227" s="23" t="str">
        <f>+CONCATENATE(B2227,C2227,D2227,E2227,F2227)</f>
        <v>AMAgg352</v>
      </c>
      <c r="B2227" s="24" t="s">
        <v>121</v>
      </c>
      <c r="C2227" s="24" t="s">
        <v>10</v>
      </c>
      <c r="D2227" s="24" t="s">
        <v>89</v>
      </c>
      <c r="E2227" s="24">
        <v>35</v>
      </c>
      <c r="F2227" s="25">
        <v>2</v>
      </c>
      <c r="G2227" s="26">
        <v>0</v>
      </c>
      <c r="H2227" s="26">
        <v>178.01</v>
      </c>
      <c r="I2227" s="26">
        <v>226.01</v>
      </c>
      <c r="J2227" s="26">
        <v>292.53</v>
      </c>
      <c r="K2227" s="26">
        <v>366.99</v>
      </c>
      <c r="L2227" s="26">
        <v>446.27</v>
      </c>
      <c r="M2227" s="26">
        <v>366.99</v>
      </c>
    </row>
    <row r="2228" spans="1:13">
      <c r="A2228" s="23" t="str">
        <f>+CONCATENATE(B2228,C2228,D2228,E2228,F2228)</f>
        <v>AMAgg362</v>
      </c>
      <c r="B2228" s="24" t="s">
        <v>121</v>
      </c>
      <c r="C2228" s="24" t="s">
        <v>10</v>
      </c>
      <c r="D2228" s="24" t="s">
        <v>89</v>
      </c>
      <c r="E2228" s="24">
        <v>36</v>
      </c>
      <c r="F2228" s="25">
        <v>2</v>
      </c>
      <c r="G2228" s="26">
        <v>0</v>
      </c>
      <c r="H2228" s="26">
        <v>193.69</v>
      </c>
      <c r="I2228" s="26">
        <v>248.65</v>
      </c>
      <c r="J2228" s="26">
        <v>320.56</v>
      </c>
      <c r="K2228" s="26">
        <v>399.18</v>
      </c>
      <c r="L2228" s="26">
        <v>483.06</v>
      </c>
      <c r="M2228" s="26">
        <v>383.11</v>
      </c>
    </row>
    <row r="2229" spans="1:13">
      <c r="A2229" s="23" t="str">
        <f>+CONCATENATE(B2229,C2229,D2229,E2229,F2229)</f>
        <v>AMAgg372</v>
      </c>
      <c r="B2229" s="24" t="s">
        <v>121</v>
      </c>
      <c r="C2229" s="24" t="s">
        <v>10</v>
      </c>
      <c r="D2229" s="24" t="s">
        <v>89</v>
      </c>
      <c r="E2229" s="24">
        <v>37</v>
      </c>
      <c r="F2229" s="25">
        <v>2</v>
      </c>
      <c r="G2229" s="26">
        <v>0</v>
      </c>
      <c r="H2229" s="26">
        <v>211.92</v>
      </c>
      <c r="I2229" s="26">
        <v>273.96</v>
      </c>
      <c r="J2229" s="26">
        <v>351.26</v>
      </c>
      <c r="K2229" s="26">
        <v>434.08</v>
      </c>
      <c r="L2229" s="26">
        <v>522.86</v>
      </c>
      <c r="M2229" s="26">
        <v>400.35</v>
      </c>
    </row>
    <row r="2230" spans="1:13">
      <c r="A2230" s="23" t="str">
        <f>+CONCATENATE(B2230,C2230,D2230,E2230,F2230)</f>
        <v>AMAgg382</v>
      </c>
      <c r="B2230" s="24" t="s">
        <v>121</v>
      </c>
      <c r="C2230" s="24" t="s">
        <v>10</v>
      </c>
      <c r="D2230" s="24" t="s">
        <v>89</v>
      </c>
      <c r="E2230" s="24">
        <v>38</v>
      </c>
      <c r="F2230" s="25">
        <v>2</v>
      </c>
      <c r="G2230" s="26">
        <v>0</v>
      </c>
      <c r="H2230" s="26">
        <v>233.06</v>
      </c>
      <c r="I2230" s="26">
        <v>302.22</v>
      </c>
      <c r="J2230" s="26">
        <v>384.55</v>
      </c>
      <c r="K2230" s="26">
        <v>471.88</v>
      </c>
      <c r="L2230" s="26">
        <v>565.86</v>
      </c>
      <c r="M2230" s="26">
        <v>418.81</v>
      </c>
    </row>
    <row r="2231" spans="1:13">
      <c r="A2231" s="23" t="str">
        <f>+CONCATENATE(B2231,C2231,D2231,E2231,F2231)</f>
        <v>AMAgg392</v>
      </c>
      <c r="B2231" s="24" t="s">
        <v>121</v>
      </c>
      <c r="C2231" s="24" t="s">
        <v>10</v>
      </c>
      <c r="D2231" s="24" t="s">
        <v>89</v>
      </c>
      <c r="E2231" s="24">
        <v>39</v>
      </c>
      <c r="F2231" s="25">
        <v>2</v>
      </c>
      <c r="G2231" s="26">
        <v>0</v>
      </c>
      <c r="H2231" s="26">
        <v>257.07</v>
      </c>
      <c r="I2231" s="26">
        <v>333.47</v>
      </c>
      <c r="J2231" s="26">
        <v>420.62</v>
      </c>
      <c r="K2231" s="26">
        <v>512.8</v>
      </c>
      <c r="L2231" s="26">
        <v>612.26</v>
      </c>
      <c r="M2231" s="26">
        <v>438.56</v>
      </c>
    </row>
    <row r="2232" spans="1:13">
      <c r="A2232" s="23" t="str">
        <f>+CONCATENATE(B2232,C2232,D2232,E2232,F2232)</f>
        <v>AMAgg402</v>
      </c>
      <c r="B2232" s="24" t="s">
        <v>121</v>
      </c>
      <c r="C2232" s="24" t="s">
        <v>10</v>
      </c>
      <c r="D2232" s="24" t="s">
        <v>89</v>
      </c>
      <c r="E2232" s="24">
        <v>40</v>
      </c>
      <c r="F2232" s="25">
        <v>2</v>
      </c>
      <c r="G2232" s="26">
        <v>221.87</v>
      </c>
      <c r="H2232" s="26">
        <v>284.37</v>
      </c>
      <c r="I2232" s="26">
        <v>367.8</v>
      </c>
      <c r="J2232" s="26">
        <v>459.72</v>
      </c>
      <c r="K2232" s="26">
        <v>557.1</v>
      </c>
      <c r="L2232" s="26">
        <v>662.28</v>
      </c>
      <c r="M2232" s="26">
        <v>459.72</v>
      </c>
    </row>
    <row r="2233" spans="1:13">
      <c r="A2233" s="23" t="str">
        <f>+CONCATENATE(B2233,C2233,D2233,E2233,F2233)</f>
        <v>AMAgg412</v>
      </c>
      <c r="B2233" s="24" t="s">
        <v>121</v>
      </c>
      <c r="C2233" s="24" t="s">
        <v>10</v>
      </c>
      <c r="D2233" s="24" t="s">
        <v>89</v>
      </c>
      <c r="E2233" s="24">
        <v>41</v>
      </c>
      <c r="F2233" s="25">
        <v>2</v>
      </c>
      <c r="G2233" s="26">
        <v>243.86</v>
      </c>
      <c r="H2233" s="26">
        <v>315.65</v>
      </c>
      <c r="I2233" s="26">
        <v>405.43</v>
      </c>
      <c r="J2233" s="26">
        <v>502.04</v>
      </c>
      <c r="K2233" s="26">
        <v>605</v>
      </c>
      <c r="L2233" s="26">
        <v>716.11</v>
      </c>
      <c r="M2233" s="26">
        <v>482.32</v>
      </c>
    </row>
    <row r="2234" spans="1:13">
      <c r="A2234" s="23" t="str">
        <f>+CONCATENATE(B2234,C2234,D2234,E2234,F2234)</f>
        <v>AMAgg422</v>
      </c>
      <c r="B2234" s="24" t="s">
        <v>121</v>
      </c>
      <c r="C2234" s="24" t="s">
        <v>10</v>
      </c>
      <c r="D2234" s="24" t="s">
        <v>89</v>
      </c>
      <c r="E2234" s="24">
        <v>42</v>
      </c>
      <c r="F2234" s="25">
        <v>2</v>
      </c>
      <c r="G2234" s="26">
        <v>269.03</v>
      </c>
      <c r="H2234" s="26">
        <v>350.76</v>
      </c>
      <c r="I2234" s="26">
        <v>446.45</v>
      </c>
      <c r="J2234" s="26">
        <v>547.79</v>
      </c>
      <c r="K2234" s="26">
        <v>656.8</v>
      </c>
      <c r="L2234" s="26">
        <v>773.94</v>
      </c>
      <c r="M2234" s="26">
        <v>506.57</v>
      </c>
    </row>
    <row r="2235" spans="1:13">
      <c r="A2235" s="23" t="str">
        <f>+CONCATENATE(B2235,C2235,D2235,E2235,F2235)</f>
        <v>AMAgg432</v>
      </c>
      <c r="B2235" s="24" t="s">
        <v>121</v>
      </c>
      <c r="C2235" s="24" t="s">
        <v>10</v>
      </c>
      <c r="D2235" s="24" t="s">
        <v>89</v>
      </c>
      <c r="E2235" s="24">
        <v>43</v>
      </c>
      <c r="F2235" s="25">
        <v>2</v>
      </c>
      <c r="G2235" s="26">
        <v>298.45</v>
      </c>
      <c r="H2235" s="26">
        <v>389.73</v>
      </c>
      <c r="I2235" s="26">
        <v>490.85</v>
      </c>
      <c r="J2235" s="26">
        <v>597.22</v>
      </c>
      <c r="K2235" s="26">
        <v>712.7</v>
      </c>
      <c r="L2235" s="26">
        <v>835.91</v>
      </c>
      <c r="M2235" s="26">
        <v>532.53</v>
      </c>
    </row>
    <row r="2236" spans="1:13">
      <c r="A2236" s="23" t="str">
        <f>+CONCATENATE(B2236,C2236,D2236,E2236,F2236)</f>
        <v>AMAgg442</v>
      </c>
      <c r="B2236" s="24" t="s">
        <v>121</v>
      </c>
      <c r="C2236" s="24" t="s">
        <v>10</v>
      </c>
      <c r="D2236" s="24" t="s">
        <v>89</v>
      </c>
      <c r="E2236" s="24">
        <v>44</v>
      </c>
      <c r="F2236" s="25">
        <v>2</v>
      </c>
      <c r="G2236" s="26">
        <v>332.25</v>
      </c>
      <c r="H2236" s="26">
        <v>432.73</v>
      </c>
      <c r="I2236" s="26">
        <v>538.6</v>
      </c>
      <c r="J2236" s="26">
        <v>650.53</v>
      </c>
      <c r="K2236" s="26">
        <v>772.97</v>
      </c>
      <c r="L2236" s="26">
        <v>902.16</v>
      </c>
      <c r="M2236" s="26">
        <v>560.29</v>
      </c>
    </row>
    <row r="2237" spans="1:13">
      <c r="A2237" s="23" t="str">
        <f>+CONCATENATE(B2237,C2237,D2237,E2237,F2237)</f>
        <v>AMAgg452</v>
      </c>
      <c r="B2237" s="24" t="s">
        <v>121</v>
      </c>
      <c r="C2237" s="24" t="s">
        <v>10</v>
      </c>
      <c r="D2237" s="24" t="s">
        <v>89</v>
      </c>
      <c r="E2237" s="24">
        <v>45</v>
      </c>
      <c r="F2237" s="25">
        <v>2</v>
      </c>
      <c r="G2237" s="26">
        <v>370.52</v>
      </c>
      <c r="H2237" s="26">
        <v>479.54</v>
      </c>
      <c r="I2237" s="26">
        <v>589.99</v>
      </c>
      <c r="J2237" s="26">
        <v>707.98</v>
      </c>
      <c r="K2237" s="26">
        <v>837.82</v>
      </c>
      <c r="L2237" s="26">
        <v>972.79</v>
      </c>
      <c r="M2237" s="26">
        <v>589.99</v>
      </c>
    </row>
    <row r="2238" spans="1:13">
      <c r="A2238" s="23" t="str">
        <f>+CONCATENATE(B2238,C2238,D2238,E2238,F2238)</f>
        <v>AMAgg462</v>
      </c>
      <c r="B2238" s="24" t="s">
        <v>121</v>
      </c>
      <c r="C2238" s="24" t="s">
        <v>10</v>
      </c>
      <c r="D2238" s="24" t="s">
        <v>89</v>
      </c>
      <c r="E2238" s="24">
        <v>46</v>
      </c>
      <c r="F2238" s="25">
        <v>2</v>
      </c>
      <c r="G2238" s="26">
        <v>413.65</v>
      </c>
      <c r="H2238" s="26">
        <v>530.07</v>
      </c>
      <c r="I2238" s="26">
        <v>645.11</v>
      </c>
      <c r="J2238" s="26">
        <v>769.8</v>
      </c>
      <c r="K2238" s="26">
        <v>907.43</v>
      </c>
      <c r="L2238" s="26">
        <v>0</v>
      </c>
      <c r="M2238" s="26">
        <v>621.55</v>
      </c>
    </row>
    <row r="2239" spans="1:13">
      <c r="A2239" s="23" t="str">
        <f>+CONCATENATE(B2239,C2239,D2239,E2239,F2239)</f>
        <v>AMAgg472</v>
      </c>
      <c r="B2239" s="24" t="s">
        <v>121</v>
      </c>
      <c r="C2239" s="24" t="s">
        <v>10</v>
      </c>
      <c r="D2239" s="24" t="s">
        <v>89</v>
      </c>
      <c r="E2239" s="24">
        <v>47</v>
      </c>
      <c r="F2239" s="25">
        <v>2</v>
      </c>
      <c r="G2239" s="26">
        <v>461.04</v>
      </c>
      <c r="H2239" s="26">
        <v>584.28</v>
      </c>
      <c r="I2239" s="26">
        <v>704.06</v>
      </c>
      <c r="J2239" s="26">
        <v>836.2</v>
      </c>
      <c r="K2239" s="26">
        <v>981.93</v>
      </c>
      <c r="L2239" s="26">
        <v>0</v>
      </c>
      <c r="M2239" s="26">
        <v>655.14</v>
      </c>
    </row>
    <row r="2240" spans="1:13">
      <c r="A2240" s="23" t="str">
        <f>+CONCATENATE(B2240,C2240,D2240,E2240,F2240)</f>
        <v>AMAgg482</v>
      </c>
      <c r="B2240" s="24" t="s">
        <v>121</v>
      </c>
      <c r="C2240" s="24" t="s">
        <v>10</v>
      </c>
      <c r="D2240" s="24" t="s">
        <v>89</v>
      </c>
      <c r="E2240" s="24">
        <v>48</v>
      </c>
      <c r="F2240" s="25">
        <v>2</v>
      </c>
      <c r="G2240" s="26">
        <v>513.18</v>
      </c>
      <c r="H2240" s="26">
        <v>641.96</v>
      </c>
      <c r="I2240" s="26">
        <v>766.94</v>
      </c>
      <c r="J2240" s="26">
        <v>907.34</v>
      </c>
      <c r="K2240" s="26">
        <v>1061.44</v>
      </c>
      <c r="L2240" s="26">
        <v>0</v>
      </c>
      <c r="M2240" s="26">
        <v>690.71</v>
      </c>
    </row>
    <row r="2241" spans="1:13">
      <c r="A2241" s="23" t="str">
        <f>+CONCATENATE(B2241,C2241,D2241,E2241,F2241)</f>
        <v>AMAgg492</v>
      </c>
      <c r="B2241" s="24" t="s">
        <v>121</v>
      </c>
      <c r="C2241" s="24" t="s">
        <v>10</v>
      </c>
      <c r="D2241" s="24" t="s">
        <v>89</v>
      </c>
      <c r="E2241" s="24">
        <v>49</v>
      </c>
      <c r="F2241" s="25">
        <v>2</v>
      </c>
      <c r="G2241" s="26">
        <v>569.19</v>
      </c>
      <c r="H2241" s="26">
        <v>702.94</v>
      </c>
      <c r="I2241" s="26">
        <v>833.92</v>
      </c>
      <c r="J2241" s="26">
        <v>983.43</v>
      </c>
      <c r="K2241" s="26">
        <v>1146.01</v>
      </c>
      <c r="L2241" s="26">
        <v>0</v>
      </c>
      <c r="M2241" s="26">
        <v>727.88</v>
      </c>
    </row>
    <row r="2242" spans="1:13">
      <c r="A2242" s="23" t="str">
        <f>+CONCATENATE(B2242,C2242,D2242,E2242,F2242)</f>
        <v>AMAgg502</v>
      </c>
      <c r="B2242" s="24" t="s">
        <v>121</v>
      </c>
      <c r="C2242" s="24" t="s">
        <v>10</v>
      </c>
      <c r="D2242" s="24" t="s">
        <v>89</v>
      </c>
      <c r="E2242" s="24">
        <v>50</v>
      </c>
      <c r="F2242" s="25">
        <v>2</v>
      </c>
      <c r="G2242" s="26">
        <v>628.52</v>
      </c>
      <c r="H2242" s="26">
        <v>767.13</v>
      </c>
      <c r="I2242" s="26">
        <v>905.16</v>
      </c>
      <c r="J2242" s="26">
        <v>1064.66</v>
      </c>
      <c r="K2242" s="26">
        <v>1235.74</v>
      </c>
      <c r="L2242" s="26">
        <v>0</v>
      </c>
      <c r="M2242" s="26">
        <v>767.13</v>
      </c>
    </row>
    <row r="2243" spans="1:13">
      <c r="A2243" s="23" t="str">
        <f t="shared" ref="A2243:A2306" si="57">+CONCATENATE(B2243,C2243,D2243,E2243,F2243)</f>
        <v>AMAgg512</v>
      </c>
      <c r="B2243" s="24" t="s">
        <v>121</v>
      </c>
      <c r="C2243" s="24" t="s">
        <v>10</v>
      </c>
      <c r="D2243" s="24" t="s">
        <v>89</v>
      </c>
      <c r="E2243" s="24">
        <v>51</v>
      </c>
      <c r="F2243" s="25">
        <v>2</v>
      </c>
      <c r="G2243" s="26">
        <v>690.63</v>
      </c>
      <c r="H2243" s="26">
        <v>834.61</v>
      </c>
      <c r="I2243" s="26">
        <v>980.96</v>
      </c>
      <c r="J2243" s="26">
        <v>1151.29</v>
      </c>
      <c r="K2243" s="26">
        <v>0</v>
      </c>
      <c r="L2243" s="26">
        <v>0</v>
      </c>
      <c r="M2243" s="26">
        <v>807.38</v>
      </c>
    </row>
    <row r="2244" spans="1:13">
      <c r="A2244" s="23" t="str">
        <f>+CONCATENATE(B2244,C2244,D2244,E2244,F2244)</f>
        <v>AMAgg522</v>
      </c>
      <c r="B2244" s="24" t="s">
        <v>121</v>
      </c>
      <c r="C2244" s="24" t="s">
        <v>10</v>
      </c>
      <c r="D2244" s="24" t="s">
        <v>89</v>
      </c>
      <c r="E2244" s="24">
        <v>52</v>
      </c>
      <c r="F2244" s="25">
        <v>2</v>
      </c>
      <c r="G2244" s="26">
        <v>754.78</v>
      </c>
      <c r="H2244" s="26">
        <v>905.58</v>
      </c>
      <c r="I2244" s="26">
        <v>1061.7</v>
      </c>
      <c r="J2244" s="26">
        <v>1243.6</v>
      </c>
      <c r="K2244" s="26">
        <v>0</v>
      </c>
      <c r="L2244" s="26">
        <v>0</v>
      </c>
      <c r="M2244" s="26">
        <v>845.02</v>
      </c>
    </row>
    <row r="2245" spans="1:13">
      <c r="A2245" s="23" t="str">
        <f>+CONCATENATE(B2245,C2245,D2245,E2245,F2245)</f>
        <v>AMAgg532</v>
      </c>
      <c r="B2245" s="24" t="s">
        <v>121</v>
      </c>
      <c r="C2245" s="24" t="s">
        <v>10</v>
      </c>
      <c r="D2245" s="24" t="s">
        <v>89</v>
      </c>
      <c r="E2245" s="24">
        <v>53</v>
      </c>
      <c r="F2245" s="25">
        <v>2</v>
      </c>
      <c r="G2245" s="26">
        <v>821.88</v>
      </c>
      <c r="H2245" s="26">
        <v>980.44</v>
      </c>
      <c r="I2245" s="26">
        <v>1147.84</v>
      </c>
      <c r="J2245" s="26">
        <v>1341.99</v>
      </c>
      <c r="K2245" s="26">
        <v>0</v>
      </c>
      <c r="L2245" s="26">
        <v>0</v>
      </c>
      <c r="M2245" s="26">
        <v>883.52</v>
      </c>
    </row>
    <row r="2246" spans="1:13">
      <c r="A2246" s="23" t="str">
        <f>+CONCATENATE(B2246,C2246,D2246,E2246,F2246)</f>
        <v>AMAgg542</v>
      </c>
      <c r="B2246" s="24" t="s">
        <v>121</v>
      </c>
      <c r="C2246" s="24" t="s">
        <v>10</v>
      </c>
      <c r="D2246" s="24" t="s">
        <v>89</v>
      </c>
      <c r="E2246" s="24">
        <v>54</v>
      </c>
      <c r="F2246" s="25">
        <v>2</v>
      </c>
      <c r="G2246" s="26">
        <v>891.63</v>
      </c>
      <c r="H2246" s="26">
        <v>1059.83</v>
      </c>
      <c r="I2246" s="26">
        <v>1240.02</v>
      </c>
      <c r="J2246" s="26">
        <v>1446.89</v>
      </c>
      <c r="K2246" s="26">
        <v>0</v>
      </c>
      <c r="L2246" s="26">
        <v>0</v>
      </c>
      <c r="M2246" s="26">
        <v>923.35</v>
      </c>
    </row>
    <row r="2247" spans="1:13">
      <c r="A2247" s="23" t="str">
        <f>+CONCATENATE(B2247,C2247,D2247,E2247,F2247)</f>
        <v>AMAgg552</v>
      </c>
      <c r="B2247" s="24" t="s">
        <v>121</v>
      </c>
      <c r="C2247" s="24" t="s">
        <v>10</v>
      </c>
      <c r="D2247" s="24" t="s">
        <v>89</v>
      </c>
      <c r="E2247" s="24">
        <v>55</v>
      </c>
      <c r="F2247" s="25">
        <v>2</v>
      </c>
      <c r="G2247" s="26">
        <v>964.49</v>
      </c>
      <c r="H2247" s="26">
        <v>1144.02</v>
      </c>
      <c r="I2247" s="26">
        <v>1338.94</v>
      </c>
      <c r="J2247" s="26">
        <v>1558.85</v>
      </c>
      <c r="K2247" s="26">
        <v>0</v>
      </c>
      <c r="L2247" s="26">
        <v>0</v>
      </c>
      <c r="M2247" s="26">
        <v>964.49</v>
      </c>
    </row>
    <row r="2248" spans="1:13">
      <c r="A2248" s="23" t="str">
        <f>+CONCATENATE(B2248,C2248,D2248,E2248,F2248)</f>
        <v>AMAgg562</v>
      </c>
      <c r="B2248" s="24" t="s">
        <v>121</v>
      </c>
      <c r="C2248" s="24" t="s">
        <v>10</v>
      </c>
      <c r="D2248" s="24" t="s">
        <v>89</v>
      </c>
      <c r="E2248" s="24">
        <v>56</v>
      </c>
      <c r="F2248" s="25">
        <v>2</v>
      </c>
      <c r="G2248" s="26">
        <v>1041.27</v>
      </c>
      <c r="H2248" s="26">
        <v>1235.08</v>
      </c>
      <c r="I2248" s="26">
        <v>1445.46</v>
      </c>
      <c r="J2248" s="26">
        <v>0</v>
      </c>
      <c r="K2248" s="26">
        <v>0</v>
      </c>
      <c r="L2248" s="26">
        <v>0</v>
      </c>
      <c r="M2248" s="26"/>
    </row>
    <row r="2249" spans="1:13">
      <c r="A2249" s="23" t="str">
        <f>+CONCATENATE(B2249,C2249,D2249,E2249,F2249)</f>
        <v>AMAgg572</v>
      </c>
      <c r="B2249" s="24" t="s">
        <v>121</v>
      </c>
      <c r="C2249" s="24" t="s">
        <v>10</v>
      </c>
      <c r="D2249" s="24" t="s">
        <v>89</v>
      </c>
      <c r="E2249" s="24">
        <v>57</v>
      </c>
      <c r="F2249" s="25">
        <v>2</v>
      </c>
      <c r="G2249" s="26">
        <v>1122.99</v>
      </c>
      <c r="H2249" s="26">
        <v>1333.07</v>
      </c>
      <c r="I2249" s="26">
        <v>1560.46</v>
      </c>
      <c r="J2249" s="26">
        <v>0</v>
      </c>
      <c r="K2249" s="26">
        <v>0</v>
      </c>
      <c r="L2249" s="26">
        <v>0</v>
      </c>
      <c r="M2249" s="26"/>
    </row>
    <row r="2250" spans="1:13">
      <c r="A2250" s="23" t="str">
        <f>+CONCATENATE(B2250,C2250,D2250,E2250,F2250)</f>
        <v>AMAgg582</v>
      </c>
      <c r="B2250" s="24" t="s">
        <v>121</v>
      </c>
      <c r="C2250" s="24" t="s">
        <v>10</v>
      </c>
      <c r="D2250" s="24" t="s">
        <v>89</v>
      </c>
      <c r="E2250" s="24">
        <v>58</v>
      </c>
      <c r="F2250" s="25">
        <v>2</v>
      </c>
      <c r="G2250" s="26">
        <v>1210.88</v>
      </c>
      <c r="H2250" s="26">
        <v>1440.16</v>
      </c>
      <c r="I2250" s="26">
        <v>1684.93</v>
      </c>
      <c r="J2250" s="26">
        <v>0</v>
      </c>
      <c r="K2250" s="26">
        <v>0</v>
      </c>
      <c r="L2250" s="26">
        <v>0</v>
      </c>
      <c r="M2250" s="26"/>
    </row>
    <row r="2251" spans="1:13">
      <c r="A2251" s="23" t="str">
        <f>+CONCATENATE(B2251,C2251,D2251,E2251,F2251)</f>
        <v>AMAgg592</v>
      </c>
      <c r="B2251" s="24" t="s">
        <v>121</v>
      </c>
      <c r="C2251" s="24" t="s">
        <v>10</v>
      </c>
      <c r="D2251" s="24" t="s">
        <v>89</v>
      </c>
      <c r="E2251" s="24">
        <v>59</v>
      </c>
      <c r="F2251" s="25">
        <v>2</v>
      </c>
      <c r="G2251" s="26">
        <v>1305.95</v>
      </c>
      <c r="H2251" s="26">
        <v>1556.08</v>
      </c>
      <c r="I2251" s="26">
        <v>1819.84</v>
      </c>
      <c r="J2251" s="26">
        <v>0</v>
      </c>
      <c r="K2251" s="26">
        <v>0</v>
      </c>
      <c r="L2251" s="26">
        <v>0</v>
      </c>
      <c r="M2251" s="26"/>
    </row>
    <row r="2252" spans="1:13">
      <c r="A2252" s="23" t="str">
        <f>+CONCATENATE(B2252,C2252,D2252,E2252,F2252)</f>
        <v>AMAgg602</v>
      </c>
      <c r="B2252" s="24" t="s">
        <v>121</v>
      </c>
      <c r="C2252" s="24" t="s">
        <v>10</v>
      </c>
      <c r="D2252" s="24" t="s">
        <v>89</v>
      </c>
      <c r="E2252" s="24">
        <v>60</v>
      </c>
      <c r="F2252" s="25">
        <v>2</v>
      </c>
      <c r="G2252" s="26">
        <v>1409.81</v>
      </c>
      <c r="H2252" s="26">
        <v>1683.09</v>
      </c>
      <c r="I2252" s="26">
        <v>1966.18</v>
      </c>
      <c r="J2252" s="26">
        <v>0</v>
      </c>
      <c r="K2252" s="26">
        <v>0</v>
      </c>
      <c r="L2252" s="26">
        <v>0</v>
      </c>
      <c r="M2252" s="26"/>
    </row>
    <row r="2253" spans="1:13">
      <c r="A2253" s="23" t="str">
        <f>+CONCATENATE(B2253,C2253,D2253,E2253,F2253)</f>
        <v>AMAgg612</v>
      </c>
      <c r="B2253" s="24" t="s">
        <v>121</v>
      </c>
      <c r="C2253" s="24" t="s">
        <v>10</v>
      </c>
      <c r="D2253" s="24" t="s">
        <v>89</v>
      </c>
      <c r="E2253" s="24">
        <v>61</v>
      </c>
      <c r="F2253" s="25">
        <v>2</v>
      </c>
      <c r="G2253" s="26">
        <v>1523.83</v>
      </c>
      <c r="H2253" s="26">
        <v>1822.18</v>
      </c>
      <c r="I2253" s="26">
        <v>0</v>
      </c>
      <c r="J2253" s="26">
        <v>0</v>
      </c>
      <c r="K2253" s="26">
        <v>0</v>
      </c>
      <c r="L2253" s="26">
        <v>0</v>
      </c>
      <c r="M2253" s="26"/>
    </row>
    <row r="2254" spans="1:13">
      <c r="A2254" s="23" t="str">
        <f>+CONCATENATE(B2254,C2254,D2254,E2254,F2254)</f>
        <v>AMAgg622</v>
      </c>
      <c r="B2254" s="24" t="s">
        <v>121</v>
      </c>
      <c r="C2254" s="24" t="s">
        <v>10</v>
      </c>
      <c r="D2254" s="24" t="s">
        <v>89</v>
      </c>
      <c r="E2254" s="24">
        <v>62</v>
      </c>
      <c r="F2254" s="25">
        <v>2</v>
      </c>
      <c r="G2254" s="26">
        <v>1649.34</v>
      </c>
      <c r="H2254" s="26">
        <v>1974.58</v>
      </c>
      <c r="I2254" s="26">
        <v>0</v>
      </c>
      <c r="J2254" s="26">
        <v>0</v>
      </c>
      <c r="K2254" s="26">
        <v>0</v>
      </c>
      <c r="L2254" s="26">
        <v>0</v>
      </c>
      <c r="M2254" s="26"/>
    </row>
    <row r="2255" spans="1:13">
      <c r="A2255" s="23" t="str">
        <f>+CONCATENATE(B2255,C2255,D2255,E2255,F2255)</f>
        <v>AMAgg632</v>
      </c>
      <c r="B2255" s="24" t="s">
        <v>121</v>
      </c>
      <c r="C2255" s="24" t="s">
        <v>10</v>
      </c>
      <c r="D2255" s="24" t="s">
        <v>89</v>
      </c>
      <c r="E2255" s="24">
        <v>63</v>
      </c>
      <c r="F2255" s="25">
        <v>2</v>
      </c>
      <c r="G2255" s="26">
        <v>1787.65</v>
      </c>
      <c r="H2255" s="26">
        <v>2141.43</v>
      </c>
      <c r="I2255" s="26">
        <v>0</v>
      </c>
      <c r="J2255" s="26">
        <v>0</v>
      </c>
      <c r="K2255" s="26">
        <v>0</v>
      </c>
      <c r="L2255" s="26">
        <v>0</v>
      </c>
      <c r="M2255" s="26"/>
    </row>
    <row r="2256" spans="1:13">
      <c r="A2256" s="23" t="str">
        <f>+CONCATENATE(B2256,C2256,D2256,E2256,F2256)</f>
        <v>AMAgg642</v>
      </c>
      <c r="B2256" s="24" t="s">
        <v>121</v>
      </c>
      <c r="C2256" s="24" t="s">
        <v>10</v>
      </c>
      <c r="D2256" s="24" t="s">
        <v>89</v>
      </c>
      <c r="E2256" s="24">
        <v>64</v>
      </c>
      <c r="F2256" s="25">
        <v>2</v>
      </c>
      <c r="G2256" s="26">
        <v>1940.03</v>
      </c>
      <c r="H2256" s="26">
        <v>2323.92</v>
      </c>
      <c r="I2256" s="26">
        <v>0</v>
      </c>
      <c r="J2256" s="26">
        <v>0</v>
      </c>
      <c r="K2256" s="26">
        <v>0</v>
      </c>
      <c r="L2256" s="26">
        <v>0</v>
      </c>
      <c r="M2256" s="26"/>
    </row>
    <row r="2257" spans="1:13">
      <c r="A2257" s="23" t="str">
        <f>+CONCATENATE(B2257,C2257,D2257,E2257,F2257)</f>
        <v>AMAgg652</v>
      </c>
      <c r="B2257" s="24" t="s">
        <v>121</v>
      </c>
      <c r="C2257" s="24" t="s">
        <v>10</v>
      </c>
      <c r="D2257" s="24" t="s">
        <v>89</v>
      </c>
      <c r="E2257" s="24">
        <v>65</v>
      </c>
      <c r="F2257" s="25">
        <v>2</v>
      </c>
      <c r="G2257" s="26">
        <v>2107.87</v>
      </c>
      <c r="H2257" s="26">
        <v>2523.22</v>
      </c>
      <c r="I2257" s="26">
        <v>0</v>
      </c>
      <c r="J2257" s="26">
        <v>0</v>
      </c>
      <c r="K2257" s="26">
        <v>0</v>
      </c>
      <c r="L2257" s="26">
        <v>0</v>
      </c>
      <c r="M2257" s="26"/>
    </row>
    <row r="2258" spans="1:13">
      <c r="A2258" s="23" t="str">
        <f>+CONCATENATE(B2258,C2258,D2258,E2258,F2258)</f>
        <v>AMAgg182.25</v>
      </c>
      <c r="B2258" s="24" t="s">
        <v>121</v>
      </c>
      <c r="C2258" s="24" t="s">
        <v>10</v>
      </c>
      <c r="D2258" s="24" t="s">
        <v>89</v>
      </c>
      <c r="E2258" s="24">
        <v>18</v>
      </c>
      <c r="F2258" s="25">
        <v>2.25</v>
      </c>
      <c r="G2258" s="26">
        <v>0</v>
      </c>
      <c r="H2258" s="26">
        <v>107.79</v>
      </c>
      <c r="I2258" s="26">
        <v>108.14</v>
      </c>
      <c r="J2258" s="26">
        <v>111.11</v>
      </c>
      <c r="K2258" s="26">
        <v>122.07</v>
      </c>
      <c r="L2258" s="26">
        <v>143.5</v>
      </c>
      <c r="M2258" s="26"/>
    </row>
    <row r="2259" spans="1:13">
      <c r="A2259" s="23" t="str">
        <f>+CONCATENATE(B2259,C2259,D2259,E2259,F2259)</f>
        <v>AMAgg192.25</v>
      </c>
      <c r="B2259" s="24" t="s">
        <v>121</v>
      </c>
      <c r="C2259" s="24" t="s">
        <v>10</v>
      </c>
      <c r="D2259" s="24" t="s">
        <v>89</v>
      </c>
      <c r="E2259" s="24">
        <v>19</v>
      </c>
      <c r="F2259" s="25">
        <v>2.25</v>
      </c>
      <c r="G2259" s="26">
        <v>0</v>
      </c>
      <c r="H2259" s="26">
        <v>111.17</v>
      </c>
      <c r="I2259" s="26">
        <v>111.55</v>
      </c>
      <c r="J2259" s="26">
        <v>115.26</v>
      </c>
      <c r="K2259" s="26">
        <v>128.22</v>
      </c>
      <c r="L2259" s="26">
        <v>152.54</v>
      </c>
      <c r="M2259" s="26"/>
    </row>
    <row r="2260" spans="1:13">
      <c r="A2260" s="23" t="str">
        <f>+CONCATENATE(B2260,C2260,D2260,E2260,F2260)</f>
        <v>AMAgg202.25</v>
      </c>
      <c r="B2260" s="24" t="s">
        <v>121</v>
      </c>
      <c r="C2260" s="24" t="s">
        <v>10</v>
      </c>
      <c r="D2260" s="24" t="s">
        <v>89</v>
      </c>
      <c r="E2260" s="24">
        <v>20</v>
      </c>
      <c r="F2260" s="25">
        <v>2.25</v>
      </c>
      <c r="G2260" s="26">
        <v>0</v>
      </c>
      <c r="H2260" s="26">
        <v>114.07</v>
      </c>
      <c r="I2260" s="26">
        <v>114.55</v>
      </c>
      <c r="J2260" s="26">
        <v>119.43</v>
      </c>
      <c r="K2260" s="26">
        <v>134.84</v>
      </c>
      <c r="L2260" s="26">
        <v>162.47</v>
      </c>
      <c r="M2260" s="26"/>
    </row>
    <row r="2261" spans="1:13">
      <c r="A2261" s="23" t="str">
        <f>+CONCATENATE(B2261,C2261,D2261,E2261,F2261)</f>
        <v>AMAgg212.25</v>
      </c>
      <c r="B2261" s="24" t="s">
        <v>121</v>
      </c>
      <c r="C2261" s="24" t="s">
        <v>10</v>
      </c>
      <c r="D2261" s="24" t="s">
        <v>89</v>
      </c>
      <c r="E2261" s="24">
        <v>21</v>
      </c>
      <c r="F2261" s="25">
        <v>2.25</v>
      </c>
      <c r="G2261" s="26">
        <v>0</v>
      </c>
      <c r="H2261" s="26">
        <v>116.46</v>
      </c>
      <c r="I2261" s="26">
        <v>117.21</v>
      </c>
      <c r="J2261" s="26">
        <v>123.81</v>
      </c>
      <c r="K2261" s="26">
        <v>142.23</v>
      </c>
      <c r="L2261" s="26">
        <v>173.43</v>
      </c>
      <c r="M2261" s="26"/>
    </row>
    <row r="2262" spans="1:13">
      <c r="A2262" s="23" t="str">
        <f>+CONCATENATE(B2262,C2262,D2262,E2262,F2262)</f>
        <v>AMAgg222.25</v>
      </c>
      <c r="B2262" s="24" t="s">
        <v>121</v>
      </c>
      <c r="C2262" s="24" t="s">
        <v>10</v>
      </c>
      <c r="D2262" s="24" t="s">
        <v>89</v>
      </c>
      <c r="E2262" s="24">
        <v>22</v>
      </c>
      <c r="F2262" s="25">
        <v>2.25</v>
      </c>
      <c r="G2262" s="26">
        <v>0</v>
      </c>
      <c r="H2262" s="26">
        <v>118.48</v>
      </c>
      <c r="I2262" s="26">
        <v>119.79</v>
      </c>
      <c r="J2262" s="26">
        <v>128.68</v>
      </c>
      <c r="K2262" s="26">
        <v>150.49</v>
      </c>
      <c r="L2262" s="26">
        <v>185.67</v>
      </c>
      <c r="M2262" s="26"/>
    </row>
    <row r="2263" spans="1:13">
      <c r="A2263" s="23" t="str">
        <f>+CONCATENATE(B2263,C2263,D2263,E2263,F2263)</f>
        <v>AMAgg232.25</v>
      </c>
      <c r="B2263" s="24" t="s">
        <v>121</v>
      </c>
      <c r="C2263" s="24" t="s">
        <v>10</v>
      </c>
      <c r="D2263" s="24" t="s">
        <v>89</v>
      </c>
      <c r="E2263" s="24">
        <v>23</v>
      </c>
      <c r="F2263" s="25">
        <v>2.25</v>
      </c>
      <c r="G2263" s="26">
        <v>0</v>
      </c>
      <c r="H2263" s="26">
        <v>120.33</v>
      </c>
      <c r="I2263" s="26">
        <v>122.58</v>
      </c>
      <c r="J2263" s="26">
        <v>134.28</v>
      </c>
      <c r="K2263" s="26">
        <v>159.93</v>
      </c>
      <c r="L2263" s="26">
        <v>199.19</v>
      </c>
      <c r="M2263" s="26"/>
    </row>
    <row r="2264" spans="1:13">
      <c r="A2264" s="23" t="str">
        <f>+CONCATENATE(B2264,C2264,D2264,E2264,F2264)</f>
        <v>AMAgg242.25</v>
      </c>
      <c r="B2264" s="24" t="s">
        <v>121</v>
      </c>
      <c r="C2264" s="24" t="s">
        <v>10</v>
      </c>
      <c r="D2264" s="24" t="s">
        <v>89</v>
      </c>
      <c r="E2264" s="24">
        <v>24</v>
      </c>
      <c r="F2264" s="25">
        <v>2.25</v>
      </c>
      <c r="G2264" s="26">
        <v>0</v>
      </c>
      <c r="H2264" s="26">
        <v>122.22</v>
      </c>
      <c r="I2264" s="26">
        <v>125.77</v>
      </c>
      <c r="J2264" s="26">
        <v>140.86</v>
      </c>
      <c r="K2264" s="26">
        <v>170.64</v>
      </c>
      <c r="L2264" s="26">
        <v>214.01</v>
      </c>
      <c r="M2264" s="26"/>
    </row>
    <row r="2265" spans="1:13">
      <c r="A2265" s="23" t="str">
        <f>+CONCATENATE(B2265,C2265,D2265,E2265,F2265)</f>
        <v>AMAgg252.25</v>
      </c>
      <c r="B2265" s="24" t="s">
        <v>121</v>
      </c>
      <c r="C2265" s="24" t="s">
        <v>10</v>
      </c>
      <c r="D2265" s="24" t="s">
        <v>89</v>
      </c>
      <c r="E2265" s="24">
        <v>25</v>
      </c>
      <c r="F2265" s="25">
        <v>2.25</v>
      </c>
      <c r="G2265" s="26">
        <v>0</v>
      </c>
      <c r="H2265" s="26">
        <v>124.32</v>
      </c>
      <c r="I2265" s="26">
        <v>129.7</v>
      </c>
      <c r="J2265" s="26">
        <v>148.63</v>
      </c>
      <c r="K2265" s="26">
        <v>182.75</v>
      </c>
      <c r="L2265" s="26">
        <v>230.31</v>
      </c>
      <c r="M2265" s="26"/>
    </row>
    <row r="2266" spans="1:13">
      <c r="A2266" s="23" t="str">
        <f>+CONCATENATE(B2266,C2266,D2266,E2266,F2266)</f>
        <v>AMAgg262.25</v>
      </c>
      <c r="B2266" s="24" t="s">
        <v>121</v>
      </c>
      <c r="C2266" s="24" t="s">
        <v>10</v>
      </c>
      <c r="D2266" s="24" t="s">
        <v>89</v>
      </c>
      <c r="E2266" s="24">
        <v>26</v>
      </c>
      <c r="F2266" s="25">
        <v>2.25</v>
      </c>
      <c r="G2266" s="26">
        <v>0</v>
      </c>
      <c r="H2266" s="26">
        <v>126.88</v>
      </c>
      <c r="I2266" s="26">
        <v>134.65</v>
      </c>
      <c r="J2266" s="26">
        <v>157.74</v>
      </c>
      <c r="K2266" s="26">
        <v>196.7</v>
      </c>
      <c r="L2266" s="26">
        <v>248.21</v>
      </c>
      <c r="M2266" s="26"/>
    </row>
    <row r="2267" spans="1:13">
      <c r="A2267" s="23" t="str">
        <f>+CONCATENATE(B2267,C2267,D2267,E2267,F2267)</f>
        <v>AMAgg272.25</v>
      </c>
      <c r="B2267" s="24" t="s">
        <v>121</v>
      </c>
      <c r="C2267" s="24" t="s">
        <v>10</v>
      </c>
      <c r="D2267" s="24" t="s">
        <v>89</v>
      </c>
      <c r="E2267" s="24">
        <v>27</v>
      </c>
      <c r="F2267" s="25">
        <v>2.25</v>
      </c>
      <c r="G2267" s="26">
        <v>0</v>
      </c>
      <c r="H2267" s="26">
        <v>129.91</v>
      </c>
      <c r="I2267" s="26">
        <v>140.8</v>
      </c>
      <c r="J2267" s="26">
        <v>168.42</v>
      </c>
      <c r="K2267" s="26">
        <v>212.28</v>
      </c>
      <c r="L2267" s="26">
        <v>267.73</v>
      </c>
      <c r="M2267" s="26"/>
    </row>
    <row r="2268" spans="1:13">
      <c r="A2268" s="23" t="str">
        <f>+CONCATENATE(B2268,C2268,D2268,E2268,F2268)</f>
        <v>AMAgg282.25</v>
      </c>
      <c r="B2268" s="24" t="s">
        <v>121</v>
      </c>
      <c r="C2268" s="24" t="s">
        <v>10</v>
      </c>
      <c r="D2268" s="24" t="s">
        <v>89</v>
      </c>
      <c r="E2268" s="24">
        <v>28</v>
      </c>
      <c r="F2268" s="25">
        <v>2.25</v>
      </c>
      <c r="G2268" s="26">
        <v>0</v>
      </c>
      <c r="H2268" s="26">
        <v>133.86</v>
      </c>
      <c r="I2268" s="26">
        <v>148.3</v>
      </c>
      <c r="J2268" s="26">
        <v>180.78</v>
      </c>
      <c r="K2268" s="26">
        <v>229.75</v>
      </c>
      <c r="L2268" s="26">
        <v>289.06</v>
      </c>
      <c r="M2268" s="26"/>
    </row>
    <row r="2269" spans="1:13">
      <c r="A2269" s="23" t="str">
        <f>+CONCATENATE(B2269,C2269,D2269,E2269,F2269)</f>
        <v>AMAgg292.25</v>
      </c>
      <c r="B2269" s="24" t="s">
        <v>121</v>
      </c>
      <c r="C2269" s="24" t="s">
        <v>10</v>
      </c>
      <c r="D2269" s="24" t="s">
        <v>89</v>
      </c>
      <c r="E2269" s="24">
        <v>29</v>
      </c>
      <c r="F2269" s="25">
        <v>2.25</v>
      </c>
      <c r="G2269" s="26">
        <v>0</v>
      </c>
      <c r="H2269" s="26">
        <v>138.78</v>
      </c>
      <c r="I2269" s="26">
        <v>157.39</v>
      </c>
      <c r="J2269" s="26">
        <v>194.93</v>
      </c>
      <c r="K2269" s="26">
        <v>249.07</v>
      </c>
      <c r="L2269" s="26">
        <v>312.36</v>
      </c>
      <c r="M2269" s="26"/>
    </row>
    <row r="2270" spans="1:13">
      <c r="A2270" s="23" t="str">
        <f>+CONCATENATE(B2270,C2270,D2270,E2270,F2270)</f>
        <v>AMAgg302.25</v>
      </c>
      <c r="B2270" s="24" t="s">
        <v>121</v>
      </c>
      <c r="C2270" s="24" t="s">
        <v>10</v>
      </c>
      <c r="D2270" s="24" t="s">
        <v>89</v>
      </c>
      <c r="E2270" s="24">
        <v>30</v>
      </c>
      <c r="F2270" s="25">
        <v>2.25</v>
      </c>
      <c r="G2270" s="26">
        <v>0</v>
      </c>
      <c r="H2270" s="26">
        <v>144.92</v>
      </c>
      <c r="I2270" s="26">
        <v>168.19</v>
      </c>
      <c r="J2270" s="26">
        <v>211.38</v>
      </c>
      <c r="K2270" s="26">
        <v>270.55</v>
      </c>
      <c r="L2270" s="26">
        <v>337.6</v>
      </c>
      <c r="M2270" s="26">
        <v>337.6</v>
      </c>
    </row>
    <row r="2271" spans="1:13">
      <c r="A2271" s="23" t="str">
        <f>+CONCATENATE(B2271,C2271,D2271,E2271,F2271)</f>
        <v>AMAgg312.25</v>
      </c>
      <c r="B2271" s="24" t="s">
        <v>121</v>
      </c>
      <c r="C2271" s="24" t="s">
        <v>10</v>
      </c>
      <c r="D2271" s="24" t="s">
        <v>89</v>
      </c>
      <c r="E2271" s="24">
        <v>31</v>
      </c>
      <c r="F2271" s="25">
        <v>2.25</v>
      </c>
      <c r="G2271" s="26">
        <v>0</v>
      </c>
      <c r="H2271" s="26">
        <v>152.47</v>
      </c>
      <c r="I2271" s="26">
        <v>180.83</v>
      </c>
      <c r="J2271" s="26">
        <v>229.95</v>
      </c>
      <c r="K2271" s="26">
        <v>294.03</v>
      </c>
      <c r="L2271" s="26">
        <v>365</v>
      </c>
      <c r="M2271" s="26">
        <v>350.5</v>
      </c>
    </row>
    <row r="2272" spans="1:13">
      <c r="A2272" s="23" t="str">
        <f>+CONCATENATE(B2272,C2272,D2272,E2272,F2272)</f>
        <v>AMAgg322.25</v>
      </c>
      <c r="B2272" s="24" t="s">
        <v>121</v>
      </c>
      <c r="C2272" s="24" t="s">
        <v>10</v>
      </c>
      <c r="D2272" s="24" t="s">
        <v>89</v>
      </c>
      <c r="E2272" s="24">
        <v>32</v>
      </c>
      <c r="F2272" s="25">
        <v>2.25</v>
      </c>
      <c r="G2272" s="26">
        <v>0</v>
      </c>
      <c r="H2272" s="26">
        <v>161.48</v>
      </c>
      <c r="I2272" s="26">
        <v>195.63</v>
      </c>
      <c r="J2272" s="26">
        <v>250.9</v>
      </c>
      <c r="K2272" s="26">
        <v>319.85</v>
      </c>
      <c r="L2272" s="26">
        <v>394.75</v>
      </c>
      <c r="M2272" s="26">
        <v>364.31</v>
      </c>
    </row>
    <row r="2273" spans="1:13">
      <c r="A2273" s="23" t="str">
        <f>+CONCATENATE(B2273,C2273,D2273,E2273,F2273)</f>
        <v>AMAgg332.25</v>
      </c>
      <c r="B2273" s="24" t="s">
        <v>121</v>
      </c>
      <c r="C2273" s="24" t="s">
        <v>10</v>
      </c>
      <c r="D2273" s="24" t="s">
        <v>89</v>
      </c>
      <c r="E2273" s="24">
        <v>33</v>
      </c>
      <c r="F2273" s="25">
        <v>2.25</v>
      </c>
      <c r="G2273" s="26">
        <v>0</v>
      </c>
      <c r="H2273" s="26">
        <v>172.53</v>
      </c>
      <c r="I2273" s="26">
        <v>212.6</v>
      </c>
      <c r="J2273" s="26">
        <v>274.23</v>
      </c>
      <c r="K2273" s="26">
        <v>348.12</v>
      </c>
      <c r="L2273" s="26">
        <v>427.05</v>
      </c>
      <c r="M2273" s="26">
        <v>379.11</v>
      </c>
    </row>
    <row r="2274" spans="1:13">
      <c r="A2274" s="23" t="str">
        <f>+CONCATENATE(B2274,C2274,D2274,E2274,F2274)</f>
        <v>AMAgg342.25</v>
      </c>
      <c r="B2274" s="24" t="s">
        <v>121</v>
      </c>
      <c r="C2274" s="24" t="s">
        <v>10</v>
      </c>
      <c r="D2274" s="24" t="s">
        <v>89</v>
      </c>
      <c r="E2274" s="24">
        <v>34</v>
      </c>
      <c r="F2274" s="25">
        <v>2.25</v>
      </c>
      <c r="G2274" s="26">
        <v>0</v>
      </c>
      <c r="H2274" s="26">
        <v>185.4</v>
      </c>
      <c r="I2274" s="26">
        <v>232.11</v>
      </c>
      <c r="J2274" s="26">
        <v>300.26</v>
      </c>
      <c r="K2274" s="26">
        <v>378.7</v>
      </c>
      <c r="L2274" s="26">
        <v>462.07</v>
      </c>
      <c r="M2274" s="26">
        <v>394.95</v>
      </c>
    </row>
    <row r="2275" spans="1:13">
      <c r="A2275" s="23" t="str">
        <f>+CONCATENATE(B2275,C2275,D2275,E2275,F2275)</f>
        <v>AMAgg352.25</v>
      </c>
      <c r="B2275" s="24" t="s">
        <v>121</v>
      </c>
      <c r="C2275" s="24" t="s">
        <v>10</v>
      </c>
      <c r="D2275" s="24" t="s">
        <v>89</v>
      </c>
      <c r="E2275" s="24">
        <v>35</v>
      </c>
      <c r="F2275" s="25">
        <v>2.25</v>
      </c>
      <c r="G2275" s="26">
        <v>0</v>
      </c>
      <c r="H2275" s="26">
        <v>200.63</v>
      </c>
      <c r="I2275" s="26">
        <v>254.52</v>
      </c>
      <c r="J2275" s="26">
        <v>328.81</v>
      </c>
      <c r="K2275" s="26">
        <v>411.91</v>
      </c>
      <c r="L2275" s="26">
        <v>499.99</v>
      </c>
      <c r="M2275" s="26">
        <v>411.91</v>
      </c>
    </row>
    <row r="2276" spans="1:13">
      <c r="A2276" s="23" t="str">
        <f>+CONCATENATE(B2276,C2276,D2276,E2276,F2276)</f>
        <v>AMAgg362.25</v>
      </c>
      <c r="B2276" s="24" t="s">
        <v>121</v>
      </c>
      <c r="C2276" s="24" t="s">
        <v>10</v>
      </c>
      <c r="D2276" s="24" t="s">
        <v>89</v>
      </c>
      <c r="E2276" s="24">
        <v>36</v>
      </c>
      <c r="F2276" s="25">
        <v>2.25</v>
      </c>
      <c r="G2276" s="26">
        <v>0</v>
      </c>
      <c r="H2276" s="26">
        <v>218.19</v>
      </c>
      <c r="I2276" s="26">
        <v>279.88</v>
      </c>
      <c r="J2276" s="26">
        <v>360.23</v>
      </c>
      <c r="K2276" s="26">
        <v>447.96</v>
      </c>
      <c r="L2276" s="26">
        <v>541.02</v>
      </c>
      <c r="M2276" s="26">
        <v>430.05</v>
      </c>
    </row>
    <row r="2277" spans="1:13">
      <c r="A2277" s="23" t="str">
        <f>+CONCATENATE(B2277,C2277,D2277,E2277,F2277)</f>
        <v>AMAgg372.25</v>
      </c>
      <c r="B2277" s="24" t="s">
        <v>121</v>
      </c>
      <c r="C2277" s="24" t="s">
        <v>10</v>
      </c>
      <c r="D2277" s="24" t="s">
        <v>89</v>
      </c>
      <c r="E2277" s="24">
        <v>37</v>
      </c>
      <c r="F2277" s="25">
        <v>2.25</v>
      </c>
      <c r="G2277" s="26">
        <v>0</v>
      </c>
      <c r="H2277" s="26">
        <v>238.83</v>
      </c>
      <c r="I2277" s="26">
        <v>308.25</v>
      </c>
      <c r="J2277" s="26">
        <v>394.64</v>
      </c>
      <c r="K2277" s="26">
        <v>487.02</v>
      </c>
      <c r="L2277" s="26">
        <v>585.39</v>
      </c>
      <c r="M2277" s="26">
        <v>449.45</v>
      </c>
    </row>
    <row r="2278" spans="1:13">
      <c r="A2278" s="23" t="str">
        <f>+CONCATENATE(B2278,C2278,D2278,E2278,F2278)</f>
        <v>AMAgg382.25</v>
      </c>
      <c r="B2278" s="24" t="s">
        <v>121</v>
      </c>
      <c r="C2278" s="24" t="s">
        <v>10</v>
      </c>
      <c r="D2278" s="24" t="s">
        <v>89</v>
      </c>
      <c r="E2278" s="24">
        <v>38</v>
      </c>
      <c r="F2278" s="25">
        <v>2.25</v>
      </c>
      <c r="G2278" s="26">
        <v>0</v>
      </c>
      <c r="H2278" s="26">
        <v>262.51</v>
      </c>
      <c r="I2278" s="26">
        <v>339.94</v>
      </c>
      <c r="J2278" s="26">
        <v>431.97</v>
      </c>
      <c r="K2278" s="26">
        <v>529.32</v>
      </c>
      <c r="L2278" s="26">
        <v>633.3</v>
      </c>
      <c r="M2278" s="26">
        <v>470.22</v>
      </c>
    </row>
    <row r="2279" spans="1:13">
      <c r="A2279" s="23" t="str">
        <f>+CONCATENATE(B2279,C2279,D2279,E2279,F2279)</f>
        <v>AMAgg392.25</v>
      </c>
      <c r="B2279" s="24" t="s">
        <v>121</v>
      </c>
      <c r="C2279" s="24" t="s">
        <v>10</v>
      </c>
      <c r="D2279" s="24" t="s">
        <v>89</v>
      </c>
      <c r="E2279" s="24">
        <v>39</v>
      </c>
      <c r="F2279" s="25">
        <v>2.25</v>
      </c>
      <c r="G2279" s="26">
        <v>0</v>
      </c>
      <c r="H2279" s="26">
        <v>289.43</v>
      </c>
      <c r="I2279" s="26">
        <v>375.01</v>
      </c>
      <c r="J2279" s="26">
        <v>472.43</v>
      </c>
      <c r="K2279" s="26">
        <v>575.09</v>
      </c>
      <c r="L2279" s="26">
        <v>684.96</v>
      </c>
      <c r="M2279" s="26">
        <v>492.45</v>
      </c>
    </row>
    <row r="2280" spans="1:13">
      <c r="A2280" s="23" t="str">
        <f>+CONCATENATE(B2280,C2280,D2280,E2280,F2280)</f>
        <v>AMAgg402.25</v>
      </c>
      <c r="B2280" s="24" t="s">
        <v>121</v>
      </c>
      <c r="C2280" s="24" t="s">
        <v>10</v>
      </c>
      <c r="D2280" s="24" t="s">
        <v>89</v>
      </c>
      <c r="E2280" s="24">
        <v>40</v>
      </c>
      <c r="F2280" s="25">
        <v>2.25</v>
      </c>
      <c r="G2280" s="26">
        <v>250.03</v>
      </c>
      <c r="H2280" s="26">
        <v>320.24</v>
      </c>
      <c r="I2280" s="26">
        <v>413.54</v>
      </c>
      <c r="J2280" s="26">
        <v>516.27</v>
      </c>
      <c r="K2280" s="26">
        <v>624.61</v>
      </c>
      <c r="L2280" s="26">
        <v>740.62</v>
      </c>
      <c r="M2280" s="26">
        <v>516.27</v>
      </c>
    </row>
    <row r="2281" spans="1:13">
      <c r="A2281" s="23" t="str">
        <f>+CONCATENATE(B2281,C2281,D2281,E2281,F2281)</f>
        <v>AMAgg412.25</v>
      </c>
      <c r="B2281" s="24" t="s">
        <v>121</v>
      </c>
      <c r="C2281" s="24" t="s">
        <v>10</v>
      </c>
      <c r="D2281" s="24" t="s">
        <v>89</v>
      </c>
      <c r="E2281" s="24">
        <v>41</v>
      </c>
      <c r="F2281" s="25">
        <v>2.25</v>
      </c>
      <c r="G2281" s="26">
        <v>274.51</v>
      </c>
      <c r="H2281" s="26">
        <v>355.42</v>
      </c>
      <c r="I2281" s="26">
        <v>455.78</v>
      </c>
      <c r="J2281" s="26">
        <v>563.72</v>
      </c>
      <c r="K2281" s="26">
        <v>678.16</v>
      </c>
      <c r="L2281" s="26">
        <v>800.46</v>
      </c>
      <c r="M2281" s="26">
        <v>541.72</v>
      </c>
    </row>
    <row r="2282" spans="1:13">
      <c r="A2282" s="23" t="str">
        <f>+CONCATENATE(B2282,C2282,D2282,E2282,F2282)</f>
        <v>AMAgg422.25</v>
      </c>
      <c r="B2282" s="24" t="s">
        <v>121</v>
      </c>
      <c r="C2282" s="24" t="s">
        <v>10</v>
      </c>
      <c r="D2282" s="24" t="s">
        <v>89</v>
      </c>
      <c r="E2282" s="24">
        <v>42</v>
      </c>
      <c r="F2282" s="25">
        <v>2.25</v>
      </c>
      <c r="G2282" s="26">
        <v>302.94</v>
      </c>
      <c r="H2282" s="26">
        <v>394.83</v>
      </c>
      <c r="I2282" s="26">
        <v>501.82</v>
      </c>
      <c r="J2282" s="26">
        <v>615.02</v>
      </c>
      <c r="K2282" s="26">
        <v>736.03</v>
      </c>
      <c r="L2282" s="26">
        <v>864.69</v>
      </c>
      <c r="M2282" s="26">
        <v>569.02</v>
      </c>
    </row>
    <row r="2283" spans="1:13">
      <c r="A2283" s="23" t="str">
        <f>+CONCATENATE(B2283,C2283,D2283,E2283,F2283)</f>
        <v>AMAgg432.25</v>
      </c>
      <c r="B2283" s="24" t="s">
        <v>121</v>
      </c>
      <c r="C2283" s="24" t="s">
        <v>10</v>
      </c>
      <c r="D2283" s="24" t="s">
        <v>89</v>
      </c>
      <c r="E2283" s="24">
        <v>43</v>
      </c>
      <c r="F2283" s="25">
        <v>2.25</v>
      </c>
      <c r="G2283" s="26">
        <v>336.09</v>
      </c>
      <c r="H2283" s="26">
        <v>438.59</v>
      </c>
      <c r="I2283" s="26">
        <v>551.66</v>
      </c>
      <c r="J2283" s="26">
        <v>670.41</v>
      </c>
      <c r="K2283" s="26">
        <v>798.47</v>
      </c>
      <c r="L2283" s="26">
        <v>933.46</v>
      </c>
      <c r="M2283" s="26">
        <v>598.27</v>
      </c>
    </row>
    <row r="2284" spans="1:13">
      <c r="A2284" s="23" t="str">
        <f>+CONCATENATE(B2284,C2284,D2284,E2284,F2284)</f>
        <v>AMAgg442.25</v>
      </c>
      <c r="B2284" s="24" t="s">
        <v>121</v>
      </c>
      <c r="C2284" s="24" t="s">
        <v>10</v>
      </c>
      <c r="D2284" s="24" t="s">
        <v>89</v>
      </c>
      <c r="E2284" s="24">
        <v>44</v>
      </c>
      <c r="F2284" s="25">
        <v>2.25</v>
      </c>
      <c r="G2284" s="26">
        <v>374.07</v>
      </c>
      <c r="H2284" s="26">
        <v>486.87</v>
      </c>
      <c r="I2284" s="26">
        <v>605.3</v>
      </c>
      <c r="J2284" s="26">
        <v>730.16</v>
      </c>
      <c r="K2284" s="26">
        <v>865.75</v>
      </c>
      <c r="L2284" s="26">
        <v>1006.91</v>
      </c>
      <c r="M2284" s="26">
        <v>629.54</v>
      </c>
    </row>
    <row r="2285" spans="1:13">
      <c r="A2285" s="23" t="str">
        <f>+CONCATENATE(B2285,C2285,D2285,E2285,F2285)</f>
        <v>AMAgg452.25</v>
      </c>
      <c r="B2285" s="24" t="s">
        <v>121</v>
      </c>
      <c r="C2285" s="24" t="s">
        <v>10</v>
      </c>
      <c r="D2285" s="24" t="s">
        <v>89</v>
      </c>
      <c r="E2285" s="24">
        <v>45</v>
      </c>
      <c r="F2285" s="25">
        <v>2.25</v>
      </c>
      <c r="G2285" s="26">
        <v>417.08</v>
      </c>
      <c r="H2285" s="26">
        <v>539.46</v>
      </c>
      <c r="I2285" s="26">
        <v>663.01</v>
      </c>
      <c r="J2285" s="26">
        <v>794.54</v>
      </c>
      <c r="K2285" s="26">
        <v>938.09</v>
      </c>
      <c r="L2285" s="26">
        <v>1085.12</v>
      </c>
      <c r="M2285" s="26">
        <v>663.01</v>
      </c>
    </row>
    <row r="2286" spans="1:13">
      <c r="A2286" s="23" t="str">
        <f>+CONCATENATE(B2286,C2286,D2286,E2286,F2286)</f>
        <v>AMAgg462.25</v>
      </c>
      <c r="B2286" s="24" t="s">
        <v>121</v>
      </c>
      <c r="C2286" s="24" t="s">
        <v>10</v>
      </c>
      <c r="D2286" s="24" t="s">
        <v>89</v>
      </c>
      <c r="E2286" s="24">
        <v>46</v>
      </c>
      <c r="F2286" s="25">
        <v>2.25</v>
      </c>
      <c r="G2286" s="26">
        <v>465.51</v>
      </c>
      <c r="H2286" s="26">
        <v>596.26</v>
      </c>
      <c r="I2286" s="26">
        <v>724.91</v>
      </c>
      <c r="J2286" s="26">
        <v>863.78</v>
      </c>
      <c r="K2286" s="26">
        <v>1015.69</v>
      </c>
      <c r="L2286" s="26">
        <v>0</v>
      </c>
      <c r="M2286" s="26">
        <v>698.57</v>
      </c>
    </row>
    <row r="2287" spans="1:13">
      <c r="A2287" s="23" t="str">
        <f>+CONCATENATE(B2287,C2287,D2287,E2287,F2287)</f>
        <v>AMAgg472.25</v>
      </c>
      <c r="B2287" s="24" t="s">
        <v>121</v>
      </c>
      <c r="C2287" s="24" t="s">
        <v>10</v>
      </c>
      <c r="D2287" s="24" t="s">
        <v>89</v>
      </c>
      <c r="E2287" s="24">
        <v>47</v>
      </c>
      <c r="F2287" s="25">
        <v>2.25</v>
      </c>
      <c r="G2287" s="26">
        <v>519.12</v>
      </c>
      <c r="H2287" s="26">
        <v>657.19</v>
      </c>
      <c r="I2287" s="26">
        <v>791.1</v>
      </c>
      <c r="J2287" s="26">
        <v>938.14</v>
      </c>
      <c r="K2287" s="26">
        <v>1098.69</v>
      </c>
      <c r="L2287" s="26">
        <v>0</v>
      </c>
      <c r="M2287" s="26">
        <v>736.43</v>
      </c>
    </row>
    <row r="2288" spans="1:13">
      <c r="A2288" s="23" t="str">
        <f>+CONCATENATE(B2288,C2288,D2288,E2288,F2288)</f>
        <v>AMAgg482.25</v>
      </c>
      <c r="B2288" s="24" t="s">
        <v>121</v>
      </c>
      <c r="C2288" s="24" t="s">
        <v>10</v>
      </c>
      <c r="D2288" s="24" t="s">
        <v>89</v>
      </c>
      <c r="E2288" s="24">
        <v>48</v>
      </c>
      <c r="F2288" s="25">
        <v>2.25</v>
      </c>
      <c r="G2288" s="26">
        <v>577.8</v>
      </c>
      <c r="H2288" s="26">
        <v>722.03</v>
      </c>
      <c r="I2288" s="26">
        <v>861.71</v>
      </c>
      <c r="J2288" s="26">
        <v>1017.78</v>
      </c>
      <c r="K2288" s="26">
        <v>1187.19</v>
      </c>
      <c r="L2288" s="26">
        <v>0</v>
      </c>
      <c r="M2288" s="26">
        <v>776.53</v>
      </c>
    </row>
    <row r="2289" spans="1:13">
      <c r="A2289" s="23" t="str">
        <f>+CONCATENATE(B2289,C2289,D2289,E2289,F2289)</f>
        <v>AMAgg492.25</v>
      </c>
      <c r="B2289" s="24" t="s">
        <v>121</v>
      </c>
      <c r="C2289" s="24" t="s">
        <v>10</v>
      </c>
      <c r="D2289" s="24" t="s">
        <v>89</v>
      </c>
      <c r="E2289" s="24">
        <v>49</v>
      </c>
      <c r="F2289" s="25">
        <v>2.25</v>
      </c>
      <c r="G2289" s="26">
        <v>640.77</v>
      </c>
      <c r="H2289" s="26">
        <v>790.59</v>
      </c>
      <c r="I2289" s="26">
        <v>936.91</v>
      </c>
      <c r="J2289" s="26">
        <v>1102.92</v>
      </c>
      <c r="K2289" s="26">
        <v>1281.24</v>
      </c>
      <c r="L2289" s="26">
        <v>0</v>
      </c>
      <c r="M2289" s="26">
        <v>818.47</v>
      </c>
    </row>
    <row r="2290" spans="1:13">
      <c r="A2290" s="23" t="str">
        <f>+CONCATENATE(B2290,C2290,D2290,E2290,F2290)</f>
        <v>AMAgg502.25</v>
      </c>
      <c r="B2290" s="24" t="s">
        <v>121</v>
      </c>
      <c r="C2290" s="24" t="s">
        <v>10</v>
      </c>
      <c r="D2290" s="24" t="s">
        <v>89</v>
      </c>
      <c r="E2290" s="24">
        <v>50</v>
      </c>
      <c r="F2290" s="25">
        <v>2.25</v>
      </c>
      <c r="G2290" s="26">
        <v>707.49</v>
      </c>
      <c r="H2290" s="26">
        <v>862.77</v>
      </c>
      <c r="I2290" s="26">
        <v>1016.88</v>
      </c>
      <c r="J2290" s="26">
        <v>1193.75</v>
      </c>
      <c r="K2290" s="26">
        <v>1380.92</v>
      </c>
      <c r="L2290" s="26">
        <v>0</v>
      </c>
      <c r="M2290" s="26">
        <v>862.77</v>
      </c>
    </row>
    <row r="2291" spans="1:13">
      <c r="A2291" s="23" t="str">
        <f>+CONCATENATE(B2291,C2291,D2291,E2291,F2291)</f>
        <v>AMAgg512.25</v>
      </c>
      <c r="B2291" s="24" t="s">
        <v>121</v>
      </c>
      <c r="C2291" s="24" t="s">
        <v>10</v>
      </c>
      <c r="D2291" s="24" t="s">
        <v>89</v>
      </c>
      <c r="E2291" s="24">
        <v>51</v>
      </c>
      <c r="F2291" s="25">
        <v>2.25</v>
      </c>
      <c r="G2291" s="26">
        <v>777.35</v>
      </c>
      <c r="H2291" s="26">
        <v>938.63</v>
      </c>
      <c r="I2291" s="26">
        <v>1101.94</v>
      </c>
      <c r="J2291" s="26">
        <v>1290.56</v>
      </c>
      <c r="K2291" s="26">
        <v>0</v>
      </c>
      <c r="L2291" s="26">
        <v>0</v>
      </c>
      <c r="M2291" s="26">
        <v>908.19</v>
      </c>
    </row>
    <row r="2292" spans="1:13">
      <c r="A2292" s="23" t="str">
        <f>+CONCATENATE(B2292,C2292,D2292,E2292,F2292)</f>
        <v>AMAgg522.25</v>
      </c>
      <c r="B2292" s="24" t="s">
        <v>121</v>
      </c>
      <c r="C2292" s="24" t="s">
        <v>10</v>
      </c>
      <c r="D2292" s="24" t="s">
        <v>89</v>
      </c>
      <c r="E2292" s="24">
        <v>52</v>
      </c>
      <c r="F2292" s="25">
        <v>2.25</v>
      </c>
      <c r="G2292" s="26">
        <v>849.53</v>
      </c>
      <c r="H2292" s="26">
        <v>1018.42</v>
      </c>
      <c r="I2292" s="26">
        <v>1192.52</v>
      </c>
      <c r="J2292" s="26">
        <v>1393.66</v>
      </c>
      <c r="K2292" s="26">
        <v>0</v>
      </c>
      <c r="L2292" s="26">
        <v>0</v>
      </c>
      <c r="M2292" s="26">
        <v>950.63</v>
      </c>
    </row>
    <row r="2293" spans="1:13">
      <c r="A2293" s="23" t="str">
        <f>+CONCATENATE(B2293,C2293,D2293,E2293,F2293)</f>
        <v>AMAgg532.25</v>
      </c>
      <c r="B2293" s="24" t="s">
        <v>121</v>
      </c>
      <c r="C2293" s="24" t="s">
        <v>10</v>
      </c>
      <c r="D2293" s="24" t="s">
        <v>89</v>
      </c>
      <c r="E2293" s="24">
        <v>53</v>
      </c>
      <c r="F2293" s="25">
        <v>2.25</v>
      </c>
      <c r="G2293" s="26">
        <v>925.01</v>
      </c>
      <c r="H2293" s="26">
        <v>1102.57</v>
      </c>
      <c r="I2293" s="26">
        <v>1289.13</v>
      </c>
      <c r="J2293" s="26">
        <v>1503.45</v>
      </c>
      <c r="K2293" s="26">
        <v>0</v>
      </c>
      <c r="L2293" s="26">
        <v>0</v>
      </c>
      <c r="M2293" s="26">
        <v>994.04</v>
      </c>
    </row>
    <row r="2294" spans="1:13">
      <c r="A2294" s="23" t="str">
        <f>+CONCATENATE(B2294,C2294,D2294,E2294,F2294)</f>
        <v>AMAgg542.25</v>
      </c>
      <c r="B2294" s="24" t="s">
        <v>121</v>
      </c>
      <c r="C2294" s="24" t="s">
        <v>10</v>
      </c>
      <c r="D2294" s="24" t="s">
        <v>89</v>
      </c>
      <c r="E2294" s="24">
        <v>54</v>
      </c>
      <c r="F2294" s="25">
        <v>2.25</v>
      </c>
      <c r="G2294" s="26">
        <v>1003.47</v>
      </c>
      <c r="H2294" s="26">
        <v>1191.79</v>
      </c>
      <c r="I2294" s="26">
        <v>1392.46</v>
      </c>
      <c r="J2294" s="26">
        <v>1620.4</v>
      </c>
      <c r="K2294" s="26">
        <v>0</v>
      </c>
      <c r="L2294" s="26">
        <v>0</v>
      </c>
      <c r="M2294" s="26">
        <v>1038.96</v>
      </c>
    </row>
    <row r="2295" spans="1:13">
      <c r="A2295" s="23" t="str">
        <f>+CONCATENATE(B2295,C2295,D2295,E2295,F2295)</f>
        <v>AMAgg552.25</v>
      </c>
      <c r="B2295" s="24" t="s">
        <v>121</v>
      </c>
      <c r="C2295" s="24" t="s">
        <v>10</v>
      </c>
      <c r="D2295" s="24" t="s">
        <v>89</v>
      </c>
      <c r="E2295" s="24">
        <v>55</v>
      </c>
      <c r="F2295" s="25">
        <v>2.25</v>
      </c>
      <c r="G2295" s="26">
        <v>1085.43</v>
      </c>
      <c r="H2295" s="26">
        <v>1286.42</v>
      </c>
      <c r="I2295" s="26">
        <v>1503.3</v>
      </c>
      <c r="J2295" s="26">
        <v>1745.1</v>
      </c>
      <c r="K2295" s="26">
        <v>0</v>
      </c>
      <c r="L2295" s="26">
        <v>0</v>
      </c>
      <c r="M2295" s="26">
        <v>1085.43</v>
      </c>
    </row>
    <row r="2296" spans="1:13">
      <c r="A2296" s="23" t="str">
        <f>+CONCATENATE(B2296,C2296,D2296,E2296,F2296)</f>
        <v>AMAgg562.25</v>
      </c>
      <c r="B2296" s="24" t="s">
        <v>121</v>
      </c>
      <c r="C2296" s="24" t="s">
        <v>10</v>
      </c>
      <c r="D2296" s="24" t="s">
        <v>89</v>
      </c>
      <c r="E2296" s="24">
        <v>56</v>
      </c>
      <c r="F2296" s="25">
        <v>2.25</v>
      </c>
      <c r="G2296" s="26">
        <v>1171.79</v>
      </c>
      <c r="H2296" s="26">
        <v>1388.71</v>
      </c>
      <c r="I2296" s="26">
        <v>1622.6</v>
      </c>
      <c r="J2296" s="26">
        <v>0</v>
      </c>
      <c r="K2296" s="26">
        <v>0</v>
      </c>
      <c r="L2296" s="26">
        <v>0</v>
      </c>
      <c r="M2296" s="26"/>
    </row>
    <row r="2297" spans="1:13">
      <c r="A2297" s="23" t="str">
        <f>+CONCATENATE(B2297,C2297,D2297,E2297,F2297)</f>
        <v>AMAgg572.25</v>
      </c>
      <c r="B2297" s="24" t="s">
        <v>121</v>
      </c>
      <c r="C2297" s="24" t="s">
        <v>10</v>
      </c>
      <c r="D2297" s="24" t="s">
        <v>89</v>
      </c>
      <c r="E2297" s="24">
        <v>57</v>
      </c>
      <c r="F2297" s="25">
        <v>2.25</v>
      </c>
      <c r="G2297" s="26">
        <v>1263.7</v>
      </c>
      <c r="H2297" s="26">
        <v>1498.82</v>
      </c>
      <c r="I2297" s="26">
        <v>1751.33</v>
      </c>
      <c r="J2297" s="26">
        <v>0</v>
      </c>
      <c r="K2297" s="26">
        <v>0</v>
      </c>
      <c r="L2297" s="26">
        <v>0</v>
      </c>
      <c r="M2297" s="26"/>
    </row>
    <row r="2298" spans="1:13">
      <c r="A2298" s="23" t="str">
        <f>+CONCATENATE(B2298,C2298,D2298,E2298,F2298)</f>
        <v>AMAgg582.25</v>
      </c>
      <c r="B2298" s="24" t="s">
        <v>121</v>
      </c>
      <c r="C2298" s="24" t="s">
        <v>10</v>
      </c>
      <c r="D2298" s="24" t="s">
        <v>89</v>
      </c>
      <c r="E2298" s="24">
        <v>58</v>
      </c>
      <c r="F2298" s="25">
        <v>2.25</v>
      </c>
      <c r="G2298" s="26">
        <v>1362.52</v>
      </c>
      <c r="H2298" s="26">
        <v>1619.09</v>
      </c>
      <c r="I2298" s="26">
        <v>1890.59</v>
      </c>
      <c r="J2298" s="26">
        <v>0</v>
      </c>
      <c r="K2298" s="26">
        <v>0</v>
      </c>
      <c r="L2298" s="26">
        <v>0</v>
      </c>
      <c r="M2298" s="26"/>
    </row>
    <row r="2299" spans="1:13">
      <c r="A2299" s="23" t="str">
        <f>+CONCATENATE(B2299,C2299,D2299,E2299,F2299)</f>
        <v>AMAgg592.25</v>
      </c>
      <c r="B2299" s="24" t="s">
        <v>121</v>
      </c>
      <c r="C2299" s="24" t="s">
        <v>10</v>
      </c>
      <c r="D2299" s="24" t="s">
        <v>89</v>
      </c>
      <c r="E2299" s="24">
        <v>59</v>
      </c>
      <c r="F2299" s="25">
        <v>2.25</v>
      </c>
      <c r="G2299" s="26">
        <v>1469.45</v>
      </c>
      <c r="H2299" s="26">
        <v>1749.32</v>
      </c>
      <c r="I2299" s="26">
        <v>2041.45</v>
      </c>
      <c r="J2299" s="26">
        <v>0</v>
      </c>
      <c r="K2299" s="26">
        <v>0</v>
      </c>
      <c r="L2299" s="26">
        <v>0</v>
      </c>
      <c r="M2299" s="26"/>
    </row>
    <row r="2300" spans="1:13">
      <c r="A2300" s="23" t="str">
        <f>+CONCATENATE(B2300,C2300,D2300,E2300,F2300)</f>
        <v>AMAgg602.25</v>
      </c>
      <c r="B2300" s="24" t="s">
        <v>121</v>
      </c>
      <c r="C2300" s="24" t="s">
        <v>10</v>
      </c>
      <c r="D2300" s="24" t="s">
        <v>89</v>
      </c>
      <c r="E2300" s="24">
        <v>60</v>
      </c>
      <c r="F2300" s="25">
        <v>2.25</v>
      </c>
      <c r="G2300" s="26">
        <v>1586.26</v>
      </c>
      <c r="H2300" s="26">
        <v>1891.95</v>
      </c>
      <c r="I2300" s="26">
        <v>2205.01</v>
      </c>
      <c r="J2300" s="26">
        <v>0</v>
      </c>
      <c r="K2300" s="26">
        <v>0</v>
      </c>
      <c r="L2300" s="26">
        <v>0</v>
      </c>
      <c r="M2300" s="26"/>
    </row>
    <row r="2301" spans="1:13">
      <c r="A2301" s="23" t="str">
        <f>+CONCATENATE(B2301,C2301,D2301,E2301,F2301)</f>
        <v>AMAgg612.25</v>
      </c>
      <c r="B2301" s="24" t="s">
        <v>121</v>
      </c>
      <c r="C2301" s="24" t="s">
        <v>10</v>
      </c>
      <c r="D2301" s="24" t="s">
        <v>89</v>
      </c>
      <c r="E2301" s="24">
        <v>61</v>
      </c>
      <c r="F2301" s="25">
        <v>2.25</v>
      </c>
      <c r="G2301" s="26">
        <v>1714.49</v>
      </c>
      <c r="H2301" s="26">
        <v>2048.13</v>
      </c>
      <c r="I2301" s="26">
        <v>0</v>
      </c>
      <c r="J2301" s="26">
        <v>0</v>
      </c>
      <c r="K2301" s="26">
        <v>0</v>
      </c>
      <c r="L2301" s="26">
        <v>0</v>
      </c>
      <c r="M2301" s="26"/>
    </row>
    <row r="2302" spans="1:13">
      <c r="A2302" s="23" t="str">
        <f>+CONCATENATE(B2302,C2302,D2302,E2302,F2302)</f>
        <v>AMAgg622.25</v>
      </c>
      <c r="B2302" s="24" t="s">
        <v>121</v>
      </c>
      <c r="C2302" s="24" t="s">
        <v>10</v>
      </c>
      <c r="D2302" s="24" t="s">
        <v>89</v>
      </c>
      <c r="E2302" s="24">
        <v>62</v>
      </c>
      <c r="F2302" s="25">
        <v>2.25</v>
      </c>
      <c r="G2302" s="26">
        <v>1855.64</v>
      </c>
      <c r="H2302" s="26">
        <v>2219.21</v>
      </c>
      <c r="I2302" s="26">
        <v>0</v>
      </c>
      <c r="J2302" s="26">
        <v>0</v>
      </c>
      <c r="K2302" s="26">
        <v>0</v>
      </c>
      <c r="L2302" s="26">
        <v>0</v>
      </c>
      <c r="M2302" s="26"/>
    </row>
    <row r="2303" spans="1:13">
      <c r="A2303" s="23" t="str">
        <f>+CONCATENATE(B2303,C2303,D2303,E2303,F2303)</f>
        <v>AMAgg632.25</v>
      </c>
      <c r="B2303" s="24" t="s">
        <v>121</v>
      </c>
      <c r="C2303" s="24" t="s">
        <v>10</v>
      </c>
      <c r="D2303" s="24" t="s">
        <v>89</v>
      </c>
      <c r="E2303" s="24">
        <v>63</v>
      </c>
      <c r="F2303" s="25">
        <v>2.25</v>
      </c>
      <c r="G2303" s="26">
        <v>2011.18</v>
      </c>
      <c r="H2303" s="26">
        <v>2406.5</v>
      </c>
      <c r="I2303" s="26">
        <v>0</v>
      </c>
      <c r="J2303" s="26">
        <v>0</v>
      </c>
      <c r="K2303" s="26">
        <v>0</v>
      </c>
      <c r="L2303" s="26">
        <v>0</v>
      </c>
      <c r="M2303" s="26"/>
    </row>
    <row r="2304" spans="1:13">
      <c r="A2304" s="23" t="str">
        <f>+CONCATENATE(B2304,C2304,D2304,E2304,F2304)</f>
        <v>AMAgg642.25</v>
      </c>
      <c r="B2304" s="24" t="s">
        <v>121</v>
      </c>
      <c r="C2304" s="24" t="s">
        <v>10</v>
      </c>
      <c r="D2304" s="24" t="s">
        <v>89</v>
      </c>
      <c r="E2304" s="24">
        <v>64</v>
      </c>
      <c r="F2304" s="25">
        <v>2.25</v>
      </c>
      <c r="G2304" s="26">
        <v>2182.55</v>
      </c>
      <c r="H2304" s="26">
        <v>2611.3</v>
      </c>
      <c r="I2304" s="26">
        <v>0</v>
      </c>
      <c r="J2304" s="26">
        <v>0</v>
      </c>
      <c r="K2304" s="26">
        <v>0</v>
      </c>
      <c r="L2304" s="26">
        <v>0</v>
      </c>
      <c r="M2304" s="26"/>
    </row>
    <row r="2305" spans="1:13">
      <c r="A2305" s="23" t="str">
        <f>+CONCATENATE(B2305,C2305,D2305,E2305,F2305)</f>
        <v>AMAgg652.25</v>
      </c>
      <c r="B2305" s="24" t="s">
        <v>121</v>
      </c>
      <c r="C2305" s="24" t="s">
        <v>10</v>
      </c>
      <c r="D2305" s="24" t="s">
        <v>89</v>
      </c>
      <c r="E2305" s="24">
        <v>65</v>
      </c>
      <c r="F2305" s="25">
        <v>2.25</v>
      </c>
      <c r="G2305" s="26">
        <v>2371.28</v>
      </c>
      <c r="H2305" s="26">
        <v>2834.93</v>
      </c>
      <c r="I2305" s="26">
        <v>0</v>
      </c>
      <c r="J2305" s="26">
        <v>0</v>
      </c>
      <c r="K2305" s="26">
        <v>0</v>
      </c>
      <c r="L2305" s="26">
        <v>0</v>
      </c>
      <c r="M2305" s="26"/>
    </row>
    <row r="2306" spans="1:13">
      <c r="A2306" s="23" t="str">
        <f>+CONCATENATE(B2306,C2306,D2306,E2306,F2306)</f>
        <v>AMAgg182.5</v>
      </c>
      <c r="B2306" s="24" t="s">
        <v>121</v>
      </c>
      <c r="C2306" s="24" t="s">
        <v>10</v>
      </c>
      <c r="D2306" s="24" t="s">
        <v>89</v>
      </c>
      <c r="E2306" s="24">
        <v>18</v>
      </c>
      <c r="F2306" s="25">
        <v>2.5</v>
      </c>
      <c r="G2306" s="26">
        <v>0</v>
      </c>
      <c r="H2306" s="26">
        <v>119.7</v>
      </c>
      <c r="I2306" s="26">
        <v>120.2</v>
      </c>
      <c r="J2306" s="26">
        <v>123.67</v>
      </c>
      <c r="K2306" s="26">
        <v>136.16</v>
      </c>
      <c r="L2306" s="26">
        <v>159.75</v>
      </c>
      <c r="M2306" s="26"/>
    </row>
    <row r="2307" spans="1:13">
      <c r="A2307" s="23" t="str">
        <f t="shared" ref="A2307:A2370" si="58">+CONCATENATE(B2307,C2307,D2307,E2307,F2307)</f>
        <v>AMAgg192.5</v>
      </c>
      <c r="B2307" s="24" t="s">
        <v>121</v>
      </c>
      <c r="C2307" s="24" t="s">
        <v>10</v>
      </c>
      <c r="D2307" s="24" t="s">
        <v>89</v>
      </c>
      <c r="E2307" s="24">
        <v>19</v>
      </c>
      <c r="F2307" s="25">
        <v>2.5</v>
      </c>
      <c r="G2307" s="26">
        <v>0</v>
      </c>
      <c r="H2307" s="26">
        <v>123.53</v>
      </c>
      <c r="I2307" s="26">
        <v>124.03</v>
      </c>
      <c r="J2307" s="26">
        <v>128.33</v>
      </c>
      <c r="K2307" s="26">
        <v>142.92</v>
      </c>
      <c r="L2307" s="26">
        <v>169.75</v>
      </c>
      <c r="M2307" s="26"/>
    </row>
    <row r="2308" spans="1:13">
      <c r="A2308" s="23" t="str">
        <f>+CONCATENATE(B2308,C2308,D2308,E2308,F2308)</f>
        <v>AMAgg202.5</v>
      </c>
      <c r="B2308" s="24" t="s">
        <v>121</v>
      </c>
      <c r="C2308" s="24" t="s">
        <v>10</v>
      </c>
      <c r="D2308" s="24" t="s">
        <v>89</v>
      </c>
      <c r="E2308" s="24">
        <v>20</v>
      </c>
      <c r="F2308" s="25">
        <v>2.5</v>
      </c>
      <c r="G2308" s="26">
        <v>0</v>
      </c>
      <c r="H2308" s="26">
        <v>126.75</v>
      </c>
      <c r="I2308" s="26">
        <v>127.3</v>
      </c>
      <c r="J2308" s="26">
        <v>133.02</v>
      </c>
      <c r="K2308" s="26">
        <v>150.22</v>
      </c>
      <c r="L2308" s="26">
        <v>180.66</v>
      </c>
      <c r="M2308" s="26"/>
    </row>
    <row r="2309" spans="1:13">
      <c r="A2309" s="23" t="str">
        <f>+CONCATENATE(B2309,C2309,D2309,E2309,F2309)</f>
        <v>AMAgg212.5</v>
      </c>
      <c r="B2309" s="24" t="s">
        <v>121</v>
      </c>
      <c r="C2309" s="24" t="s">
        <v>10</v>
      </c>
      <c r="D2309" s="24" t="s">
        <v>89</v>
      </c>
      <c r="E2309" s="24">
        <v>21</v>
      </c>
      <c r="F2309" s="25">
        <v>2.5</v>
      </c>
      <c r="G2309" s="26">
        <v>0</v>
      </c>
      <c r="H2309" s="26">
        <v>129.4</v>
      </c>
      <c r="I2309" s="26">
        <v>130.29</v>
      </c>
      <c r="J2309" s="26">
        <v>137.91</v>
      </c>
      <c r="K2309" s="26">
        <v>158.45</v>
      </c>
      <c r="L2309" s="26">
        <v>192.9</v>
      </c>
      <c r="M2309" s="26"/>
    </row>
    <row r="2310" spans="1:13">
      <c r="A2310" s="23" t="str">
        <f>+CONCATENATE(B2310,C2310,D2310,E2310,F2310)</f>
        <v>AMAgg222.5</v>
      </c>
      <c r="B2310" s="24" t="s">
        <v>121</v>
      </c>
      <c r="C2310" s="24" t="s">
        <v>10</v>
      </c>
      <c r="D2310" s="24" t="s">
        <v>89</v>
      </c>
      <c r="E2310" s="24">
        <v>22</v>
      </c>
      <c r="F2310" s="25">
        <v>2.5</v>
      </c>
      <c r="G2310" s="26">
        <v>0</v>
      </c>
      <c r="H2310" s="26">
        <v>131.65</v>
      </c>
      <c r="I2310" s="26">
        <v>133.18</v>
      </c>
      <c r="J2310" s="26">
        <v>143.34</v>
      </c>
      <c r="K2310" s="26">
        <v>167.54</v>
      </c>
      <c r="L2310" s="26">
        <v>206.39</v>
      </c>
      <c r="M2310" s="26"/>
    </row>
    <row r="2311" spans="1:13">
      <c r="A2311" s="23" t="str">
        <f>+CONCATENATE(B2311,C2311,D2311,E2311,F2311)</f>
        <v>AMAgg232.5</v>
      </c>
      <c r="B2311" s="24" t="s">
        <v>121</v>
      </c>
      <c r="C2311" s="24" t="s">
        <v>10</v>
      </c>
      <c r="D2311" s="24" t="s">
        <v>89</v>
      </c>
      <c r="E2311" s="24">
        <v>23</v>
      </c>
      <c r="F2311" s="25">
        <v>2.5</v>
      </c>
      <c r="G2311" s="26">
        <v>0</v>
      </c>
      <c r="H2311" s="26">
        <v>133.71</v>
      </c>
      <c r="I2311" s="26">
        <v>136.28</v>
      </c>
      <c r="J2311" s="26">
        <v>149.56</v>
      </c>
      <c r="K2311" s="26">
        <v>178.03</v>
      </c>
      <c r="L2311" s="26">
        <v>221.29</v>
      </c>
      <c r="M2311" s="26"/>
    </row>
    <row r="2312" spans="1:13">
      <c r="A2312" s="23" t="str">
        <f>+CONCATENATE(B2312,C2312,D2312,E2312,F2312)</f>
        <v>AMAgg242.5</v>
      </c>
      <c r="B2312" s="24" t="s">
        <v>121</v>
      </c>
      <c r="C2312" s="24" t="s">
        <v>10</v>
      </c>
      <c r="D2312" s="24" t="s">
        <v>89</v>
      </c>
      <c r="E2312" s="24">
        <v>24</v>
      </c>
      <c r="F2312" s="25">
        <v>2.5</v>
      </c>
      <c r="G2312" s="26">
        <v>0</v>
      </c>
      <c r="H2312" s="26">
        <v>135.8</v>
      </c>
      <c r="I2312" s="26">
        <v>139.85</v>
      </c>
      <c r="J2312" s="26">
        <v>156.96</v>
      </c>
      <c r="K2312" s="26">
        <v>189.82</v>
      </c>
      <c r="L2312" s="26">
        <v>237.64</v>
      </c>
      <c r="M2312" s="26"/>
    </row>
    <row r="2313" spans="1:13">
      <c r="A2313" s="23" t="str">
        <f>+CONCATENATE(B2313,C2313,D2313,E2313,F2313)</f>
        <v>AMAgg252.5</v>
      </c>
      <c r="B2313" s="24" t="s">
        <v>121</v>
      </c>
      <c r="C2313" s="24" t="s">
        <v>10</v>
      </c>
      <c r="D2313" s="24" t="s">
        <v>89</v>
      </c>
      <c r="E2313" s="24">
        <v>25</v>
      </c>
      <c r="F2313" s="25">
        <v>2.5</v>
      </c>
      <c r="G2313" s="26">
        <v>0</v>
      </c>
      <c r="H2313" s="26">
        <v>138.14</v>
      </c>
      <c r="I2313" s="26">
        <v>144.35</v>
      </c>
      <c r="J2313" s="26">
        <v>165.58</v>
      </c>
      <c r="K2313" s="26">
        <v>203.3</v>
      </c>
      <c r="L2313" s="26">
        <v>255.63</v>
      </c>
      <c r="M2313" s="26"/>
    </row>
    <row r="2314" spans="1:13">
      <c r="A2314" s="23" t="str">
        <f>+CONCATENATE(B2314,C2314,D2314,E2314,F2314)</f>
        <v>AMAgg262.5</v>
      </c>
      <c r="B2314" s="24" t="s">
        <v>121</v>
      </c>
      <c r="C2314" s="24" t="s">
        <v>10</v>
      </c>
      <c r="D2314" s="24" t="s">
        <v>89</v>
      </c>
      <c r="E2314" s="24">
        <v>26</v>
      </c>
      <c r="F2314" s="25">
        <v>2.5</v>
      </c>
      <c r="G2314" s="26">
        <v>0</v>
      </c>
      <c r="H2314" s="26">
        <v>140.97</v>
      </c>
      <c r="I2314" s="26">
        <v>149.92</v>
      </c>
      <c r="J2314" s="26">
        <v>175.58</v>
      </c>
      <c r="K2314" s="26">
        <v>218.68</v>
      </c>
      <c r="L2314" s="26">
        <v>275.39</v>
      </c>
      <c r="M2314" s="26"/>
    </row>
    <row r="2315" spans="1:13">
      <c r="A2315" s="23" t="str">
        <f>+CONCATENATE(B2315,C2315,D2315,E2315,F2315)</f>
        <v>AMAgg272.5</v>
      </c>
      <c r="B2315" s="24" t="s">
        <v>121</v>
      </c>
      <c r="C2315" s="24" t="s">
        <v>10</v>
      </c>
      <c r="D2315" s="24" t="s">
        <v>89</v>
      </c>
      <c r="E2315" s="24">
        <v>27</v>
      </c>
      <c r="F2315" s="25">
        <v>2.5</v>
      </c>
      <c r="G2315" s="26">
        <v>0</v>
      </c>
      <c r="H2315" s="26">
        <v>144.35</v>
      </c>
      <c r="I2315" s="26">
        <v>156.76</v>
      </c>
      <c r="J2315" s="26">
        <v>187.49</v>
      </c>
      <c r="K2315" s="26">
        <v>235.87</v>
      </c>
      <c r="L2315" s="26">
        <v>296.95</v>
      </c>
      <c r="M2315" s="26"/>
    </row>
    <row r="2316" spans="1:13">
      <c r="A2316" s="23" t="str">
        <f>+CONCATENATE(B2316,C2316,D2316,E2316,F2316)</f>
        <v>AMAgg282.5</v>
      </c>
      <c r="B2316" s="24" t="s">
        <v>121</v>
      </c>
      <c r="C2316" s="24" t="s">
        <v>10</v>
      </c>
      <c r="D2316" s="24" t="s">
        <v>89</v>
      </c>
      <c r="E2316" s="24">
        <v>28</v>
      </c>
      <c r="F2316" s="25">
        <v>2.5</v>
      </c>
      <c r="G2316" s="26">
        <v>0</v>
      </c>
      <c r="H2316" s="26">
        <v>148.68</v>
      </c>
      <c r="I2316" s="26">
        <v>165.21</v>
      </c>
      <c r="J2316" s="26">
        <v>201.11</v>
      </c>
      <c r="K2316" s="26">
        <v>255.17</v>
      </c>
      <c r="L2316" s="26">
        <v>320.5</v>
      </c>
      <c r="M2316" s="26"/>
    </row>
    <row r="2317" spans="1:13">
      <c r="A2317" s="23" t="str">
        <f>+CONCATENATE(B2317,C2317,D2317,E2317,F2317)</f>
        <v>AMAgg292.5</v>
      </c>
      <c r="B2317" s="24" t="s">
        <v>121</v>
      </c>
      <c r="C2317" s="24" t="s">
        <v>10</v>
      </c>
      <c r="D2317" s="24" t="s">
        <v>89</v>
      </c>
      <c r="E2317" s="24">
        <v>29</v>
      </c>
      <c r="F2317" s="25">
        <v>2.5</v>
      </c>
      <c r="G2317" s="26">
        <v>0</v>
      </c>
      <c r="H2317" s="26">
        <v>154.29</v>
      </c>
      <c r="I2317" s="26">
        <v>175.31</v>
      </c>
      <c r="J2317" s="26">
        <v>216.89</v>
      </c>
      <c r="K2317" s="26">
        <v>276.53</v>
      </c>
      <c r="L2317" s="26">
        <v>346.23</v>
      </c>
      <c r="M2317" s="26"/>
    </row>
    <row r="2318" spans="1:13">
      <c r="A2318" s="23" t="str">
        <f>+CONCATENATE(B2318,C2318,D2318,E2318,F2318)</f>
        <v>AMAgg302.5</v>
      </c>
      <c r="B2318" s="24" t="s">
        <v>121</v>
      </c>
      <c r="C2318" s="24" t="s">
        <v>10</v>
      </c>
      <c r="D2318" s="24" t="s">
        <v>89</v>
      </c>
      <c r="E2318" s="24">
        <v>30</v>
      </c>
      <c r="F2318" s="25">
        <v>2.5</v>
      </c>
      <c r="G2318" s="26">
        <v>0</v>
      </c>
      <c r="H2318" s="26">
        <v>161.17</v>
      </c>
      <c r="I2318" s="26">
        <v>187.21</v>
      </c>
      <c r="J2318" s="26">
        <v>235.05</v>
      </c>
      <c r="K2318" s="26">
        <v>300.28</v>
      </c>
      <c r="L2318" s="26">
        <v>374.11</v>
      </c>
      <c r="M2318" s="26">
        <v>374.11</v>
      </c>
    </row>
    <row r="2319" spans="1:13">
      <c r="A2319" s="23" t="str">
        <f>+CONCATENATE(B2319,C2319,D2319,E2319,F2319)</f>
        <v>AMAgg312.5</v>
      </c>
      <c r="B2319" s="24" t="s">
        <v>121</v>
      </c>
      <c r="C2319" s="24" t="s">
        <v>10</v>
      </c>
      <c r="D2319" s="24" t="s">
        <v>89</v>
      </c>
      <c r="E2319" s="24">
        <v>31</v>
      </c>
      <c r="F2319" s="25">
        <v>2.5</v>
      </c>
      <c r="G2319" s="26">
        <v>0</v>
      </c>
      <c r="H2319" s="26">
        <v>169.63</v>
      </c>
      <c r="I2319" s="26">
        <v>201.34</v>
      </c>
      <c r="J2319" s="26">
        <v>255.58</v>
      </c>
      <c r="K2319" s="26">
        <v>326.25</v>
      </c>
      <c r="L2319" s="26">
        <v>404.36</v>
      </c>
      <c r="M2319" s="26">
        <v>388.42</v>
      </c>
    </row>
    <row r="2320" spans="1:13">
      <c r="A2320" s="23" t="str">
        <f>+CONCATENATE(B2320,C2320,D2320,E2320,F2320)</f>
        <v>AMAgg322.5</v>
      </c>
      <c r="B2320" s="24" t="s">
        <v>121</v>
      </c>
      <c r="C2320" s="24" t="s">
        <v>10</v>
      </c>
      <c r="D2320" s="24" t="s">
        <v>89</v>
      </c>
      <c r="E2320" s="24">
        <v>32</v>
      </c>
      <c r="F2320" s="25">
        <v>2.5</v>
      </c>
      <c r="G2320" s="26">
        <v>0</v>
      </c>
      <c r="H2320" s="26">
        <v>179.74</v>
      </c>
      <c r="I2320" s="26">
        <v>217.67</v>
      </c>
      <c r="J2320" s="26">
        <v>278.75</v>
      </c>
      <c r="K2320" s="26">
        <v>354.81</v>
      </c>
      <c r="L2320" s="26">
        <v>437.2</v>
      </c>
      <c r="M2320" s="26">
        <v>403.76</v>
      </c>
    </row>
    <row r="2321" spans="1:13">
      <c r="A2321" s="23" t="str">
        <f>+CONCATENATE(B2321,C2321,D2321,E2321,F2321)</f>
        <v>AMAgg332.5</v>
      </c>
      <c r="B2321" s="24" t="s">
        <v>121</v>
      </c>
      <c r="C2321" s="24" t="s">
        <v>10</v>
      </c>
      <c r="D2321" s="24" t="s">
        <v>89</v>
      </c>
      <c r="E2321" s="24">
        <v>33</v>
      </c>
      <c r="F2321" s="25">
        <v>2.5</v>
      </c>
      <c r="G2321" s="26">
        <v>0</v>
      </c>
      <c r="H2321" s="26">
        <v>191.98</v>
      </c>
      <c r="I2321" s="26">
        <v>236.44</v>
      </c>
      <c r="J2321" s="26">
        <v>304.57</v>
      </c>
      <c r="K2321" s="26">
        <v>386.07</v>
      </c>
      <c r="L2321" s="26">
        <v>472.84</v>
      </c>
      <c r="M2321" s="26">
        <v>420.19</v>
      </c>
    </row>
    <row r="2322" spans="1:13">
      <c r="A2322" s="23" t="str">
        <f>+CONCATENATE(B2322,C2322,D2322,E2322,F2322)</f>
        <v>AMAgg342.5</v>
      </c>
      <c r="B2322" s="24" t="s">
        <v>121</v>
      </c>
      <c r="C2322" s="24" t="s">
        <v>10</v>
      </c>
      <c r="D2322" s="24" t="s">
        <v>89</v>
      </c>
      <c r="E2322" s="24">
        <v>34</v>
      </c>
      <c r="F2322" s="25">
        <v>2.5</v>
      </c>
      <c r="G2322" s="26">
        <v>0</v>
      </c>
      <c r="H2322" s="26">
        <v>206.4</v>
      </c>
      <c r="I2322" s="26">
        <v>258.22</v>
      </c>
      <c r="J2322" s="26">
        <v>333.37</v>
      </c>
      <c r="K2322" s="26">
        <v>419.9</v>
      </c>
      <c r="L2322" s="26">
        <v>511.46</v>
      </c>
      <c r="M2322" s="26">
        <v>437.79</v>
      </c>
    </row>
    <row r="2323" spans="1:13">
      <c r="A2323" s="23" t="str">
        <f>+CONCATENATE(B2323,C2323,D2323,E2323,F2323)</f>
        <v>AMAgg352.5</v>
      </c>
      <c r="B2323" s="24" t="s">
        <v>121</v>
      </c>
      <c r="C2323" s="24" t="s">
        <v>10</v>
      </c>
      <c r="D2323" s="24" t="s">
        <v>89</v>
      </c>
      <c r="E2323" s="24">
        <v>35</v>
      </c>
      <c r="F2323" s="25">
        <v>2.5</v>
      </c>
      <c r="G2323" s="26">
        <v>0</v>
      </c>
      <c r="H2323" s="26">
        <v>223.25</v>
      </c>
      <c r="I2323" s="26">
        <v>283.01</v>
      </c>
      <c r="J2323" s="26">
        <v>365</v>
      </c>
      <c r="K2323" s="26">
        <v>456.63</v>
      </c>
      <c r="L2323" s="26">
        <v>553.26</v>
      </c>
      <c r="M2323" s="26">
        <v>456.63</v>
      </c>
    </row>
    <row r="2324" spans="1:13">
      <c r="A2324" s="23" t="str">
        <f>+CONCATENATE(B2324,C2324,D2324,E2324,F2324)</f>
        <v>AMAgg362.5</v>
      </c>
      <c r="B2324" s="24" t="s">
        <v>121</v>
      </c>
      <c r="C2324" s="24" t="s">
        <v>10</v>
      </c>
      <c r="D2324" s="24" t="s">
        <v>89</v>
      </c>
      <c r="E2324" s="24">
        <v>36</v>
      </c>
      <c r="F2324" s="25">
        <v>2.5</v>
      </c>
      <c r="G2324" s="26">
        <v>0</v>
      </c>
      <c r="H2324" s="26">
        <v>242.9</v>
      </c>
      <c r="I2324" s="26">
        <v>311.08</v>
      </c>
      <c r="J2324" s="26">
        <v>399.8</v>
      </c>
      <c r="K2324" s="26">
        <v>496.49</v>
      </c>
      <c r="L2324" s="26">
        <v>598.47</v>
      </c>
      <c r="M2324" s="26">
        <v>476.78</v>
      </c>
    </row>
    <row r="2325" spans="1:13">
      <c r="A2325" s="23" t="str">
        <f>+CONCATENATE(B2325,C2325,D2325,E2325,F2325)</f>
        <v>AMAgg372.5</v>
      </c>
      <c r="B2325" s="24" t="s">
        <v>121</v>
      </c>
      <c r="C2325" s="24" t="s">
        <v>10</v>
      </c>
      <c r="D2325" s="24" t="s">
        <v>89</v>
      </c>
      <c r="E2325" s="24">
        <v>37</v>
      </c>
      <c r="F2325" s="25">
        <v>2.5</v>
      </c>
      <c r="G2325" s="26">
        <v>0</v>
      </c>
      <c r="H2325" s="26">
        <v>265.74</v>
      </c>
      <c r="I2325" s="26">
        <v>342.51</v>
      </c>
      <c r="J2325" s="26">
        <v>437.9</v>
      </c>
      <c r="K2325" s="26">
        <v>539.67</v>
      </c>
      <c r="L2325" s="26">
        <v>647.32</v>
      </c>
      <c r="M2325" s="26">
        <v>498.34</v>
      </c>
    </row>
    <row r="2326" spans="1:13">
      <c r="A2326" s="23" t="str">
        <f>+CONCATENATE(B2326,C2326,D2326,E2326,F2326)</f>
        <v>AMAgg382.5</v>
      </c>
      <c r="B2326" s="24" t="s">
        <v>121</v>
      </c>
      <c r="C2326" s="24" t="s">
        <v>10</v>
      </c>
      <c r="D2326" s="24" t="s">
        <v>89</v>
      </c>
      <c r="E2326" s="24">
        <v>38</v>
      </c>
      <c r="F2326" s="25">
        <v>2.5</v>
      </c>
      <c r="G2326" s="26">
        <v>0</v>
      </c>
      <c r="H2326" s="26">
        <v>291.96</v>
      </c>
      <c r="I2326" s="26">
        <v>377.63</v>
      </c>
      <c r="J2326" s="26">
        <v>479.25</v>
      </c>
      <c r="K2326" s="26">
        <v>586.41</v>
      </c>
      <c r="L2326" s="26">
        <v>700.03</v>
      </c>
      <c r="M2326" s="26">
        <v>521.43</v>
      </c>
    </row>
    <row r="2327" spans="1:13">
      <c r="A2327" s="23" t="str">
        <f>+CONCATENATE(B2327,C2327,D2327,E2327,F2327)</f>
        <v>AMAgg392.5</v>
      </c>
      <c r="B2327" s="24" t="s">
        <v>121</v>
      </c>
      <c r="C2327" s="24" t="s">
        <v>10</v>
      </c>
      <c r="D2327" s="24" t="s">
        <v>89</v>
      </c>
      <c r="E2327" s="24">
        <v>39</v>
      </c>
      <c r="F2327" s="25">
        <v>2.5</v>
      </c>
      <c r="G2327" s="26">
        <v>0</v>
      </c>
      <c r="H2327" s="26">
        <v>321.76</v>
      </c>
      <c r="I2327" s="26">
        <v>416.49</v>
      </c>
      <c r="J2327" s="26">
        <v>524.06</v>
      </c>
      <c r="K2327" s="26">
        <v>636.98</v>
      </c>
      <c r="L2327" s="26">
        <v>756.85</v>
      </c>
      <c r="M2327" s="26">
        <v>546.13</v>
      </c>
    </row>
    <row r="2328" spans="1:13">
      <c r="A2328" s="23" t="str">
        <f>+CONCATENATE(B2328,C2328,D2328,E2328,F2328)</f>
        <v>AMAgg402.5</v>
      </c>
      <c r="B2328" s="24" t="s">
        <v>121</v>
      </c>
      <c r="C2328" s="24" t="s">
        <v>10</v>
      </c>
      <c r="D2328" s="24" t="s">
        <v>89</v>
      </c>
      <c r="E2328" s="24">
        <v>40</v>
      </c>
      <c r="F2328" s="25">
        <v>2.5</v>
      </c>
      <c r="G2328" s="26">
        <v>277.98</v>
      </c>
      <c r="H2328" s="26">
        <v>356.19</v>
      </c>
      <c r="I2328" s="26">
        <v>459.22</v>
      </c>
      <c r="J2328" s="26">
        <v>572.62</v>
      </c>
      <c r="K2328" s="26">
        <v>691.67</v>
      </c>
      <c r="L2328" s="26">
        <v>818.01</v>
      </c>
      <c r="M2328" s="26">
        <v>572.62</v>
      </c>
    </row>
    <row r="2329" spans="1:13">
      <c r="A2329" s="23" t="str">
        <f>+CONCATENATE(B2329,C2329,D2329,E2329,F2329)</f>
        <v>AMAgg412.5</v>
      </c>
      <c r="B2329" s="24" t="s">
        <v>121</v>
      </c>
      <c r="C2329" s="24" t="s">
        <v>10</v>
      </c>
      <c r="D2329" s="24" t="s">
        <v>89</v>
      </c>
      <c r="E2329" s="24">
        <v>41</v>
      </c>
      <c r="F2329" s="25">
        <v>2.5</v>
      </c>
      <c r="G2329" s="26">
        <v>305.14</v>
      </c>
      <c r="H2329" s="26">
        <v>395.18</v>
      </c>
      <c r="I2329" s="26">
        <v>506.05</v>
      </c>
      <c r="J2329" s="26">
        <v>625.17</v>
      </c>
      <c r="K2329" s="26">
        <v>750.79</v>
      </c>
      <c r="L2329" s="26">
        <v>883.72</v>
      </c>
      <c r="M2329" s="26">
        <v>600.92</v>
      </c>
    </row>
    <row r="2330" spans="1:13">
      <c r="A2330" s="23" t="str">
        <f>+CONCATENATE(B2330,C2330,D2330,E2330,F2330)</f>
        <v>AMAgg422.5</v>
      </c>
      <c r="B2330" s="24" t="s">
        <v>121</v>
      </c>
      <c r="C2330" s="24" t="s">
        <v>10</v>
      </c>
      <c r="D2330" s="24" t="s">
        <v>89</v>
      </c>
      <c r="E2330" s="24">
        <v>42</v>
      </c>
      <c r="F2330" s="25">
        <v>2.5</v>
      </c>
      <c r="G2330" s="26">
        <v>336.94</v>
      </c>
      <c r="H2330" s="26">
        <v>438.88</v>
      </c>
      <c r="I2330" s="26">
        <v>557.09</v>
      </c>
      <c r="J2330" s="26">
        <v>681.97</v>
      </c>
      <c r="K2330" s="26">
        <v>814.65</v>
      </c>
      <c r="L2330" s="26">
        <v>954.19</v>
      </c>
      <c r="M2330" s="26">
        <v>631.29</v>
      </c>
    </row>
    <row r="2331" spans="1:13">
      <c r="A2331" s="23" t="str">
        <f>+CONCATENATE(B2331,C2331,D2331,E2331,F2331)</f>
        <v>AMAgg432.5</v>
      </c>
      <c r="B2331" s="24" t="s">
        <v>121</v>
      </c>
      <c r="C2331" s="24" t="s">
        <v>10</v>
      </c>
      <c r="D2331" s="24" t="s">
        <v>89</v>
      </c>
      <c r="E2331" s="24">
        <v>43</v>
      </c>
      <c r="F2331" s="25">
        <v>2.5</v>
      </c>
      <c r="G2331" s="26">
        <v>373.73</v>
      </c>
      <c r="H2331" s="26">
        <v>487.42</v>
      </c>
      <c r="I2331" s="26">
        <v>612.36</v>
      </c>
      <c r="J2331" s="26">
        <v>743.29</v>
      </c>
      <c r="K2331" s="26">
        <v>883.52</v>
      </c>
      <c r="L2331" s="26">
        <v>1029.58</v>
      </c>
      <c r="M2331" s="26">
        <v>663.82</v>
      </c>
    </row>
    <row r="2332" spans="1:13">
      <c r="A2332" s="23" t="str">
        <f>+CONCATENATE(B2332,C2332,D2332,E2332,F2332)</f>
        <v>AMAgg442.5</v>
      </c>
      <c r="B2332" s="24" t="s">
        <v>121</v>
      </c>
      <c r="C2332" s="24" t="s">
        <v>10</v>
      </c>
      <c r="D2332" s="24" t="s">
        <v>89</v>
      </c>
      <c r="E2332" s="24">
        <v>44</v>
      </c>
      <c r="F2332" s="25">
        <v>2.5</v>
      </c>
      <c r="G2332" s="26">
        <v>415.88</v>
      </c>
      <c r="H2332" s="26">
        <v>540.98</v>
      </c>
      <c r="I2332" s="26">
        <v>671.85</v>
      </c>
      <c r="J2332" s="26">
        <v>809.43</v>
      </c>
      <c r="K2332" s="26">
        <v>957.69</v>
      </c>
      <c r="L2332" s="26">
        <v>1110.02</v>
      </c>
      <c r="M2332" s="26">
        <v>698.62</v>
      </c>
    </row>
    <row r="2333" spans="1:13">
      <c r="A2333" s="23" t="str">
        <f>+CONCATENATE(B2333,C2333,D2333,E2333,F2333)</f>
        <v>AMAgg452.5</v>
      </c>
      <c r="B2333" s="24" t="s">
        <v>121</v>
      </c>
      <c r="C2333" s="24" t="s">
        <v>10</v>
      </c>
      <c r="D2333" s="24" t="s">
        <v>89</v>
      </c>
      <c r="E2333" s="24">
        <v>45</v>
      </c>
      <c r="F2333" s="25">
        <v>2.5</v>
      </c>
      <c r="G2333" s="26">
        <v>463.6</v>
      </c>
      <c r="H2333" s="26">
        <v>599.35</v>
      </c>
      <c r="I2333" s="26">
        <v>735.86</v>
      </c>
      <c r="J2333" s="26">
        <v>880.67</v>
      </c>
      <c r="K2333" s="26">
        <v>1037.41</v>
      </c>
      <c r="L2333" s="26">
        <v>1195.58</v>
      </c>
      <c r="M2333" s="26">
        <v>735.86</v>
      </c>
    </row>
    <row r="2334" spans="1:13">
      <c r="A2334" s="23" t="str">
        <f>+CONCATENATE(B2334,C2334,D2334,E2334,F2334)</f>
        <v>AMAgg462.5</v>
      </c>
      <c r="B2334" s="24" t="s">
        <v>121</v>
      </c>
      <c r="C2334" s="24" t="s">
        <v>10</v>
      </c>
      <c r="D2334" s="24" t="s">
        <v>89</v>
      </c>
      <c r="E2334" s="24">
        <v>46</v>
      </c>
      <c r="F2334" s="25">
        <v>2.5</v>
      </c>
      <c r="G2334" s="26">
        <v>517.57</v>
      </c>
      <c r="H2334" s="26">
        <v>662.4</v>
      </c>
      <c r="I2334" s="26">
        <v>804.52</v>
      </c>
      <c r="J2334" s="26">
        <v>957.28</v>
      </c>
      <c r="K2334" s="26">
        <v>1122.86</v>
      </c>
      <c r="L2334" s="26">
        <v>0</v>
      </c>
      <c r="M2334" s="26">
        <v>775.44</v>
      </c>
    </row>
    <row r="2335" spans="1:13">
      <c r="A2335" s="23" t="str">
        <f>+CONCATENATE(B2335,C2335,D2335,E2335,F2335)</f>
        <v>AMAgg472.5</v>
      </c>
      <c r="B2335" s="24" t="s">
        <v>121</v>
      </c>
      <c r="C2335" s="24" t="s">
        <v>10</v>
      </c>
      <c r="D2335" s="24" t="s">
        <v>89</v>
      </c>
      <c r="E2335" s="24">
        <v>47</v>
      </c>
      <c r="F2335" s="25">
        <v>2.5</v>
      </c>
      <c r="G2335" s="26">
        <v>577.26</v>
      </c>
      <c r="H2335" s="26">
        <v>730.05</v>
      </c>
      <c r="I2335" s="26">
        <v>877.93</v>
      </c>
      <c r="J2335" s="26">
        <v>1039.52</v>
      </c>
      <c r="K2335" s="26">
        <v>1214.19</v>
      </c>
      <c r="L2335" s="26">
        <v>0</v>
      </c>
      <c r="M2335" s="26">
        <v>817.59</v>
      </c>
    </row>
    <row r="2336" spans="1:13">
      <c r="A2336" s="23" t="str">
        <f>+CONCATENATE(B2336,C2336,D2336,E2336,F2336)</f>
        <v>AMAgg482.5</v>
      </c>
      <c r="B2336" s="24" t="s">
        <v>121</v>
      </c>
      <c r="C2336" s="24" t="s">
        <v>10</v>
      </c>
      <c r="D2336" s="24" t="s">
        <v>89</v>
      </c>
      <c r="E2336" s="24">
        <v>48</v>
      </c>
      <c r="F2336" s="25">
        <v>2.5</v>
      </c>
      <c r="G2336" s="26">
        <v>642.42</v>
      </c>
      <c r="H2336" s="26">
        <v>802.04</v>
      </c>
      <c r="I2336" s="26">
        <v>956.24</v>
      </c>
      <c r="J2336" s="26">
        <v>1127.57</v>
      </c>
      <c r="K2336" s="26">
        <v>1311.5</v>
      </c>
      <c r="L2336" s="26">
        <v>0</v>
      </c>
      <c r="M2336" s="26">
        <v>862.22</v>
      </c>
    </row>
    <row r="2337" spans="1:13">
      <c r="A2337" s="23" t="str">
        <f>+CONCATENATE(B2337,C2337,D2337,E2337,F2337)</f>
        <v>AMAgg492.5</v>
      </c>
      <c r="B2337" s="24" t="s">
        <v>121</v>
      </c>
      <c r="C2337" s="24" t="s">
        <v>10</v>
      </c>
      <c r="D2337" s="24" t="s">
        <v>89</v>
      </c>
      <c r="E2337" s="24">
        <v>49</v>
      </c>
      <c r="F2337" s="25">
        <v>2.5</v>
      </c>
      <c r="G2337" s="26">
        <v>712.35</v>
      </c>
      <c r="H2337" s="26">
        <v>878.17</v>
      </c>
      <c r="I2337" s="26">
        <v>1039.62</v>
      </c>
      <c r="J2337" s="26">
        <v>1221.66</v>
      </c>
      <c r="K2337" s="26">
        <v>1414.81</v>
      </c>
      <c r="L2337" s="26">
        <v>0</v>
      </c>
      <c r="M2337" s="26">
        <v>908.96</v>
      </c>
    </row>
    <row r="2338" spans="1:13">
      <c r="A2338" s="23" t="str">
        <f>+CONCATENATE(B2338,C2338,D2338,E2338,F2338)</f>
        <v>AMAgg502.5</v>
      </c>
      <c r="B2338" s="24" t="s">
        <v>121</v>
      </c>
      <c r="C2338" s="24" t="s">
        <v>10</v>
      </c>
      <c r="D2338" s="24" t="s">
        <v>89</v>
      </c>
      <c r="E2338" s="24">
        <v>50</v>
      </c>
      <c r="F2338" s="25">
        <v>2.5</v>
      </c>
      <c r="G2338" s="26">
        <v>786.46</v>
      </c>
      <c r="H2338" s="26">
        <v>958.32</v>
      </c>
      <c r="I2338" s="26">
        <v>1128.28</v>
      </c>
      <c r="J2338" s="26">
        <v>1321.99</v>
      </c>
      <c r="K2338" s="26">
        <v>1524.18</v>
      </c>
      <c r="L2338" s="26">
        <v>0</v>
      </c>
      <c r="M2338" s="26">
        <v>958.32</v>
      </c>
    </row>
    <row r="2339" spans="1:13">
      <c r="A2339" s="23" t="str">
        <f>+CONCATENATE(B2339,C2339,D2339,E2339,F2339)</f>
        <v>AMAgg512.5</v>
      </c>
      <c r="B2339" s="24" t="s">
        <v>121</v>
      </c>
      <c r="C2339" s="24" t="s">
        <v>10</v>
      </c>
      <c r="D2339" s="24" t="s">
        <v>89</v>
      </c>
      <c r="E2339" s="24">
        <v>51</v>
      </c>
      <c r="F2339" s="25">
        <v>2.5</v>
      </c>
      <c r="G2339" s="26">
        <v>864.07</v>
      </c>
      <c r="H2339" s="26">
        <v>1042.57</v>
      </c>
      <c r="I2339" s="26">
        <v>1222.56</v>
      </c>
      <c r="J2339" s="26">
        <v>1428.85</v>
      </c>
      <c r="K2339" s="26">
        <v>0</v>
      </c>
      <c r="L2339" s="26">
        <v>0</v>
      </c>
      <c r="M2339" s="26">
        <v>1008.95</v>
      </c>
    </row>
    <row r="2340" spans="1:13">
      <c r="A2340" s="23" t="str">
        <f>+CONCATENATE(B2340,C2340,D2340,E2340,F2340)</f>
        <v>AMAgg522.5</v>
      </c>
      <c r="B2340" s="24" t="s">
        <v>121</v>
      </c>
      <c r="C2340" s="24" t="s">
        <v>10</v>
      </c>
      <c r="D2340" s="24" t="s">
        <v>89</v>
      </c>
      <c r="E2340" s="24">
        <v>52</v>
      </c>
      <c r="F2340" s="25">
        <v>2.5</v>
      </c>
      <c r="G2340" s="26">
        <v>944.28</v>
      </c>
      <c r="H2340" s="26">
        <v>1131.16</v>
      </c>
      <c r="I2340" s="26">
        <v>1322.93</v>
      </c>
      <c r="J2340" s="26">
        <v>1542.57</v>
      </c>
      <c r="K2340" s="26">
        <v>0</v>
      </c>
      <c r="L2340" s="26">
        <v>0</v>
      </c>
      <c r="M2340" s="26">
        <v>1056.19</v>
      </c>
    </row>
    <row r="2341" spans="1:13">
      <c r="A2341" s="23" t="str">
        <f>+CONCATENATE(B2341,C2341,D2341,E2341,F2341)</f>
        <v>AMAgg532.5</v>
      </c>
      <c r="B2341" s="24" t="s">
        <v>121</v>
      </c>
      <c r="C2341" s="24" t="s">
        <v>10</v>
      </c>
      <c r="D2341" s="24" t="s">
        <v>89</v>
      </c>
      <c r="E2341" s="24">
        <v>53</v>
      </c>
      <c r="F2341" s="25">
        <v>2.5</v>
      </c>
      <c r="G2341" s="26">
        <v>1028.15</v>
      </c>
      <c r="H2341" s="26">
        <v>1224.59</v>
      </c>
      <c r="I2341" s="26">
        <v>1429.93</v>
      </c>
      <c r="J2341" s="26">
        <v>1663.57</v>
      </c>
      <c r="K2341" s="26">
        <v>0</v>
      </c>
      <c r="L2341" s="26">
        <v>0</v>
      </c>
      <c r="M2341" s="26">
        <v>1104.54</v>
      </c>
    </row>
    <row r="2342" spans="1:13">
      <c r="A2342" s="23" t="str">
        <f>+CONCATENATE(B2342,C2342,D2342,E2342,F2342)</f>
        <v>AMAgg542.5</v>
      </c>
      <c r="B2342" s="24" t="s">
        <v>121</v>
      </c>
      <c r="C2342" s="24" t="s">
        <v>10</v>
      </c>
      <c r="D2342" s="24" t="s">
        <v>89</v>
      </c>
      <c r="E2342" s="24">
        <v>54</v>
      </c>
      <c r="F2342" s="25">
        <v>2.5</v>
      </c>
      <c r="G2342" s="26">
        <v>1115.32</v>
      </c>
      <c r="H2342" s="26">
        <v>1323.64</v>
      </c>
      <c r="I2342" s="26">
        <v>1544.34</v>
      </c>
      <c r="J2342" s="26">
        <v>1792.35</v>
      </c>
      <c r="K2342" s="26">
        <v>0</v>
      </c>
      <c r="L2342" s="26">
        <v>0</v>
      </c>
      <c r="M2342" s="26">
        <v>1154.56</v>
      </c>
    </row>
    <row r="2343" spans="1:13">
      <c r="A2343" s="23" t="str">
        <f>+CONCATENATE(B2343,C2343,D2343,E2343,F2343)</f>
        <v>AMAgg552.5</v>
      </c>
      <c r="B2343" s="24" t="s">
        <v>121</v>
      </c>
      <c r="C2343" s="24" t="s">
        <v>10</v>
      </c>
      <c r="D2343" s="24" t="s">
        <v>89</v>
      </c>
      <c r="E2343" s="24">
        <v>55</v>
      </c>
      <c r="F2343" s="25">
        <v>2.5</v>
      </c>
      <c r="G2343" s="26">
        <v>1206.37</v>
      </c>
      <c r="H2343" s="26">
        <v>1428.68</v>
      </c>
      <c r="I2343" s="26">
        <v>1667</v>
      </c>
      <c r="J2343" s="26">
        <v>1929.55</v>
      </c>
      <c r="K2343" s="26">
        <v>0</v>
      </c>
      <c r="L2343" s="26">
        <v>0</v>
      </c>
      <c r="M2343" s="26">
        <v>1206.37</v>
      </c>
    </row>
    <row r="2344" spans="1:13">
      <c r="A2344" s="23" t="str">
        <f>+CONCATENATE(B2344,C2344,D2344,E2344,F2344)</f>
        <v>AMAgg562.5</v>
      </c>
      <c r="B2344" s="24" t="s">
        <v>121</v>
      </c>
      <c r="C2344" s="24" t="s">
        <v>10</v>
      </c>
      <c r="D2344" s="24" t="s">
        <v>89</v>
      </c>
      <c r="E2344" s="24">
        <v>56</v>
      </c>
      <c r="F2344" s="25">
        <v>2.5</v>
      </c>
      <c r="G2344" s="26">
        <v>1302.32</v>
      </c>
      <c r="H2344" s="26">
        <v>1542.18</v>
      </c>
      <c r="I2344" s="26">
        <v>1798.97</v>
      </c>
      <c r="J2344" s="26">
        <v>0</v>
      </c>
      <c r="K2344" s="26">
        <v>0</v>
      </c>
      <c r="L2344" s="26">
        <v>0</v>
      </c>
      <c r="M2344" s="26"/>
    </row>
    <row r="2345" spans="1:13">
      <c r="A2345" s="23" t="str">
        <f>+CONCATENATE(B2345,C2345,D2345,E2345,F2345)</f>
        <v>AMAgg572.5</v>
      </c>
      <c r="B2345" s="24" t="s">
        <v>121</v>
      </c>
      <c r="C2345" s="24" t="s">
        <v>10</v>
      </c>
      <c r="D2345" s="24" t="s">
        <v>89</v>
      </c>
      <c r="E2345" s="24">
        <v>57</v>
      </c>
      <c r="F2345" s="25">
        <v>2.5</v>
      </c>
      <c r="G2345" s="26">
        <v>1404.4</v>
      </c>
      <c r="H2345" s="26">
        <v>1664.37</v>
      </c>
      <c r="I2345" s="26">
        <v>1941.3</v>
      </c>
      <c r="J2345" s="26">
        <v>0</v>
      </c>
      <c r="K2345" s="26">
        <v>0</v>
      </c>
      <c r="L2345" s="26">
        <v>0</v>
      </c>
      <c r="M2345" s="26"/>
    </row>
    <row r="2346" spans="1:13">
      <c r="A2346" s="23" t="str">
        <f>+CONCATENATE(B2346,C2346,D2346,E2346,F2346)</f>
        <v>AMAgg582.5</v>
      </c>
      <c r="B2346" s="24" t="s">
        <v>121</v>
      </c>
      <c r="C2346" s="24" t="s">
        <v>10</v>
      </c>
      <c r="D2346" s="24" t="s">
        <v>89</v>
      </c>
      <c r="E2346" s="24">
        <v>58</v>
      </c>
      <c r="F2346" s="25">
        <v>2.5</v>
      </c>
      <c r="G2346" s="26">
        <v>1514.17</v>
      </c>
      <c r="H2346" s="26">
        <v>1797.8</v>
      </c>
      <c r="I2346" s="26">
        <v>2095.18</v>
      </c>
      <c r="J2346" s="26">
        <v>0</v>
      </c>
      <c r="K2346" s="26">
        <v>0</v>
      </c>
      <c r="L2346" s="26">
        <v>0</v>
      </c>
      <c r="M2346" s="26"/>
    </row>
    <row r="2347" spans="1:13">
      <c r="A2347" s="23" t="str">
        <f>+CONCATENATE(B2347,C2347,D2347,E2347,F2347)</f>
        <v>AMAgg592.5</v>
      </c>
      <c r="B2347" s="24" t="s">
        <v>121</v>
      </c>
      <c r="C2347" s="24" t="s">
        <v>10</v>
      </c>
      <c r="D2347" s="24" t="s">
        <v>89</v>
      </c>
      <c r="E2347" s="24">
        <v>59</v>
      </c>
      <c r="F2347" s="25">
        <v>2.5</v>
      </c>
      <c r="G2347" s="26">
        <v>1632.95</v>
      </c>
      <c r="H2347" s="26">
        <v>1942.28</v>
      </c>
      <c r="I2347" s="26">
        <v>2261.81</v>
      </c>
      <c r="J2347" s="26">
        <v>0</v>
      </c>
      <c r="K2347" s="26">
        <v>0</v>
      </c>
      <c r="L2347" s="26">
        <v>0</v>
      </c>
      <c r="M2347" s="26"/>
    </row>
    <row r="2348" spans="1:13">
      <c r="A2348" s="23" t="str">
        <f>+CONCATENATE(B2348,C2348,D2348,E2348,F2348)</f>
        <v>AMAgg602.5</v>
      </c>
      <c r="B2348" s="24" t="s">
        <v>121</v>
      </c>
      <c r="C2348" s="24" t="s">
        <v>10</v>
      </c>
      <c r="D2348" s="24" t="s">
        <v>89</v>
      </c>
      <c r="E2348" s="24">
        <v>60</v>
      </c>
      <c r="F2348" s="25">
        <v>2.5</v>
      </c>
      <c r="G2348" s="26">
        <v>1762.71</v>
      </c>
      <c r="H2348" s="26">
        <v>2100.48</v>
      </c>
      <c r="I2348" s="26">
        <v>2442.36</v>
      </c>
      <c r="J2348" s="26">
        <v>0</v>
      </c>
      <c r="K2348" s="26">
        <v>0</v>
      </c>
      <c r="L2348" s="26">
        <v>0</v>
      </c>
      <c r="M2348" s="26"/>
    </row>
    <row r="2349" spans="1:13">
      <c r="A2349" s="23" t="str">
        <f>+CONCATENATE(B2349,C2349,D2349,E2349,F2349)</f>
        <v>AMAgg612.5</v>
      </c>
      <c r="B2349" s="24" t="s">
        <v>121</v>
      </c>
      <c r="C2349" s="24" t="s">
        <v>10</v>
      </c>
      <c r="D2349" s="24" t="s">
        <v>89</v>
      </c>
      <c r="E2349" s="24">
        <v>61</v>
      </c>
      <c r="F2349" s="25">
        <v>2.5</v>
      </c>
      <c r="G2349" s="26">
        <v>1905.15</v>
      </c>
      <c r="H2349" s="26">
        <v>2273.68</v>
      </c>
      <c r="I2349" s="26">
        <v>0</v>
      </c>
      <c r="J2349" s="26">
        <v>0</v>
      </c>
      <c r="K2349" s="26">
        <v>0</v>
      </c>
      <c r="L2349" s="26">
        <v>0</v>
      </c>
      <c r="M2349" s="26"/>
    </row>
    <row r="2350" spans="1:13">
      <c r="A2350" s="23" t="str">
        <f>+CONCATENATE(B2350,C2350,D2350,E2350,F2350)</f>
        <v>AMAgg622.5</v>
      </c>
      <c r="B2350" s="24" t="s">
        <v>121</v>
      </c>
      <c r="C2350" s="24" t="s">
        <v>10</v>
      </c>
      <c r="D2350" s="24" t="s">
        <v>89</v>
      </c>
      <c r="E2350" s="24">
        <v>62</v>
      </c>
      <c r="F2350" s="25">
        <v>2.5</v>
      </c>
      <c r="G2350" s="26">
        <v>2061.94</v>
      </c>
      <c r="H2350" s="26">
        <v>2463.38</v>
      </c>
      <c r="I2350" s="26">
        <v>0</v>
      </c>
      <c r="J2350" s="26">
        <v>0</v>
      </c>
      <c r="K2350" s="26">
        <v>0</v>
      </c>
      <c r="L2350" s="26">
        <v>0</v>
      </c>
      <c r="M2350" s="26"/>
    </row>
    <row r="2351" spans="1:13">
      <c r="A2351" s="23" t="str">
        <f>+CONCATENATE(B2351,C2351,D2351,E2351,F2351)</f>
        <v>AMAgg632.5</v>
      </c>
      <c r="B2351" s="24" t="s">
        <v>121</v>
      </c>
      <c r="C2351" s="24" t="s">
        <v>10</v>
      </c>
      <c r="D2351" s="24" t="s">
        <v>89</v>
      </c>
      <c r="E2351" s="24">
        <v>63</v>
      </c>
      <c r="F2351" s="25">
        <v>2.5</v>
      </c>
      <c r="G2351" s="26">
        <v>2234.71</v>
      </c>
      <c r="H2351" s="26">
        <v>2671</v>
      </c>
      <c r="I2351" s="26">
        <v>0</v>
      </c>
      <c r="J2351" s="26">
        <v>0</v>
      </c>
      <c r="K2351" s="26">
        <v>0</v>
      </c>
      <c r="L2351" s="26">
        <v>0</v>
      </c>
      <c r="M2351" s="26"/>
    </row>
    <row r="2352" spans="1:13">
      <c r="A2352" s="23" t="str">
        <f>+CONCATENATE(B2352,C2352,D2352,E2352,F2352)</f>
        <v>AMAgg642.5</v>
      </c>
      <c r="B2352" s="24" t="s">
        <v>121</v>
      </c>
      <c r="C2352" s="24" t="s">
        <v>10</v>
      </c>
      <c r="D2352" s="24" t="s">
        <v>89</v>
      </c>
      <c r="E2352" s="24">
        <v>64</v>
      </c>
      <c r="F2352" s="25">
        <v>2.5</v>
      </c>
      <c r="G2352" s="26">
        <v>2425.06</v>
      </c>
      <c r="H2352" s="26">
        <v>2898.01</v>
      </c>
      <c r="I2352" s="26">
        <v>0</v>
      </c>
      <c r="J2352" s="26">
        <v>0</v>
      </c>
      <c r="K2352" s="26">
        <v>0</v>
      </c>
      <c r="L2352" s="26">
        <v>0</v>
      </c>
      <c r="M2352" s="26"/>
    </row>
    <row r="2353" spans="1:13">
      <c r="A2353" s="23" t="str">
        <f>+CONCATENATE(B2353,C2353,D2353,E2353,F2353)</f>
        <v>AMAgg652.5</v>
      </c>
      <c r="B2353" s="24" t="s">
        <v>121</v>
      </c>
      <c r="C2353" s="24" t="s">
        <v>10</v>
      </c>
      <c r="D2353" s="24" t="s">
        <v>89</v>
      </c>
      <c r="E2353" s="24">
        <v>65</v>
      </c>
      <c r="F2353" s="25">
        <v>2.5</v>
      </c>
      <c r="G2353" s="26">
        <v>2634.67</v>
      </c>
      <c r="H2353" s="26">
        <v>3145.84</v>
      </c>
      <c r="I2353" s="26">
        <v>0</v>
      </c>
      <c r="J2353" s="26">
        <v>0</v>
      </c>
      <c r="K2353" s="26">
        <v>0</v>
      </c>
      <c r="L2353" s="26">
        <v>0</v>
      </c>
      <c r="M2353" s="26"/>
    </row>
    <row r="2354" spans="1:13">
      <c r="A2354" s="23" t="str">
        <f>+CONCATENATE(B2354,C2354,D2354,E2354,F2354)</f>
        <v>AMAgg182.75</v>
      </c>
      <c r="B2354" s="24" t="s">
        <v>121</v>
      </c>
      <c r="C2354" s="24" t="s">
        <v>10</v>
      </c>
      <c r="D2354" s="24" t="s">
        <v>89</v>
      </c>
      <c r="E2354" s="24">
        <v>18</v>
      </c>
      <c r="F2354" s="25">
        <v>2.75</v>
      </c>
      <c r="G2354" s="26">
        <v>0</v>
      </c>
      <c r="H2354" s="26">
        <v>131.68</v>
      </c>
      <c r="I2354" s="26">
        <v>132.2</v>
      </c>
      <c r="J2354" s="26">
        <v>136.3</v>
      </c>
      <c r="K2354" s="26">
        <v>150.24</v>
      </c>
      <c r="L2354" s="26">
        <v>176</v>
      </c>
      <c r="M2354" s="26"/>
    </row>
    <row r="2355" spans="1:13">
      <c r="A2355" s="23" t="str">
        <f>+CONCATENATE(B2355,C2355,D2355,E2355,F2355)</f>
        <v>AMAgg192.75</v>
      </c>
      <c r="B2355" s="24" t="s">
        <v>121</v>
      </c>
      <c r="C2355" s="24" t="s">
        <v>10</v>
      </c>
      <c r="D2355" s="24" t="s">
        <v>89</v>
      </c>
      <c r="E2355" s="24">
        <v>19</v>
      </c>
      <c r="F2355" s="25">
        <v>2.75</v>
      </c>
      <c r="G2355" s="26">
        <v>0</v>
      </c>
      <c r="H2355" s="26">
        <v>135.88</v>
      </c>
      <c r="I2355" s="26">
        <v>136.45</v>
      </c>
      <c r="J2355" s="26">
        <v>141.46</v>
      </c>
      <c r="K2355" s="26">
        <v>157.61</v>
      </c>
      <c r="L2355" s="26">
        <v>186.93</v>
      </c>
      <c r="M2355" s="26"/>
    </row>
    <row r="2356" spans="1:13">
      <c r="A2356" s="23" t="str">
        <f>+CONCATENATE(B2356,C2356,D2356,E2356,F2356)</f>
        <v>AMAgg202.75</v>
      </c>
      <c r="B2356" s="24" t="s">
        <v>121</v>
      </c>
      <c r="C2356" s="24" t="s">
        <v>10</v>
      </c>
      <c r="D2356" s="24" t="s">
        <v>89</v>
      </c>
      <c r="E2356" s="24">
        <v>20</v>
      </c>
      <c r="F2356" s="25">
        <v>2.75</v>
      </c>
      <c r="G2356" s="26">
        <v>0</v>
      </c>
      <c r="H2356" s="26">
        <v>139.43</v>
      </c>
      <c r="I2356" s="26">
        <v>140.05</v>
      </c>
      <c r="J2356" s="26">
        <v>146.61</v>
      </c>
      <c r="K2356" s="26">
        <v>165.7</v>
      </c>
      <c r="L2356" s="26">
        <v>198.98</v>
      </c>
      <c r="M2356" s="26"/>
    </row>
    <row r="2357" spans="1:13">
      <c r="A2357" s="23" t="str">
        <f>+CONCATENATE(B2357,C2357,D2357,E2357,F2357)</f>
        <v>AMAgg212.75</v>
      </c>
      <c r="B2357" s="24" t="s">
        <v>121</v>
      </c>
      <c r="C2357" s="24" t="s">
        <v>10</v>
      </c>
      <c r="D2357" s="24" t="s">
        <v>89</v>
      </c>
      <c r="E2357" s="24">
        <v>21</v>
      </c>
      <c r="F2357" s="25">
        <v>2.75</v>
      </c>
      <c r="G2357" s="26">
        <v>0</v>
      </c>
      <c r="H2357" s="26">
        <v>142.35</v>
      </c>
      <c r="I2357" s="26">
        <v>143.35</v>
      </c>
      <c r="J2357" s="26">
        <v>152.05</v>
      </c>
      <c r="K2357" s="26">
        <v>174.66</v>
      </c>
      <c r="L2357" s="26">
        <v>212.33</v>
      </c>
      <c r="M2357" s="26"/>
    </row>
    <row r="2358" spans="1:13">
      <c r="A2358" s="23" t="str">
        <f>+CONCATENATE(B2358,C2358,D2358,E2358,F2358)</f>
        <v>AMAgg222.75</v>
      </c>
      <c r="B2358" s="24" t="s">
        <v>121</v>
      </c>
      <c r="C2358" s="24" t="s">
        <v>10</v>
      </c>
      <c r="D2358" s="24" t="s">
        <v>89</v>
      </c>
      <c r="E2358" s="24">
        <v>22</v>
      </c>
      <c r="F2358" s="25">
        <v>2.75</v>
      </c>
      <c r="G2358" s="26">
        <v>0</v>
      </c>
      <c r="H2358" s="26">
        <v>144.81</v>
      </c>
      <c r="I2358" s="26">
        <v>146.57</v>
      </c>
      <c r="J2358" s="26">
        <v>158.07</v>
      </c>
      <c r="K2358" s="26">
        <v>184.69</v>
      </c>
      <c r="L2358" s="26">
        <v>227.06</v>
      </c>
      <c r="M2358" s="26"/>
    </row>
    <row r="2359" spans="1:13">
      <c r="A2359" s="23" t="str">
        <f>+CONCATENATE(B2359,C2359,D2359,E2359,F2359)</f>
        <v>AMAgg232.75</v>
      </c>
      <c r="B2359" s="24" t="s">
        <v>121</v>
      </c>
      <c r="C2359" s="24" t="s">
        <v>10</v>
      </c>
      <c r="D2359" s="24" t="s">
        <v>89</v>
      </c>
      <c r="E2359" s="24">
        <v>23</v>
      </c>
      <c r="F2359" s="25">
        <v>2.75</v>
      </c>
      <c r="G2359" s="26">
        <v>0</v>
      </c>
      <c r="H2359" s="26">
        <v>147.08</v>
      </c>
      <c r="I2359" s="26">
        <v>150.08</v>
      </c>
      <c r="J2359" s="26">
        <v>164.95</v>
      </c>
      <c r="K2359" s="26">
        <v>196.11</v>
      </c>
      <c r="L2359" s="26">
        <v>243.33</v>
      </c>
      <c r="M2359" s="26"/>
    </row>
    <row r="2360" spans="1:13">
      <c r="A2360" s="23" t="str">
        <f>+CONCATENATE(B2360,C2360,D2360,E2360,F2360)</f>
        <v>AMAgg242.75</v>
      </c>
      <c r="B2360" s="24" t="s">
        <v>121</v>
      </c>
      <c r="C2360" s="24" t="s">
        <v>10</v>
      </c>
      <c r="D2360" s="24" t="s">
        <v>89</v>
      </c>
      <c r="E2360" s="24">
        <v>24</v>
      </c>
      <c r="F2360" s="25">
        <v>2.75</v>
      </c>
      <c r="G2360" s="26">
        <v>0</v>
      </c>
      <c r="H2360" s="26">
        <v>149.39</v>
      </c>
      <c r="I2360" s="26">
        <v>154.12</v>
      </c>
      <c r="J2360" s="26">
        <v>173</v>
      </c>
      <c r="K2360" s="26">
        <v>208.97</v>
      </c>
      <c r="L2360" s="26">
        <v>261.2</v>
      </c>
      <c r="M2360" s="26"/>
    </row>
    <row r="2361" spans="1:13">
      <c r="A2361" s="23" t="str">
        <f>+CONCATENATE(B2361,C2361,D2361,E2361,F2361)</f>
        <v>AMAgg252.75</v>
      </c>
      <c r="B2361" s="24" t="s">
        <v>121</v>
      </c>
      <c r="C2361" s="24" t="s">
        <v>10</v>
      </c>
      <c r="D2361" s="24" t="s">
        <v>89</v>
      </c>
      <c r="E2361" s="24">
        <v>25</v>
      </c>
      <c r="F2361" s="25">
        <v>2.75</v>
      </c>
      <c r="G2361" s="26">
        <v>0</v>
      </c>
      <c r="H2361" s="26">
        <v>151.96</v>
      </c>
      <c r="I2361" s="26">
        <v>159.07</v>
      </c>
      <c r="J2361" s="26">
        <v>182.52</v>
      </c>
      <c r="K2361" s="26">
        <v>223.83</v>
      </c>
      <c r="L2361" s="26">
        <v>280.87</v>
      </c>
      <c r="M2361" s="26"/>
    </row>
    <row r="2362" spans="1:13">
      <c r="A2362" s="23" t="str">
        <f>+CONCATENATE(B2362,C2362,D2362,E2362,F2362)</f>
        <v>AMAgg262.75</v>
      </c>
      <c r="B2362" s="24" t="s">
        <v>121</v>
      </c>
      <c r="C2362" s="24" t="s">
        <v>10</v>
      </c>
      <c r="D2362" s="24" t="s">
        <v>89</v>
      </c>
      <c r="E2362" s="24">
        <v>26</v>
      </c>
      <c r="F2362" s="25">
        <v>2.75</v>
      </c>
      <c r="G2362" s="26">
        <v>0</v>
      </c>
      <c r="H2362" s="26">
        <v>155.07</v>
      </c>
      <c r="I2362" s="26">
        <v>165.25</v>
      </c>
      <c r="J2362" s="26">
        <v>193.57</v>
      </c>
      <c r="K2362" s="26">
        <v>240.63</v>
      </c>
      <c r="L2362" s="26">
        <v>302.47</v>
      </c>
      <c r="M2362" s="26"/>
    </row>
    <row r="2363" spans="1:13">
      <c r="A2363" s="23" t="str">
        <f>+CONCATENATE(B2363,C2363,D2363,E2363,F2363)</f>
        <v>AMAgg272.75</v>
      </c>
      <c r="B2363" s="24" t="s">
        <v>121</v>
      </c>
      <c r="C2363" s="24" t="s">
        <v>10</v>
      </c>
      <c r="D2363" s="24" t="s">
        <v>89</v>
      </c>
      <c r="E2363" s="24">
        <v>27</v>
      </c>
      <c r="F2363" s="25">
        <v>2.75</v>
      </c>
      <c r="G2363" s="26">
        <v>0</v>
      </c>
      <c r="H2363" s="26">
        <v>158.82</v>
      </c>
      <c r="I2363" s="26">
        <v>172.83</v>
      </c>
      <c r="J2363" s="26">
        <v>206.55</v>
      </c>
      <c r="K2363" s="26">
        <v>259.43</v>
      </c>
      <c r="L2363" s="26">
        <v>326.06</v>
      </c>
      <c r="M2363" s="26"/>
    </row>
    <row r="2364" spans="1:13">
      <c r="A2364" s="23" t="str">
        <f>+CONCATENATE(B2364,C2364,D2364,E2364,F2364)</f>
        <v>AMAgg282.75</v>
      </c>
      <c r="B2364" s="24" t="s">
        <v>121</v>
      </c>
      <c r="C2364" s="24" t="s">
        <v>10</v>
      </c>
      <c r="D2364" s="24" t="s">
        <v>89</v>
      </c>
      <c r="E2364" s="24">
        <v>28</v>
      </c>
      <c r="F2364" s="25">
        <v>2.75</v>
      </c>
      <c r="G2364" s="26">
        <v>0</v>
      </c>
      <c r="H2364" s="26">
        <v>163.73</v>
      </c>
      <c r="I2364" s="26">
        <v>182.06</v>
      </c>
      <c r="J2364" s="26">
        <v>221.39</v>
      </c>
      <c r="K2364" s="26">
        <v>280.54</v>
      </c>
      <c r="L2364" s="26">
        <v>351.81</v>
      </c>
      <c r="M2364" s="26"/>
    </row>
    <row r="2365" spans="1:13">
      <c r="A2365" s="23" t="str">
        <f>+CONCATENATE(B2365,C2365,D2365,E2365,F2365)</f>
        <v>AMAgg292.75</v>
      </c>
      <c r="B2365" s="24" t="s">
        <v>121</v>
      </c>
      <c r="C2365" s="24" t="s">
        <v>10</v>
      </c>
      <c r="D2365" s="24" t="s">
        <v>89</v>
      </c>
      <c r="E2365" s="24">
        <v>29</v>
      </c>
      <c r="F2365" s="25">
        <v>2.75</v>
      </c>
      <c r="G2365" s="26">
        <v>0</v>
      </c>
      <c r="H2365" s="26">
        <v>169.85</v>
      </c>
      <c r="I2365" s="26">
        <v>193.24</v>
      </c>
      <c r="J2365" s="26">
        <v>238.9</v>
      </c>
      <c r="K2365" s="26">
        <v>303.92</v>
      </c>
      <c r="L2365" s="26">
        <v>379.94</v>
      </c>
      <c r="M2365" s="26"/>
    </row>
    <row r="2366" spans="1:13">
      <c r="A2366" s="23" t="str">
        <f>+CONCATENATE(B2366,C2366,D2366,E2366,F2366)</f>
        <v>AMAgg302.75</v>
      </c>
      <c r="B2366" s="24" t="s">
        <v>121</v>
      </c>
      <c r="C2366" s="24" t="s">
        <v>10</v>
      </c>
      <c r="D2366" s="24" t="s">
        <v>89</v>
      </c>
      <c r="E2366" s="24">
        <v>30</v>
      </c>
      <c r="F2366" s="25">
        <v>2.75</v>
      </c>
      <c r="G2366" s="26">
        <v>0</v>
      </c>
      <c r="H2366" s="26">
        <v>177.46</v>
      </c>
      <c r="I2366" s="26">
        <v>206.34</v>
      </c>
      <c r="J2366" s="26">
        <v>258.7</v>
      </c>
      <c r="K2366" s="26">
        <v>329.92</v>
      </c>
      <c r="L2366" s="26">
        <v>410.42</v>
      </c>
      <c r="M2366" s="26">
        <v>410.42</v>
      </c>
    </row>
    <row r="2367" spans="1:13">
      <c r="A2367" s="23" t="str">
        <f>+CONCATENATE(B2367,C2367,D2367,E2367,F2367)</f>
        <v>AMAgg312.75</v>
      </c>
      <c r="B2367" s="24" t="s">
        <v>121</v>
      </c>
      <c r="C2367" s="24" t="s">
        <v>10</v>
      </c>
      <c r="D2367" s="24" t="s">
        <v>89</v>
      </c>
      <c r="E2367" s="24">
        <v>31</v>
      </c>
      <c r="F2367" s="25">
        <v>2.75</v>
      </c>
      <c r="G2367" s="26">
        <v>0</v>
      </c>
      <c r="H2367" s="26">
        <v>186.75</v>
      </c>
      <c r="I2367" s="26">
        <v>221.84</v>
      </c>
      <c r="J2367" s="26">
        <v>281.17</v>
      </c>
      <c r="K2367" s="26">
        <v>358.37</v>
      </c>
      <c r="L2367" s="26">
        <v>443.49</v>
      </c>
      <c r="M2367" s="26">
        <v>426.15</v>
      </c>
    </row>
    <row r="2368" spans="1:13">
      <c r="A2368" s="23" t="str">
        <f>+CONCATENATE(B2368,C2368,D2368,E2368,F2368)</f>
        <v>AMAgg322.75</v>
      </c>
      <c r="B2368" s="24" t="s">
        <v>121</v>
      </c>
      <c r="C2368" s="24" t="s">
        <v>10</v>
      </c>
      <c r="D2368" s="24" t="s">
        <v>89</v>
      </c>
      <c r="E2368" s="24">
        <v>32</v>
      </c>
      <c r="F2368" s="25">
        <v>2.75</v>
      </c>
      <c r="G2368" s="26">
        <v>0</v>
      </c>
      <c r="H2368" s="26">
        <v>197.98</v>
      </c>
      <c r="I2368" s="26">
        <v>239.7</v>
      </c>
      <c r="J2368" s="26">
        <v>306.56</v>
      </c>
      <c r="K2368" s="26">
        <v>389.65</v>
      </c>
      <c r="L2368" s="26">
        <v>479.38</v>
      </c>
      <c r="M2368" s="26">
        <v>443.01</v>
      </c>
    </row>
    <row r="2369" spans="1:13">
      <c r="A2369" s="23" t="str">
        <f>+CONCATENATE(B2369,C2369,D2369,E2369,F2369)</f>
        <v>AMAgg332.75</v>
      </c>
      <c r="B2369" s="24" t="s">
        <v>121</v>
      </c>
      <c r="C2369" s="24" t="s">
        <v>10</v>
      </c>
      <c r="D2369" s="24" t="s">
        <v>89</v>
      </c>
      <c r="E2369" s="24">
        <v>33</v>
      </c>
      <c r="F2369" s="25">
        <v>2.75</v>
      </c>
      <c r="G2369" s="26">
        <v>0</v>
      </c>
      <c r="H2369" s="26">
        <v>211.45</v>
      </c>
      <c r="I2369" s="26">
        <v>260.45</v>
      </c>
      <c r="J2369" s="26">
        <v>334.86</v>
      </c>
      <c r="K2369" s="26">
        <v>423.87</v>
      </c>
      <c r="L2369" s="26">
        <v>518.31</v>
      </c>
      <c r="M2369" s="26">
        <v>461.07</v>
      </c>
    </row>
    <row r="2370" spans="1:13">
      <c r="A2370" s="23" t="str">
        <f>+CONCATENATE(B2370,C2370,D2370,E2370,F2370)</f>
        <v>AMAgg342.75</v>
      </c>
      <c r="B2370" s="24" t="s">
        <v>121</v>
      </c>
      <c r="C2370" s="24" t="s">
        <v>10</v>
      </c>
      <c r="D2370" s="24" t="s">
        <v>89</v>
      </c>
      <c r="E2370" s="24">
        <v>34</v>
      </c>
      <c r="F2370" s="25">
        <v>2.75</v>
      </c>
      <c r="G2370" s="26">
        <v>0</v>
      </c>
      <c r="H2370" s="26">
        <v>227.4</v>
      </c>
      <c r="I2370" s="26">
        <v>284.3</v>
      </c>
      <c r="J2370" s="26">
        <v>366.43</v>
      </c>
      <c r="K2370" s="26">
        <v>460.92</v>
      </c>
      <c r="L2370" s="26">
        <v>560.47</v>
      </c>
      <c r="M2370" s="26">
        <v>480.42</v>
      </c>
    </row>
    <row r="2371" spans="1:13">
      <c r="A2371" s="23" t="str">
        <f t="shared" ref="A2371:A2434" si="59">+CONCATENATE(B2371,C2371,D2371,E2371,F2371)</f>
        <v>AMAgg352.75</v>
      </c>
      <c r="B2371" s="24" t="s">
        <v>121</v>
      </c>
      <c r="C2371" s="24" t="s">
        <v>10</v>
      </c>
      <c r="D2371" s="24" t="s">
        <v>89</v>
      </c>
      <c r="E2371" s="24">
        <v>35</v>
      </c>
      <c r="F2371" s="25">
        <v>2.75</v>
      </c>
      <c r="G2371" s="26">
        <v>0</v>
      </c>
      <c r="H2371" s="26">
        <v>245.84</v>
      </c>
      <c r="I2371" s="26">
        <v>311.48</v>
      </c>
      <c r="J2371" s="26">
        <v>401.11</v>
      </c>
      <c r="K2371" s="26">
        <v>501.14</v>
      </c>
      <c r="L2371" s="26">
        <v>606.09</v>
      </c>
      <c r="M2371" s="26">
        <v>501.14</v>
      </c>
    </row>
    <row r="2372" spans="1:13">
      <c r="A2372" s="23" t="str">
        <f>+CONCATENATE(B2372,C2372,D2372,E2372,F2372)</f>
        <v>AMAgg362.75</v>
      </c>
      <c r="B2372" s="24" t="s">
        <v>121</v>
      </c>
      <c r="C2372" s="24" t="s">
        <v>10</v>
      </c>
      <c r="D2372" s="24" t="s">
        <v>89</v>
      </c>
      <c r="E2372" s="24">
        <v>36</v>
      </c>
      <c r="F2372" s="25">
        <v>2.75</v>
      </c>
      <c r="G2372" s="26">
        <v>0</v>
      </c>
      <c r="H2372" s="26">
        <v>267.6</v>
      </c>
      <c r="I2372" s="26">
        <v>342.25</v>
      </c>
      <c r="J2372" s="26">
        <v>439.27</v>
      </c>
      <c r="K2372" s="26">
        <v>544.78</v>
      </c>
      <c r="L2372" s="26">
        <v>655.4</v>
      </c>
      <c r="M2372" s="26">
        <v>523.3</v>
      </c>
    </row>
    <row r="2373" spans="1:13">
      <c r="A2373" s="23" t="str">
        <f>+CONCATENATE(B2373,C2373,D2373,E2373,F2373)</f>
        <v>AMAgg372.75</v>
      </c>
      <c r="B2373" s="24" t="s">
        <v>121</v>
      </c>
      <c r="C2373" s="24" t="s">
        <v>10</v>
      </c>
      <c r="D2373" s="24" t="s">
        <v>89</v>
      </c>
      <c r="E2373" s="24">
        <v>37</v>
      </c>
      <c r="F2373" s="25">
        <v>2.75</v>
      </c>
      <c r="G2373" s="26">
        <v>0</v>
      </c>
      <c r="H2373" s="26">
        <v>292.64</v>
      </c>
      <c r="I2373" s="26">
        <v>376.73</v>
      </c>
      <c r="J2373" s="26">
        <v>481.04</v>
      </c>
      <c r="K2373" s="26">
        <v>592.03</v>
      </c>
      <c r="L2373" s="26">
        <v>708.65</v>
      </c>
      <c r="M2373" s="26">
        <v>547.03</v>
      </c>
    </row>
    <row r="2374" spans="1:13">
      <c r="A2374" s="23" t="str">
        <f>+CONCATENATE(B2374,C2374,D2374,E2374,F2374)</f>
        <v>AMAgg382.75</v>
      </c>
      <c r="B2374" s="24" t="s">
        <v>121</v>
      </c>
      <c r="C2374" s="24" t="s">
        <v>10</v>
      </c>
      <c r="D2374" s="24" t="s">
        <v>89</v>
      </c>
      <c r="E2374" s="24">
        <v>38</v>
      </c>
      <c r="F2374" s="25">
        <v>2.75</v>
      </c>
      <c r="G2374" s="26">
        <v>0</v>
      </c>
      <c r="H2374" s="26">
        <v>321.39</v>
      </c>
      <c r="I2374" s="26">
        <v>415.26</v>
      </c>
      <c r="J2374" s="26">
        <v>526.39</v>
      </c>
      <c r="K2374" s="26">
        <v>643.17</v>
      </c>
      <c r="L2374" s="26">
        <v>766.08</v>
      </c>
      <c r="M2374" s="26">
        <v>572.43</v>
      </c>
    </row>
    <row r="2375" spans="1:13">
      <c r="A2375" s="23" t="str">
        <f>+CONCATENATE(B2375,C2375,D2375,E2375,F2375)</f>
        <v>AMAgg392.75</v>
      </c>
      <c r="B2375" s="24" t="s">
        <v>121</v>
      </c>
      <c r="C2375" s="24" t="s">
        <v>10</v>
      </c>
      <c r="D2375" s="24" t="s">
        <v>89</v>
      </c>
      <c r="E2375" s="24">
        <v>39</v>
      </c>
      <c r="F2375" s="25">
        <v>2.75</v>
      </c>
      <c r="G2375" s="26">
        <v>0</v>
      </c>
      <c r="H2375" s="26">
        <v>354.24</v>
      </c>
      <c r="I2375" s="26">
        <v>457.92</v>
      </c>
      <c r="J2375" s="26">
        <v>575.53</v>
      </c>
      <c r="K2375" s="26">
        <v>698.48</v>
      </c>
      <c r="L2375" s="26">
        <v>827.94</v>
      </c>
      <c r="M2375" s="26">
        <v>599.62</v>
      </c>
    </row>
    <row r="2376" spans="1:13">
      <c r="A2376" s="23" t="str">
        <f>+CONCATENATE(B2376,C2376,D2376,E2376,F2376)</f>
        <v>AMAgg402.75</v>
      </c>
      <c r="B2376" s="24" t="s">
        <v>121</v>
      </c>
      <c r="C2376" s="24" t="s">
        <v>10</v>
      </c>
      <c r="D2376" s="24" t="s">
        <v>89</v>
      </c>
      <c r="E2376" s="24">
        <v>40</v>
      </c>
      <c r="F2376" s="25">
        <v>2.75</v>
      </c>
      <c r="G2376" s="26">
        <v>305.93</v>
      </c>
      <c r="H2376" s="26">
        <v>392.12</v>
      </c>
      <c r="I2376" s="26">
        <v>504.82</v>
      </c>
      <c r="J2376" s="26">
        <v>628.78</v>
      </c>
      <c r="K2376" s="26">
        <v>758.28</v>
      </c>
      <c r="L2376" s="26">
        <v>894.48</v>
      </c>
      <c r="M2376" s="26">
        <v>628.78</v>
      </c>
    </row>
    <row r="2377" spans="1:13">
      <c r="A2377" s="23" t="str">
        <f>+CONCATENATE(B2377,C2377,D2377,E2377,F2377)</f>
        <v>AMAgg412.75</v>
      </c>
      <c r="B2377" s="24" t="s">
        <v>121</v>
      </c>
      <c r="C2377" s="24" t="s">
        <v>10</v>
      </c>
      <c r="D2377" s="24" t="s">
        <v>89</v>
      </c>
      <c r="E2377" s="24">
        <v>41</v>
      </c>
      <c r="F2377" s="25">
        <v>2.75</v>
      </c>
      <c r="G2377" s="26">
        <v>335.89</v>
      </c>
      <c r="H2377" s="26">
        <v>434.92</v>
      </c>
      <c r="I2377" s="26">
        <v>556.23</v>
      </c>
      <c r="J2377" s="26">
        <v>686.38</v>
      </c>
      <c r="K2377" s="26">
        <v>822.89</v>
      </c>
      <c r="L2377" s="26">
        <v>965.91</v>
      </c>
      <c r="M2377" s="26">
        <v>659.93</v>
      </c>
    </row>
    <row r="2378" spans="1:13">
      <c r="A2378" s="23" t="str">
        <f>+CONCATENATE(B2378,C2378,D2378,E2378,F2378)</f>
        <v>AMAgg422.75</v>
      </c>
      <c r="B2378" s="24" t="s">
        <v>121</v>
      </c>
      <c r="C2378" s="24" t="s">
        <v>10</v>
      </c>
      <c r="D2378" s="24" t="s">
        <v>89</v>
      </c>
      <c r="E2378" s="24">
        <v>42</v>
      </c>
      <c r="F2378" s="25">
        <v>2.75</v>
      </c>
      <c r="G2378" s="26">
        <v>370.94</v>
      </c>
      <c r="H2378" s="26">
        <v>482.9</v>
      </c>
      <c r="I2378" s="26">
        <v>612.26</v>
      </c>
      <c r="J2378" s="26">
        <v>748.64</v>
      </c>
      <c r="K2378" s="26">
        <v>892.66</v>
      </c>
      <c r="L2378" s="26">
        <v>1042.47</v>
      </c>
      <c r="M2378" s="26">
        <v>693.37</v>
      </c>
    </row>
    <row r="2379" spans="1:13">
      <c r="A2379" s="23" t="str">
        <f>+CONCATENATE(B2379,C2379,D2379,E2379,F2379)</f>
        <v>AMAgg432.75</v>
      </c>
      <c r="B2379" s="24" t="s">
        <v>121</v>
      </c>
      <c r="C2379" s="24" t="s">
        <v>10</v>
      </c>
      <c r="D2379" s="24" t="s">
        <v>89</v>
      </c>
      <c r="E2379" s="24">
        <v>43</v>
      </c>
      <c r="F2379" s="25">
        <v>2.75</v>
      </c>
      <c r="G2379" s="26">
        <v>411.36</v>
      </c>
      <c r="H2379" s="26">
        <v>536.22</v>
      </c>
      <c r="I2379" s="26">
        <v>672.94</v>
      </c>
      <c r="J2379" s="26">
        <v>815.86</v>
      </c>
      <c r="K2379" s="26">
        <v>967.87</v>
      </c>
      <c r="L2379" s="26">
        <v>1124.29</v>
      </c>
      <c r="M2379" s="26">
        <v>729.2</v>
      </c>
    </row>
    <row r="2380" spans="1:13">
      <c r="A2380" s="23" t="str">
        <f>+CONCATENATE(B2380,C2380,D2380,E2380,F2380)</f>
        <v>AMAgg442.75</v>
      </c>
      <c r="B2380" s="24" t="s">
        <v>121</v>
      </c>
      <c r="C2380" s="24" t="s">
        <v>10</v>
      </c>
      <c r="D2380" s="24" t="s">
        <v>89</v>
      </c>
      <c r="E2380" s="24">
        <v>44</v>
      </c>
      <c r="F2380" s="25">
        <v>2.75</v>
      </c>
      <c r="G2380" s="26">
        <v>457.69</v>
      </c>
      <c r="H2380" s="26">
        <v>595.06</v>
      </c>
      <c r="I2380" s="26">
        <v>738.27</v>
      </c>
      <c r="J2380" s="26">
        <v>888.33</v>
      </c>
      <c r="K2380" s="26">
        <v>1048.83</v>
      </c>
      <c r="L2380" s="26">
        <v>1211.51</v>
      </c>
      <c r="M2380" s="26">
        <v>767.53</v>
      </c>
    </row>
    <row r="2381" spans="1:13">
      <c r="A2381" s="23" t="str">
        <f>+CONCATENATE(B2381,C2381,D2381,E2381,F2381)</f>
        <v>AMAgg452.75</v>
      </c>
      <c r="B2381" s="24" t="s">
        <v>121</v>
      </c>
      <c r="C2381" s="24" t="s">
        <v>10</v>
      </c>
      <c r="D2381" s="24" t="s">
        <v>89</v>
      </c>
      <c r="E2381" s="24">
        <v>45</v>
      </c>
      <c r="F2381" s="25">
        <v>2.75</v>
      </c>
      <c r="G2381" s="26">
        <v>510.13</v>
      </c>
      <c r="H2381" s="26">
        <v>659.19</v>
      </c>
      <c r="I2381" s="26">
        <v>808.55</v>
      </c>
      <c r="J2381" s="26">
        <v>966.38</v>
      </c>
      <c r="K2381" s="26">
        <v>1135.79</v>
      </c>
      <c r="L2381" s="26">
        <v>1304.19</v>
      </c>
      <c r="M2381" s="26">
        <v>808.55</v>
      </c>
    </row>
    <row r="2382" spans="1:13">
      <c r="A2382" s="23" t="str">
        <f>+CONCATENATE(B2382,C2382,D2382,E2382,F2382)</f>
        <v>AMAgg462.75</v>
      </c>
      <c r="B2382" s="24" t="s">
        <v>121</v>
      </c>
      <c r="C2382" s="24" t="s">
        <v>10</v>
      </c>
      <c r="D2382" s="24" t="s">
        <v>89</v>
      </c>
      <c r="E2382" s="24">
        <v>46</v>
      </c>
      <c r="F2382" s="25">
        <v>2.75</v>
      </c>
      <c r="G2382" s="26">
        <v>569.76</v>
      </c>
      <c r="H2382" s="26">
        <v>728.49</v>
      </c>
      <c r="I2382" s="26">
        <v>883.94</v>
      </c>
      <c r="J2382" s="26">
        <v>1050.29</v>
      </c>
      <c r="K2382" s="26">
        <v>1228.95</v>
      </c>
      <c r="L2382" s="26">
        <v>0</v>
      </c>
      <c r="M2382" s="26">
        <v>852.17</v>
      </c>
    </row>
    <row r="2383" spans="1:13">
      <c r="A2383" s="23" t="str">
        <f>+CONCATENATE(B2383,C2383,D2383,E2383,F2383)</f>
        <v>AMAgg472.75</v>
      </c>
      <c r="B2383" s="24" t="s">
        <v>121</v>
      </c>
      <c r="C2383" s="24" t="s">
        <v>10</v>
      </c>
      <c r="D2383" s="24" t="s">
        <v>89</v>
      </c>
      <c r="E2383" s="24">
        <v>47</v>
      </c>
      <c r="F2383" s="25">
        <v>2.75</v>
      </c>
      <c r="G2383" s="26">
        <v>635.39</v>
      </c>
      <c r="H2383" s="26">
        <v>802.86</v>
      </c>
      <c r="I2383" s="26">
        <v>964.55</v>
      </c>
      <c r="J2383" s="26">
        <v>1140.34</v>
      </c>
      <c r="K2383" s="26">
        <v>1328.46</v>
      </c>
      <c r="L2383" s="26">
        <v>0</v>
      </c>
      <c r="M2383" s="26">
        <v>898.61</v>
      </c>
    </row>
    <row r="2384" spans="1:13">
      <c r="A2384" s="23" t="str">
        <f>+CONCATENATE(B2384,C2384,D2384,E2384,F2384)</f>
        <v>AMAgg482.75</v>
      </c>
      <c r="B2384" s="24" t="s">
        <v>121</v>
      </c>
      <c r="C2384" s="24" t="s">
        <v>10</v>
      </c>
      <c r="D2384" s="24" t="s">
        <v>89</v>
      </c>
      <c r="E2384" s="24">
        <v>48</v>
      </c>
      <c r="F2384" s="25">
        <v>2.75</v>
      </c>
      <c r="G2384" s="26">
        <v>707.03</v>
      </c>
      <c r="H2384" s="26">
        <v>881.99</v>
      </c>
      <c r="I2384" s="26">
        <v>1050.52</v>
      </c>
      <c r="J2384" s="26">
        <v>1236.72</v>
      </c>
      <c r="K2384" s="26">
        <v>1434.38</v>
      </c>
      <c r="L2384" s="26">
        <v>0</v>
      </c>
      <c r="M2384" s="26">
        <v>947.8</v>
      </c>
    </row>
    <row r="2385" spans="1:13">
      <c r="A2385" s="23" t="str">
        <f>+CONCATENATE(B2385,C2385,D2385,E2385,F2385)</f>
        <v>AMAgg492.75</v>
      </c>
      <c r="B2385" s="24" t="s">
        <v>121</v>
      </c>
      <c r="C2385" s="24" t="s">
        <v>10</v>
      </c>
      <c r="D2385" s="24" t="s">
        <v>89</v>
      </c>
      <c r="E2385" s="24">
        <v>49</v>
      </c>
      <c r="F2385" s="25">
        <v>2.75</v>
      </c>
      <c r="G2385" s="26">
        <v>783.93</v>
      </c>
      <c r="H2385" s="26">
        <v>965.68</v>
      </c>
      <c r="I2385" s="26">
        <v>1142.05</v>
      </c>
      <c r="J2385" s="26">
        <v>1339.66</v>
      </c>
      <c r="K2385" s="26">
        <v>1546.74</v>
      </c>
      <c r="L2385" s="26">
        <v>0</v>
      </c>
      <c r="M2385" s="26">
        <v>999.36</v>
      </c>
    </row>
    <row r="2386" spans="1:13">
      <c r="A2386" s="23" t="str">
        <f>+CONCATENATE(B2386,C2386,D2386,E2386,F2386)</f>
        <v>AMAgg502.75</v>
      </c>
      <c r="B2386" s="24" t="s">
        <v>121</v>
      </c>
      <c r="C2386" s="24" t="s">
        <v>10</v>
      </c>
      <c r="D2386" s="24" t="s">
        <v>89</v>
      </c>
      <c r="E2386" s="24">
        <v>50</v>
      </c>
      <c r="F2386" s="25">
        <v>2.75</v>
      </c>
      <c r="G2386" s="26">
        <v>865.42</v>
      </c>
      <c r="H2386" s="26">
        <v>1053.8</v>
      </c>
      <c r="I2386" s="26">
        <v>1239.36</v>
      </c>
      <c r="J2386" s="26">
        <v>1449.38</v>
      </c>
      <c r="K2386" s="26">
        <v>1665.56</v>
      </c>
      <c r="L2386" s="26">
        <v>0</v>
      </c>
      <c r="M2386" s="26">
        <v>1053.8</v>
      </c>
    </row>
    <row r="2387" spans="1:13">
      <c r="A2387" s="23" t="str">
        <f>+CONCATENATE(B2387,C2387,D2387,E2387,F2387)</f>
        <v>AMAgg512.75</v>
      </c>
      <c r="B2387" s="24" t="s">
        <v>121</v>
      </c>
      <c r="C2387" s="24" t="s">
        <v>10</v>
      </c>
      <c r="D2387" s="24" t="s">
        <v>89</v>
      </c>
      <c r="E2387" s="24">
        <v>51</v>
      </c>
      <c r="F2387" s="25">
        <v>2.75</v>
      </c>
      <c r="G2387" s="26">
        <v>950.79</v>
      </c>
      <c r="H2387" s="26">
        <v>1146.41</v>
      </c>
      <c r="I2387" s="26">
        <v>1342.83</v>
      </c>
      <c r="J2387" s="26">
        <v>1566.16</v>
      </c>
      <c r="K2387" s="26">
        <v>0</v>
      </c>
      <c r="L2387" s="26">
        <v>0</v>
      </c>
      <c r="M2387" s="26">
        <v>1109.64</v>
      </c>
    </row>
    <row r="2388" spans="1:13">
      <c r="A2388" s="23" t="str">
        <f>+CONCATENATE(B2388,C2388,D2388,E2388,F2388)</f>
        <v>AMAgg522.75</v>
      </c>
      <c r="B2388" s="24" t="s">
        <v>121</v>
      </c>
      <c r="C2388" s="24" t="s">
        <v>10</v>
      </c>
      <c r="D2388" s="24" t="s">
        <v>89</v>
      </c>
      <c r="E2388" s="24">
        <v>52</v>
      </c>
      <c r="F2388" s="25">
        <v>2.75</v>
      </c>
      <c r="G2388" s="26">
        <v>1039.03</v>
      </c>
      <c r="H2388" s="26">
        <v>1243.81</v>
      </c>
      <c r="I2388" s="26">
        <v>1452.93</v>
      </c>
      <c r="J2388" s="26">
        <v>1690.35</v>
      </c>
      <c r="K2388" s="26">
        <v>0</v>
      </c>
      <c r="L2388" s="26">
        <v>0</v>
      </c>
      <c r="M2388" s="26">
        <v>1161.71</v>
      </c>
    </row>
    <row r="2389" spans="1:13">
      <c r="A2389" s="23" t="str">
        <f>+CONCATENATE(B2389,C2389,D2389,E2389,F2389)</f>
        <v>AMAgg532.75</v>
      </c>
      <c r="B2389" s="24" t="s">
        <v>121</v>
      </c>
      <c r="C2389" s="24" t="s">
        <v>10</v>
      </c>
      <c r="D2389" s="24" t="s">
        <v>89</v>
      </c>
      <c r="E2389" s="24">
        <v>53</v>
      </c>
      <c r="F2389" s="25">
        <v>2.75</v>
      </c>
      <c r="G2389" s="26">
        <v>1131.28</v>
      </c>
      <c r="H2389" s="26">
        <v>1346.51</v>
      </c>
      <c r="I2389" s="26">
        <v>1570.27</v>
      </c>
      <c r="J2389" s="26">
        <v>1822.38</v>
      </c>
      <c r="K2389" s="26">
        <v>0</v>
      </c>
      <c r="L2389" s="26">
        <v>0</v>
      </c>
      <c r="M2389" s="26">
        <v>1215.01</v>
      </c>
    </row>
    <row r="2390" spans="1:13">
      <c r="A2390" s="23" t="str">
        <f>+CONCATENATE(B2390,C2390,D2390,E2390,F2390)</f>
        <v>AMAgg542.75</v>
      </c>
      <c r="B2390" s="24" t="s">
        <v>121</v>
      </c>
      <c r="C2390" s="24" t="s">
        <v>10</v>
      </c>
      <c r="D2390" s="24" t="s">
        <v>89</v>
      </c>
      <c r="E2390" s="24">
        <v>54</v>
      </c>
      <c r="F2390" s="25">
        <v>2.75</v>
      </c>
      <c r="G2390" s="26">
        <v>1227.16</v>
      </c>
      <c r="H2390" s="26">
        <v>1455.36</v>
      </c>
      <c r="I2390" s="26">
        <v>1695.67</v>
      </c>
      <c r="J2390" s="26">
        <v>1962.78</v>
      </c>
      <c r="K2390" s="26">
        <v>0</v>
      </c>
      <c r="L2390" s="26">
        <v>0</v>
      </c>
      <c r="M2390" s="26">
        <v>1270.15</v>
      </c>
    </row>
    <row r="2391" spans="1:13">
      <c r="A2391" s="23" t="str">
        <f>+CONCATENATE(B2391,C2391,D2391,E2391,F2391)</f>
        <v>AMAgg552.75</v>
      </c>
      <c r="B2391" s="24" t="s">
        <v>121</v>
      </c>
      <c r="C2391" s="24" t="s">
        <v>10</v>
      </c>
      <c r="D2391" s="24" t="s">
        <v>89</v>
      </c>
      <c r="E2391" s="24">
        <v>55</v>
      </c>
      <c r="F2391" s="25">
        <v>2.75</v>
      </c>
      <c r="G2391" s="26">
        <v>1327.31</v>
      </c>
      <c r="H2391" s="26">
        <v>1570.8</v>
      </c>
      <c r="I2391" s="26">
        <v>1830.06</v>
      </c>
      <c r="J2391" s="26">
        <v>2112.22</v>
      </c>
      <c r="K2391" s="26">
        <v>0</v>
      </c>
      <c r="L2391" s="26">
        <v>0</v>
      </c>
      <c r="M2391" s="26">
        <v>1327.31</v>
      </c>
    </row>
    <row r="2392" spans="1:13">
      <c r="A2392" s="23" t="str">
        <f>+CONCATENATE(B2392,C2392,D2392,E2392,F2392)</f>
        <v>AMAgg562.75</v>
      </c>
      <c r="B2392" s="24" t="s">
        <v>121</v>
      </c>
      <c r="C2392" s="24" t="s">
        <v>10</v>
      </c>
      <c r="D2392" s="24" t="s">
        <v>89</v>
      </c>
      <c r="E2392" s="24">
        <v>56</v>
      </c>
      <c r="F2392" s="25">
        <v>2.75</v>
      </c>
      <c r="G2392" s="26">
        <v>1432.84</v>
      </c>
      <c r="H2392" s="26">
        <v>1695.48</v>
      </c>
      <c r="I2392" s="26">
        <v>1974.58</v>
      </c>
      <c r="J2392" s="26">
        <v>0</v>
      </c>
      <c r="K2392" s="26">
        <v>0</v>
      </c>
      <c r="L2392" s="26">
        <v>0</v>
      </c>
      <c r="M2392" s="26"/>
    </row>
    <row r="2393" spans="1:13">
      <c r="A2393" s="23" t="str">
        <f>+CONCATENATE(B2393,C2393,D2393,E2393,F2393)</f>
        <v>AMAgg572.75</v>
      </c>
      <c r="B2393" s="24" t="s">
        <v>121</v>
      </c>
      <c r="C2393" s="24" t="s">
        <v>10</v>
      </c>
      <c r="D2393" s="24" t="s">
        <v>89</v>
      </c>
      <c r="E2393" s="24">
        <v>57</v>
      </c>
      <c r="F2393" s="25">
        <v>2.75</v>
      </c>
      <c r="G2393" s="26">
        <v>1545.11</v>
      </c>
      <c r="H2393" s="26">
        <v>1829.72</v>
      </c>
      <c r="I2393" s="26">
        <v>2130.37</v>
      </c>
      <c r="J2393" s="26">
        <v>0</v>
      </c>
      <c r="K2393" s="26">
        <v>0</v>
      </c>
      <c r="L2393" s="26">
        <v>0</v>
      </c>
      <c r="M2393" s="26"/>
    </row>
    <row r="2394" spans="1:13">
      <c r="A2394" s="23" t="str">
        <f>+CONCATENATE(B2394,C2394,D2394,E2394,F2394)</f>
        <v>AMAgg582.75</v>
      </c>
      <c r="B2394" s="24" t="s">
        <v>121</v>
      </c>
      <c r="C2394" s="24" t="s">
        <v>10</v>
      </c>
      <c r="D2394" s="24" t="s">
        <v>89</v>
      </c>
      <c r="E2394" s="24">
        <v>58</v>
      </c>
      <c r="F2394" s="25">
        <v>2.75</v>
      </c>
      <c r="G2394" s="26">
        <v>1665.81</v>
      </c>
      <c r="H2394" s="26">
        <v>1976.27</v>
      </c>
      <c r="I2394" s="26">
        <v>2298.72</v>
      </c>
      <c r="J2394" s="26">
        <v>0</v>
      </c>
      <c r="K2394" s="26">
        <v>0</v>
      </c>
      <c r="L2394" s="26">
        <v>0</v>
      </c>
      <c r="M2394" s="26"/>
    </row>
    <row r="2395" spans="1:13">
      <c r="A2395" s="23" t="str">
        <f>+CONCATENATE(B2395,C2395,D2395,E2395,F2395)</f>
        <v>AMAgg592.75</v>
      </c>
      <c r="B2395" s="24" t="s">
        <v>121</v>
      </c>
      <c r="C2395" s="24" t="s">
        <v>10</v>
      </c>
      <c r="D2395" s="24" t="s">
        <v>89</v>
      </c>
      <c r="E2395" s="24">
        <v>59</v>
      </c>
      <c r="F2395" s="25">
        <v>2.75</v>
      </c>
      <c r="G2395" s="26">
        <v>1796.45</v>
      </c>
      <c r="H2395" s="26">
        <v>2134.97</v>
      </c>
      <c r="I2395" s="26">
        <v>2480.92</v>
      </c>
      <c r="J2395" s="26">
        <v>0</v>
      </c>
      <c r="K2395" s="26">
        <v>0</v>
      </c>
      <c r="L2395" s="26">
        <v>0</v>
      </c>
      <c r="M2395" s="26"/>
    </row>
    <row r="2396" spans="1:13">
      <c r="A2396" s="23" t="str">
        <f>+CONCATENATE(B2396,C2396,D2396,E2396,F2396)</f>
        <v>AMAgg602.75</v>
      </c>
      <c r="B2396" s="24" t="s">
        <v>121</v>
      </c>
      <c r="C2396" s="24" t="s">
        <v>10</v>
      </c>
      <c r="D2396" s="24" t="s">
        <v>89</v>
      </c>
      <c r="E2396" s="24">
        <v>60</v>
      </c>
      <c r="F2396" s="25">
        <v>2.75</v>
      </c>
      <c r="G2396" s="26">
        <v>1939.16</v>
      </c>
      <c r="H2396" s="26">
        <v>2308.68</v>
      </c>
      <c r="I2396" s="26">
        <v>2678.25</v>
      </c>
      <c r="J2396" s="26">
        <v>0</v>
      </c>
      <c r="K2396" s="26">
        <v>0</v>
      </c>
      <c r="L2396" s="26">
        <v>0</v>
      </c>
      <c r="M2396" s="26"/>
    </row>
    <row r="2397" spans="1:13">
      <c r="A2397" s="23" t="str">
        <f>+CONCATENATE(B2397,C2397,D2397,E2397,F2397)</f>
        <v>AMAgg612.75</v>
      </c>
      <c r="B2397" s="24" t="s">
        <v>121</v>
      </c>
      <c r="C2397" s="24" t="s">
        <v>10</v>
      </c>
      <c r="D2397" s="24" t="s">
        <v>89</v>
      </c>
      <c r="E2397" s="24">
        <v>61</v>
      </c>
      <c r="F2397" s="25">
        <v>2.75</v>
      </c>
      <c r="G2397" s="26">
        <v>2095.8</v>
      </c>
      <c r="H2397" s="26">
        <v>2498.84</v>
      </c>
      <c r="I2397" s="26">
        <v>0</v>
      </c>
      <c r="J2397" s="26">
        <v>0</v>
      </c>
      <c r="K2397" s="26">
        <v>0</v>
      </c>
      <c r="L2397" s="26">
        <v>0</v>
      </c>
      <c r="M2397" s="26"/>
    </row>
    <row r="2398" spans="1:13">
      <c r="A2398" s="23" t="str">
        <f>+CONCATENATE(B2398,C2398,D2398,E2398,F2398)</f>
        <v>AMAgg622.75</v>
      </c>
      <c r="B2398" s="24" t="s">
        <v>121</v>
      </c>
      <c r="C2398" s="24" t="s">
        <v>10</v>
      </c>
      <c r="D2398" s="24" t="s">
        <v>89</v>
      </c>
      <c r="E2398" s="24">
        <v>62</v>
      </c>
      <c r="F2398" s="25">
        <v>2.75</v>
      </c>
      <c r="G2398" s="26">
        <v>2268.23</v>
      </c>
      <c r="H2398" s="26">
        <v>2707.07</v>
      </c>
      <c r="I2398" s="26">
        <v>0</v>
      </c>
      <c r="J2398" s="26">
        <v>0</v>
      </c>
      <c r="K2398" s="26">
        <v>0</v>
      </c>
      <c r="L2398" s="26">
        <v>0</v>
      </c>
      <c r="M2398" s="26"/>
    </row>
    <row r="2399" spans="1:13">
      <c r="A2399" s="23" t="str">
        <f>+CONCATENATE(B2399,C2399,D2399,E2399,F2399)</f>
        <v>AMAgg632.75</v>
      </c>
      <c r="B2399" s="24" t="s">
        <v>121</v>
      </c>
      <c r="C2399" s="24" t="s">
        <v>10</v>
      </c>
      <c r="D2399" s="24" t="s">
        <v>89</v>
      </c>
      <c r="E2399" s="24">
        <v>63</v>
      </c>
      <c r="F2399" s="25">
        <v>2.75</v>
      </c>
      <c r="G2399" s="26">
        <v>2458.24</v>
      </c>
      <c r="H2399" s="26">
        <v>2934.94</v>
      </c>
      <c r="I2399" s="26">
        <v>0</v>
      </c>
      <c r="J2399" s="26">
        <v>0</v>
      </c>
      <c r="K2399" s="26">
        <v>0</v>
      </c>
      <c r="L2399" s="26">
        <v>0</v>
      </c>
      <c r="M2399" s="26"/>
    </row>
    <row r="2400" spans="1:13">
      <c r="A2400" s="23" t="str">
        <f>+CONCATENATE(B2400,C2400,D2400,E2400,F2400)</f>
        <v>AMAgg642.75</v>
      </c>
      <c r="B2400" s="24" t="s">
        <v>121</v>
      </c>
      <c r="C2400" s="24" t="s">
        <v>10</v>
      </c>
      <c r="D2400" s="24" t="s">
        <v>89</v>
      </c>
      <c r="E2400" s="24">
        <v>64</v>
      </c>
      <c r="F2400" s="25">
        <v>2.75</v>
      </c>
      <c r="G2400" s="26">
        <v>2667.57</v>
      </c>
      <c r="H2400" s="26">
        <v>3184.05</v>
      </c>
      <c r="I2400" s="26">
        <v>0</v>
      </c>
      <c r="J2400" s="26">
        <v>0</v>
      </c>
      <c r="K2400" s="26">
        <v>0</v>
      </c>
      <c r="L2400" s="26">
        <v>0</v>
      </c>
      <c r="M2400" s="26"/>
    </row>
    <row r="2401" spans="1:13">
      <c r="A2401" s="23" t="str">
        <f>+CONCATENATE(B2401,C2401,D2401,E2401,F2401)</f>
        <v>AMAgg652.75</v>
      </c>
      <c r="B2401" s="24" t="s">
        <v>121</v>
      </c>
      <c r="C2401" s="24" t="s">
        <v>10</v>
      </c>
      <c r="D2401" s="24" t="s">
        <v>89</v>
      </c>
      <c r="E2401" s="24">
        <v>65</v>
      </c>
      <c r="F2401" s="25">
        <v>2.75</v>
      </c>
      <c r="G2401" s="26">
        <v>2898.06</v>
      </c>
      <c r="H2401" s="26">
        <v>3455.97</v>
      </c>
      <c r="I2401" s="26">
        <v>0</v>
      </c>
      <c r="J2401" s="26">
        <v>0</v>
      </c>
      <c r="K2401" s="26">
        <v>0</v>
      </c>
      <c r="L2401" s="26">
        <v>0</v>
      </c>
      <c r="M2401" s="26"/>
    </row>
    <row r="2402" spans="1:13">
      <c r="A2402" s="153" t="str">
        <f>+CONCATENATE(B2402,C2402,D2402,E2402,F2402)</f>
        <v>AFAgg180.5</v>
      </c>
      <c r="B2402" s="154" t="s">
        <v>121</v>
      </c>
      <c r="C2402" s="154" t="s">
        <v>148</v>
      </c>
      <c r="D2402" s="154" t="s">
        <v>89</v>
      </c>
      <c r="E2402" s="154">
        <v>18</v>
      </c>
      <c r="F2402" s="155">
        <v>0.5</v>
      </c>
      <c r="G2402" s="156">
        <v>0</v>
      </c>
      <c r="H2402" s="156">
        <v>23.99</v>
      </c>
      <c r="I2402" s="156">
        <v>24.08</v>
      </c>
      <c r="J2402" s="156">
        <v>24.41</v>
      </c>
      <c r="K2402" s="156">
        <v>26</v>
      </c>
      <c r="L2402" s="156">
        <v>30.75</v>
      </c>
      <c r="M2402" s="157"/>
    </row>
    <row r="2403" spans="1:13">
      <c r="A2403" s="153" t="str">
        <f>+CONCATENATE(B2403,C2403,D2403,E2403,F2403)</f>
        <v>AFAgg190.5</v>
      </c>
      <c r="B2403" s="154" t="s">
        <v>121</v>
      </c>
      <c r="C2403" s="154" t="s">
        <v>148</v>
      </c>
      <c r="D2403" s="154" t="s">
        <v>89</v>
      </c>
      <c r="E2403" s="154">
        <v>19</v>
      </c>
      <c r="F2403" s="155">
        <v>0.5</v>
      </c>
      <c r="G2403" s="156">
        <v>0</v>
      </c>
      <c r="H2403" s="156">
        <v>23.99</v>
      </c>
      <c r="I2403" s="156">
        <v>24.08</v>
      </c>
      <c r="J2403" s="156">
        <v>24.41</v>
      </c>
      <c r="K2403" s="156">
        <v>26</v>
      </c>
      <c r="L2403" s="156">
        <v>30.75</v>
      </c>
      <c r="M2403" s="157"/>
    </row>
    <row r="2404" spans="1:13">
      <c r="A2404" s="153" t="str">
        <f>+CONCATENATE(B2404,C2404,D2404,E2404,F2404)</f>
        <v>AFAgg200.5</v>
      </c>
      <c r="B2404" s="154" t="s">
        <v>121</v>
      </c>
      <c r="C2404" s="154" t="s">
        <v>148</v>
      </c>
      <c r="D2404" s="154" t="s">
        <v>89</v>
      </c>
      <c r="E2404" s="154">
        <v>20</v>
      </c>
      <c r="F2404" s="155">
        <v>0.5</v>
      </c>
      <c r="G2404" s="156">
        <v>0</v>
      </c>
      <c r="H2404" s="156">
        <v>23.99</v>
      </c>
      <c r="I2404" s="156">
        <v>24.08</v>
      </c>
      <c r="J2404" s="156">
        <v>24.41</v>
      </c>
      <c r="K2404" s="156">
        <v>26</v>
      </c>
      <c r="L2404" s="156">
        <v>30.75</v>
      </c>
      <c r="M2404" s="157"/>
    </row>
    <row r="2405" spans="1:13">
      <c r="A2405" s="153" t="str">
        <f>+CONCATENATE(B2405,C2405,D2405,E2405,F2405)</f>
        <v>AFAgg210.5</v>
      </c>
      <c r="B2405" s="154" t="s">
        <v>121</v>
      </c>
      <c r="C2405" s="154" t="s">
        <v>148</v>
      </c>
      <c r="D2405" s="154" t="s">
        <v>89</v>
      </c>
      <c r="E2405" s="154">
        <v>21</v>
      </c>
      <c r="F2405" s="155">
        <v>0.5</v>
      </c>
      <c r="G2405" s="156">
        <v>0</v>
      </c>
      <c r="H2405" s="156">
        <v>23.99</v>
      </c>
      <c r="I2405" s="156">
        <v>24.08</v>
      </c>
      <c r="J2405" s="156">
        <v>24.41</v>
      </c>
      <c r="K2405" s="156">
        <v>26</v>
      </c>
      <c r="L2405" s="156">
        <v>30.75</v>
      </c>
      <c r="M2405" s="157"/>
    </row>
    <row r="2406" spans="1:13">
      <c r="A2406" s="153" t="str">
        <f>+CONCATENATE(B2406,C2406,D2406,E2406,F2406)</f>
        <v>AFAgg220.5</v>
      </c>
      <c r="B2406" s="154" t="s">
        <v>121</v>
      </c>
      <c r="C2406" s="154" t="s">
        <v>148</v>
      </c>
      <c r="D2406" s="154" t="s">
        <v>89</v>
      </c>
      <c r="E2406" s="154">
        <v>22</v>
      </c>
      <c r="F2406" s="155">
        <v>0.5</v>
      </c>
      <c r="G2406" s="156">
        <v>0</v>
      </c>
      <c r="H2406" s="156">
        <v>24.7</v>
      </c>
      <c r="I2406" s="156">
        <v>24.79</v>
      </c>
      <c r="J2406" s="156">
        <v>25.2</v>
      </c>
      <c r="K2406" s="156">
        <v>27.36</v>
      </c>
      <c r="L2406" s="156">
        <v>32.9</v>
      </c>
      <c r="M2406" s="157"/>
    </row>
    <row r="2407" spans="1:13">
      <c r="A2407" s="153" t="str">
        <f>+CONCATENATE(B2407,C2407,D2407,E2407,F2407)</f>
        <v>AFAgg230.5</v>
      </c>
      <c r="B2407" s="154" t="s">
        <v>121</v>
      </c>
      <c r="C2407" s="154" t="s">
        <v>148</v>
      </c>
      <c r="D2407" s="154" t="s">
        <v>89</v>
      </c>
      <c r="E2407" s="154">
        <v>23</v>
      </c>
      <c r="F2407" s="155">
        <v>0.5</v>
      </c>
      <c r="G2407" s="156">
        <v>0</v>
      </c>
      <c r="H2407" s="156">
        <v>25.34</v>
      </c>
      <c r="I2407" s="156">
        <v>25.45</v>
      </c>
      <c r="J2407" s="156">
        <v>26.03</v>
      </c>
      <c r="K2407" s="156">
        <v>28.8</v>
      </c>
      <c r="L2407" s="156">
        <v>35.21</v>
      </c>
      <c r="M2407" s="157"/>
    </row>
    <row r="2408" spans="1:13">
      <c r="A2408" s="153" t="str">
        <f>+CONCATENATE(B2408,C2408,D2408,E2408,F2408)</f>
        <v>AFAgg240.5</v>
      </c>
      <c r="B2408" s="154" t="s">
        <v>121</v>
      </c>
      <c r="C2408" s="154" t="s">
        <v>148</v>
      </c>
      <c r="D2408" s="154" t="s">
        <v>89</v>
      </c>
      <c r="E2408" s="154">
        <v>24</v>
      </c>
      <c r="F2408" s="155">
        <v>0.5</v>
      </c>
      <c r="G2408" s="156">
        <v>0</v>
      </c>
      <c r="H2408" s="156">
        <v>25.89</v>
      </c>
      <c r="I2408" s="156">
        <v>26.03</v>
      </c>
      <c r="J2408" s="156">
        <v>26.87</v>
      </c>
      <c r="K2408" s="156">
        <v>30.48</v>
      </c>
      <c r="L2408" s="156">
        <v>37.83</v>
      </c>
      <c r="M2408" s="157"/>
    </row>
    <row r="2409" spans="1:13">
      <c r="A2409" s="153" t="str">
        <f>+CONCATENATE(B2409,C2409,D2409,E2409,F2409)</f>
        <v>AFAgg250.5</v>
      </c>
      <c r="B2409" s="154" t="s">
        <v>121</v>
      </c>
      <c r="C2409" s="154" t="s">
        <v>148</v>
      </c>
      <c r="D2409" s="154" t="s">
        <v>89</v>
      </c>
      <c r="E2409" s="154">
        <v>25</v>
      </c>
      <c r="F2409" s="155">
        <v>0.5</v>
      </c>
      <c r="G2409" s="156">
        <v>0</v>
      </c>
      <c r="H2409" s="156">
        <v>26.28</v>
      </c>
      <c r="I2409" s="156">
        <v>26.57</v>
      </c>
      <c r="J2409" s="156">
        <v>27.79</v>
      </c>
      <c r="K2409" s="156">
        <v>32.33</v>
      </c>
      <c r="L2409" s="156">
        <v>40.68</v>
      </c>
      <c r="M2409" s="157"/>
    </row>
    <row r="2410" spans="1:13">
      <c r="A2410" s="153" t="str">
        <f>+CONCATENATE(B2410,C2410,D2410,E2410,F2410)</f>
        <v>AFAgg260.5</v>
      </c>
      <c r="B2410" s="154" t="s">
        <v>121</v>
      </c>
      <c r="C2410" s="154" t="s">
        <v>148</v>
      </c>
      <c r="D2410" s="154" t="s">
        <v>89</v>
      </c>
      <c r="E2410" s="154">
        <v>26</v>
      </c>
      <c r="F2410" s="155">
        <v>0.5</v>
      </c>
      <c r="G2410" s="156">
        <v>0</v>
      </c>
      <c r="H2410" s="156">
        <v>26.77</v>
      </c>
      <c r="I2410" s="156">
        <v>27.14</v>
      </c>
      <c r="J2410" s="156">
        <v>28.88</v>
      </c>
      <c r="K2410" s="156">
        <v>34.49</v>
      </c>
      <c r="L2410" s="156">
        <v>43.82</v>
      </c>
      <c r="M2410" s="157"/>
    </row>
    <row r="2411" spans="1:13">
      <c r="A2411" s="153" t="str">
        <f>+CONCATENATE(B2411,C2411,D2411,E2411,F2411)</f>
        <v>AFAgg270.5</v>
      </c>
      <c r="B2411" s="154" t="s">
        <v>121</v>
      </c>
      <c r="C2411" s="154" t="s">
        <v>148</v>
      </c>
      <c r="D2411" s="154" t="s">
        <v>89</v>
      </c>
      <c r="E2411" s="154">
        <v>27</v>
      </c>
      <c r="F2411" s="155">
        <v>0.5</v>
      </c>
      <c r="G2411" s="156">
        <v>0</v>
      </c>
      <c r="H2411" s="156">
        <v>27.16</v>
      </c>
      <c r="I2411" s="156">
        <v>27.69</v>
      </c>
      <c r="J2411" s="156">
        <v>30.29</v>
      </c>
      <c r="K2411" s="156">
        <v>36.94</v>
      </c>
      <c r="L2411" s="156">
        <v>47.3</v>
      </c>
      <c r="M2411" s="157"/>
    </row>
    <row r="2412" spans="1:13">
      <c r="A2412" s="153" t="str">
        <f>+CONCATENATE(B2412,C2412,D2412,E2412,F2412)</f>
        <v>AFAgg280.5</v>
      </c>
      <c r="B2412" s="154" t="s">
        <v>121</v>
      </c>
      <c r="C2412" s="154" t="s">
        <v>148</v>
      </c>
      <c r="D2412" s="154" t="s">
        <v>89</v>
      </c>
      <c r="E2412" s="154">
        <v>28</v>
      </c>
      <c r="F2412" s="155">
        <v>0.5</v>
      </c>
      <c r="G2412" s="156">
        <v>0</v>
      </c>
      <c r="H2412" s="156">
        <v>27.62</v>
      </c>
      <c r="I2412" s="156">
        <v>28.39</v>
      </c>
      <c r="J2412" s="156">
        <v>31.97</v>
      </c>
      <c r="K2412" s="156">
        <v>39.84</v>
      </c>
      <c r="L2412" s="156">
        <v>51.14</v>
      </c>
      <c r="M2412" s="157"/>
    </row>
    <row r="2413" spans="1:13">
      <c r="A2413" s="153" t="str">
        <f>+CONCATENATE(B2413,C2413,D2413,E2413,F2413)</f>
        <v>AFAgg290.5</v>
      </c>
      <c r="B2413" s="154" t="s">
        <v>121</v>
      </c>
      <c r="C2413" s="154" t="s">
        <v>148</v>
      </c>
      <c r="D2413" s="154" t="s">
        <v>89</v>
      </c>
      <c r="E2413" s="154">
        <v>29</v>
      </c>
      <c r="F2413" s="155">
        <v>0.5</v>
      </c>
      <c r="G2413" s="156">
        <v>0</v>
      </c>
      <c r="H2413" s="156">
        <v>28.22</v>
      </c>
      <c r="I2413" s="156">
        <v>29.31</v>
      </c>
      <c r="J2413" s="156">
        <v>33.96</v>
      </c>
      <c r="K2413" s="156">
        <v>43.05</v>
      </c>
      <c r="L2413" s="156">
        <v>55.29</v>
      </c>
      <c r="M2413" s="157"/>
    </row>
    <row r="2414" spans="1:13">
      <c r="A2414" s="153" t="str">
        <f>+CONCATENATE(B2414,C2414,D2414,E2414,F2414)</f>
        <v>AFAgg300.5</v>
      </c>
      <c r="B2414" s="154" t="s">
        <v>121</v>
      </c>
      <c r="C2414" s="154" t="s">
        <v>148</v>
      </c>
      <c r="D2414" s="154" t="s">
        <v>89</v>
      </c>
      <c r="E2414" s="154">
        <v>30</v>
      </c>
      <c r="F2414" s="155">
        <v>0.5</v>
      </c>
      <c r="G2414" s="156">
        <v>0</v>
      </c>
      <c r="H2414" s="156">
        <v>28.87</v>
      </c>
      <c r="I2414" s="156">
        <v>30.53</v>
      </c>
      <c r="J2414" s="156">
        <v>36.37</v>
      </c>
      <c r="K2414" s="156">
        <v>46.6</v>
      </c>
      <c r="L2414" s="156">
        <v>59.95</v>
      </c>
      <c r="M2414" s="157">
        <v>59.95</v>
      </c>
    </row>
    <row r="2415" spans="1:13">
      <c r="A2415" s="153" t="str">
        <f>+CONCATENATE(B2415,C2415,D2415,E2415,F2415)</f>
        <v>AFAgg310.5</v>
      </c>
      <c r="B2415" s="154" t="s">
        <v>121</v>
      </c>
      <c r="C2415" s="154" t="s">
        <v>148</v>
      </c>
      <c r="D2415" s="154" t="s">
        <v>89</v>
      </c>
      <c r="E2415" s="154">
        <v>31</v>
      </c>
      <c r="F2415" s="155">
        <v>0.5</v>
      </c>
      <c r="G2415" s="156">
        <v>0</v>
      </c>
      <c r="H2415" s="156">
        <v>29.71</v>
      </c>
      <c r="I2415" s="156">
        <v>32.04</v>
      </c>
      <c r="J2415" s="156">
        <v>39.2</v>
      </c>
      <c r="K2415" s="156">
        <v>50.76</v>
      </c>
      <c r="L2415" s="156">
        <v>65.01</v>
      </c>
      <c r="M2415" s="157">
        <v>61.99</v>
      </c>
    </row>
    <row r="2416" spans="1:13">
      <c r="A2416" s="153" t="str">
        <f>+CONCATENATE(B2416,C2416,D2416,E2416,F2416)</f>
        <v>AFAgg320.5</v>
      </c>
      <c r="B2416" s="154" t="s">
        <v>121</v>
      </c>
      <c r="C2416" s="154" t="s">
        <v>148</v>
      </c>
      <c r="D2416" s="154" t="s">
        <v>89</v>
      </c>
      <c r="E2416" s="154">
        <v>32</v>
      </c>
      <c r="F2416" s="155">
        <v>0.5</v>
      </c>
      <c r="G2416" s="156">
        <v>0</v>
      </c>
      <c r="H2416" s="156">
        <v>30.74</v>
      </c>
      <c r="I2416" s="156">
        <v>33.96</v>
      </c>
      <c r="J2416" s="156">
        <v>42.48</v>
      </c>
      <c r="K2416" s="156">
        <v>55.2</v>
      </c>
      <c r="L2416" s="156">
        <v>70.55</v>
      </c>
      <c r="M2416" s="157">
        <v>64.18</v>
      </c>
    </row>
    <row r="2417" spans="1:13">
      <c r="A2417" s="153" t="str">
        <f>+CONCATENATE(B2417,C2417,D2417,E2417,F2417)</f>
        <v>AFAgg330.5</v>
      </c>
      <c r="B2417" s="154" t="s">
        <v>121</v>
      </c>
      <c r="C2417" s="154" t="s">
        <v>148</v>
      </c>
      <c r="D2417" s="154" t="s">
        <v>89</v>
      </c>
      <c r="E2417" s="154">
        <v>33</v>
      </c>
      <c r="F2417" s="155">
        <v>0.5</v>
      </c>
      <c r="G2417" s="156">
        <v>0</v>
      </c>
      <c r="H2417" s="156">
        <v>32</v>
      </c>
      <c r="I2417" s="156">
        <v>36.3</v>
      </c>
      <c r="J2417" s="156">
        <v>46.22</v>
      </c>
      <c r="K2417" s="156">
        <v>60.19</v>
      </c>
      <c r="L2417" s="156">
        <v>76.45</v>
      </c>
      <c r="M2417" s="157">
        <v>66.53</v>
      </c>
    </row>
    <row r="2418" spans="1:13">
      <c r="A2418" s="153" t="str">
        <f>+CONCATENATE(B2418,C2418,D2418,E2418,F2418)</f>
        <v>AFAgg340.5</v>
      </c>
      <c r="B2418" s="154" t="s">
        <v>121</v>
      </c>
      <c r="C2418" s="154" t="s">
        <v>148</v>
      </c>
      <c r="D2418" s="154" t="s">
        <v>89</v>
      </c>
      <c r="E2418" s="154">
        <v>34</v>
      </c>
      <c r="F2418" s="155">
        <v>0.5</v>
      </c>
      <c r="G2418" s="156">
        <v>0</v>
      </c>
      <c r="H2418" s="156">
        <v>33.61</v>
      </c>
      <c r="I2418" s="156">
        <v>39.11</v>
      </c>
      <c r="J2418" s="156">
        <v>50.38</v>
      </c>
      <c r="K2418" s="156">
        <v>65.69</v>
      </c>
      <c r="L2418" s="156">
        <v>82.81</v>
      </c>
      <c r="M2418" s="157">
        <v>69.07</v>
      </c>
    </row>
    <row r="2419" spans="1:13">
      <c r="A2419" s="153" t="str">
        <f>+CONCATENATE(B2419,C2419,D2419,E2419,F2419)</f>
        <v>AFAgg350.5</v>
      </c>
      <c r="B2419" s="154" t="s">
        <v>121</v>
      </c>
      <c r="C2419" s="154" t="s">
        <v>148</v>
      </c>
      <c r="D2419" s="154" t="s">
        <v>89</v>
      </c>
      <c r="E2419" s="154">
        <v>35</v>
      </c>
      <c r="F2419" s="155">
        <v>0.5</v>
      </c>
      <c r="G2419" s="156">
        <v>0</v>
      </c>
      <c r="H2419" s="156">
        <v>35.42</v>
      </c>
      <c r="I2419" s="156">
        <v>42.43</v>
      </c>
      <c r="J2419" s="156">
        <v>55.33</v>
      </c>
      <c r="K2419" s="156">
        <v>71.74</v>
      </c>
      <c r="L2419" s="156">
        <v>89.74</v>
      </c>
      <c r="M2419" s="157">
        <v>71.74</v>
      </c>
    </row>
    <row r="2420" spans="1:13">
      <c r="A2420" s="153" t="str">
        <f>+CONCATENATE(B2420,C2420,D2420,E2420,F2420)</f>
        <v>AFAgg360.5</v>
      </c>
      <c r="B2420" s="154" t="s">
        <v>121</v>
      </c>
      <c r="C2420" s="154" t="s">
        <v>148</v>
      </c>
      <c r="D2420" s="154" t="s">
        <v>89</v>
      </c>
      <c r="E2420" s="154">
        <v>36</v>
      </c>
      <c r="F2420" s="155">
        <v>0.5</v>
      </c>
      <c r="G2420" s="156">
        <v>0</v>
      </c>
      <c r="H2420" s="156">
        <v>37.68</v>
      </c>
      <c r="I2420" s="156">
        <v>46.33</v>
      </c>
      <c r="J2420" s="156">
        <v>60.65</v>
      </c>
      <c r="K2420" s="156">
        <v>78.38</v>
      </c>
      <c r="L2420" s="156">
        <v>97.28</v>
      </c>
      <c r="M2420" s="157">
        <v>74.64</v>
      </c>
    </row>
    <row r="2421" spans="1:13">
      <c r="A2421" s="153" t="str">
        <f>+CONCATENATE(B2421,C2421,D2421,E2421,F2421)</f>
        <v>AFAgg370.5</v>
      </c>
      <c r="B2421" s="154" t="s">
        <v>121</v>
      </c>
      <c r="C2421" s="154" t="s">
        <v>148</v>
      </c>
      <c r="D2421" s="154" t="s">
        <v>89</v>
      </c>
      <c r="E2421" s="154">
        <v>37</v>
      </c>
      <c r="F2421" s="155">
        <v>0.5</v>
      </c>
      <c r="G2421" s="156">
        <v>0</v>
      </c>
      <c r="H2421" s="156">
        <v>40.4</v>
      </c>
      <c r="I2421" s="156">
        <v>50.71</v>
      </c>
      <c r="J2421" s="156">
        <v>66.59</v>
      </c>
      <c r="K2421" s="156">
        <v>85.41</v>
      </c>
      <c r="L2421" s="156">
        <v>105.48</v>
      </c>
      <c r="M2421" s="157">
        <v>77.75</v>
      </c>
    </row>
    <row r="2422" spans="1:13">
      <c r="A2422" s="153" t="str">
        <f>+CONCATENATE(B2422,C2422,D2422,E2422,F2422)</f>
        <v>AFAgg380.5</v>
      </c>
      <c r="B2422" s="154" t="s">
        <v>121</v>
      </c>
      <c r="C2422" s="154" t="s">
        <v>148</v>
      </c>
      <c r="D2422" s="154" t="s">
        <v>89</v>
      </c>
      <c r="E2422" s="154">
        <v>38</v>
      </c>
      <c r="F2422" s="155">
        <v>0.5</v>
      </c>
      <c r="G2422" s="156">
        <v>0</v>
      </c>
      <c r="H2422" s="156">
        <v>43.66</v>
      </c>
      <c r="I2422" s="156">
        <v>55.75</v>
      </c>
      <c r="J2422" s="156">
        <v>73.2</v>
      </c>
      <c r="K2422" s="156">
        <v>93.03</v>
      </c>
      <c r="L2422" s="156">
        <v>114.4</v>
      </c>
      <c r="M2422" s="157">
        <v>81.07</v>
      </c>
    </row>
    <row r="2423" spans="1:13">
      <c r="A2423" s="153" t="str">
        <f>+CONCATENATE(B2423,C2423,D2423,E2423,F2423)</f>
        <v>AFAgg390.5</v>
      </c>
      <c r="B2423" s="154" t="s">
        <v>121</v>
      </c>
      <c r="C2423" s="154" t="s">
        <v>148</v>
      </c>
      <c r="D2423" s="154" t="s">
        <v>89</v>
      </c>
      <c r="E2423" s="154">
        <v>39</v>
      </c>
      <c r="F2423" s="155">
        <v>0.5</v>
      </c>
      <c r="G2423" s="156">
        <v>0</v>
      </c>
      <c r="H2423" s="156">
        <v>47.55</v>
      </c>
      <c r="I2423" s="156">
        <v>61.53</v>
      </c>
      <c r="J2423" s="156">
        <v>80.48</v>
      </c>
      <c r="K2423" s="156">
        <v>101.31</v>
      </c>
      <c r="L2423" s="156">
        <v>124.08</v>
      </c>
      <c r="M2423" s="157">
        <v>84.63</v>
      </c>
    </row>
    <row r="2424" spans="1:13">
      <c r="A2424" s="153" t="str">
        <f>+CONCATENATE(B2424,C2424,D2424,E2424,F2424)</f>
        <v>AFAgg400.5</v>
      </c>
      <c r="B2424" s="154" t="s">
        <v>121</v>
      </c>
      <c r="C2424" s="154" t="s">
        <v>148</v>
      </c>
      <c r="D2424" s="154" t="s">
        <v>89</v>
      </c>
      <c r="E2424" s="154">
        <v>40</v>
      </c>
      <c r="F2424" s="155">
        <v>0.5</v>
      </c>
      <c r="G2424" s="156">
        <v>55.43</v>
      </c>
      <c r="H2424" s="156">
        <v>52.11</v>
      </c>
      <c r="I2424" s="156">
        <v>68.01</v>
      </c>
      <c r="J2424" s="156">
        <v>88.47</v>
      </c>
      <c r="K2424" s="156">
        <v>110.31</v>
      </c>
      <c r="L2424" s="156">
        <v>134.59</v>
      </c>
      <c r="M2424" s="157">
        <v>88.47</v>
      </c>
    </row>
    <row r="2425" spans="1:13">
      <c r="A2425" s="153" t="str">
        <f>+CONCATENATE(B2425,C2425,D2425,E2425,F2425)</f>
        <v>AFAgg410.5</v>
      </c>
      <c r="B2425" s="154" t="s">
        <v>121</v>
      </c>
      <c r="C2425" s="154" t="s">
        <v>148</v>
      </c>
      <c r="D2425" s="154" t="s">
        <v>89</v>
      </c>
      <c r="E2425" s="154">
        <v>41</v>
      </c>
      <c r="F2425" s="155">
        <v>0.5</v>
      </c>
      <c r="G2425" s="156">
        <v>55.43</v>
      </c>
      <c r="H2425" s="156">
        <v>57.43</v>
      </c>
      <c r="I2425" s="156">
        <v>75.19</v>
      </c>
      <c r="J2425" s="156">
        <v>97.01</v>
      </c>
      <c r="K2425" s="156">
        <v>120.08</v>
      </c>
      <c r="L2425" s="156">
        <v>145.99</v>
      </c>
      <c r="M2425" s="157">
        <v>92.53</v>
      </c>
    </row>
    <row r="2426" spans="1:13">
      <c r="A2426" s="153" t="str">
        <f>+CONCATENATE(B2426,C2426,D2426,E2426,F2426)</f>
        <v>AFAgg420.5</v>
      </c>
      <c r="B2426" s="154" t="s">
        <v>121</v>
      </c>
      <c r="C2426" s="154" t="s">
        <v>148</v>
      </c>
      <c r="D2426" s="154" t="s">
        <v>89</v>
      </c>
      <c r="E2426" s="154">
        <v>42</v>
      </c>
      <c r="F2426" s="155">
        <v>0.5</v>
      </c>
      <c r="G2426" s="156">
        <v>55.43</v>
      </c>
      <c r="H2426" s="156">
        <v>63.39</v>
      </c>
      <c r="I2426" s="156">
        <v>83.04</v>
      </c>
      <c r="J2426" s="156">
        <v>106.2</v>
      </c>
      <c r="K2426" s="156">
        <v>130.66</v>
      </c>
      <c r="L2426" s="156">
        <v>158.34</v>
      </c>
      <c r="M2426" s="157">
        <v>96.91</v>
      </c>
    </row>
    <row r="2427" spans="1:13">
      <c r="A2427" s="153" t="str">
        <f>+CONCATENATE(B2427,C2427,D2427,E2427,F2427)</f>
        <v>AFAgg430.5</v>
      </c>
      <c r="B2427" s="154" t="s">
        <v>121</v>
      </c>
      <c r="C2427" s="154" t="s">
        <v>148</v>
      </c>
      <c r="D2427" s="154" t="s">
        <v>89</v>
      </c>
      <c r="E2427" s="154">
        <v>43</v>
      </c>
      <c r="F2427" s="155">
        <v>0.5</v>
      </c>
      <c r="G2427" s="156">
        <v>55.43</v>
      </c>
      <c r="H2427" s="156">
        <v>70.35</v>
      </c>
      <c r="I2427" s="156">
        <v>91.87</v>
      </c>
      <c r="J2427" s="156">
        <v>116.16</v>
      </c>
      <c r="K2427" s="156">
        <v>142.15</v>
      </c>
      <c r="L2427" s="156">
        <v>171.73</v>
      </c>
      <c r="M2427" s="157">
        <v>101.61</v>
      </c>
    </row>
    <row r="2428" spans="1:13">
      <c r="A2428" s="153" t="str">
        <f>+CONCATENATE(B2428,C2428,D2428,E2428,F2428)</f>
        <v>AFAgg440.5</v>
      </c>
      <c r="B2428" s="154" t="s">
        <v>121</v>
      </c>
      <c r="C2428" s="154" t="s">
        <v>148</v>
      </c>
      <c r="D2428" s="154" t="s">
        <v>89</v>
      </c>
      <c r="E2428" s="154">
        <v>44</v>
      </c>
      <c r="F2428" s="155">
        <v>0.5</v>
      </c>
      <c r="G2428" s="156">
        <v>60.73</v>
      </c>
      <c r="H2428" s="156">
        <v>78.1</v>
      </c>
      <c r="I2428" s="156">
        <v>101.55</v>
      </c>
      <c r="J2428" s="156">
        <v>126.95</v>
      </c>
      <c r="K2428" s="156">
        <v>154.61</v>
      </c>
      <c r="L2428" s="156">
        <v>186.19</v>
      </c>
      <c r="M2428" s="157">
        <v>106.65</v>
      </c>
    </row>
    <row r="2429" spans="1:13">
      <c r="A2429" s="153" t="str">
        <f>+CONCATENATE(B2429,C2429,D2429,E2429,F2429)</f>
        <v>AFAgg450.5</v>
      </c>
      <c r="B2429" s="154" t="s">
        <v>121</v>
      </c>
      <c r="C2429" s="154" t="s">
        <v>148</v>
      </c>
      <c r="D2429" s="154" t="s">
        <v>89</v>
      </c>
      <c r="E2429" s="154">
        <v>45</v>
      </c>
      <c r="F2429" s="155">
        <v>0.5</v>
      </c>
      <c r="G2429" s="156">
        <v>66.85</v>
      </c>
      <c r="H2429" s="156">
        <v>87.06</v>
      </c>
      <c r="I2429" s="156">
        <v>112.09</v>
      </c>
      <c r="J2429" s="156">
        <v>138.64</v>
      </c>
      <c r="K2429" s="156">
        <v>168.11</v>
      </c>
      <c r="L2429" s="156">
        <v>201.83</v>
      </c>
      <c r="M2429" s="157">
        <v>112.09</v>
      </c>
    </row>
    <row r="2430" spans="1:13">
      <c r="A2430" s="153" t="str">
        <f>+CONCATENATE(B2430,C2430,D2430,E2430,F2430)</f>
        <v>AFAgg460.5</v>
      </c>
      <c r="B2430" s="154" t="s">
        <v>121</v>
      </c>
      <c r="C2430" s="154" t="s">
        <v>148</v>
      </c>
      <c r="D2430" s="154" t="s">
        <v>89</v>
      </c>
      <c r="E2430" s="154">
        <v>46</v>
      </c>
      <c r="F2430" s="155">
        <v>0.5</v>
      </c>
      <c r="G2430" s="156">
        <v>74.18</v>
      </c>
      <c r="H2430" s="156">
        <v>96.91</v>
      </c>
      <c r="I2430" s="156">
        <v>123.43</v>
      </c>
      <c r="J2430" s="156">
        <v>151.27</v>
      </c>
      <c r="K2430" s="156">
        <v>182.72</v>
      </c>
      <c r="L2430" s="156"/>
      <c r="M2430" s="157">
        <v>117.88</v>
      </c>
    </row>
    <row r="2431" spans="1:13">
      <c r="A2431" s="153" t="str">
        <f>+CONCATENATE(B2431,C2431,D2431,E2431,F2431)</f>
        <v>AFAgg470.5</v>
      </c>
      <c r="B2431" s="154" t="s">
        <v>121</v>
      </c>
      <c r="C2431" s="154" t="s">
        <v>148</v>
      </c>
      <c r="D2431" s="154" t="s">
        <v>89</v>
      </c>
      <c r="E2431" s="154">
        <v>47</v>
      </c>
      <c r="F2431" s="155">
        <v>0.5</v>
      </c>
      <c r="G2431" s="156">
        <v>82.49</v>
      </c>
      <c r="H2431" s="156">
        <v>107.77</v>
      </c>
      <c r="I2431" s="156">
        <v>135.5</v>
      </c>
      <c r="J2431" s="156">
        <v>164.9</v>
      </c>
      <c r="K2431" s="156">
        <v>198.52</v>
      </c>
      <c r="L2431" s="156"/>
      <c r="M2431" s="157">
        <v>124.11</v>
      </c>
    </row>
    <row r="2432" spans="1:13">
      <c r="A2432" s="153" t="str">
        <f>+CONCATENATE(B2432,C2432,D2432,E2432,F2432)</f>
        <v>AFAgg480.5</v>
      </c>
      <c r="B2432" s="154" t="s">
        <v>121</v>
      </c>
      <c r="C2432" s="154" t="s">
        <v>148</v>
      </c>
      <c r="D2432" s="154" t="s">
        <v>89</v>
      </c>
      <c r="E2432" s="154">
        <v>48</v>
      </c>
      <c r="F2432" s="155">
        <v>0.5</v>
      </c>
      <c r="G2432" s="156">
        <v>91.89</v>
      </c>
      <c r="H2432" s="156">
        <v>119.47</v>
      </c>
      <c r="I2432" s="156">
        <v>148.48</v>
      </c>
      <c r="J2432" s="156">
        <v>179.62</v>
      </c>
      <c r="K2432" s="156">
        <v>215.58</v>
      </c>
      <c r="L2432" s="156"/>
      <c r="M2432" s="157">
        <v>130.79</v>
      </c>
    </row>
    <row r="2433" spans="1:13">
      <c r="A2433" s="153" t="str">
        <f>+CONCATENATE(B2433,C2433,D2433,E2433,F2433)</f>
        <v>AFAgg490.5</v>
      </c>
      <c r="B2433" s="154" t="s">
        <v>121</v>
      </c>
      <c r="C2433" s="154" t="s">
        <v>148</v>
      </c>
      <c r="D2433" s="154" t="s">
        <v>89</v>
      </c>
      <c r="E2433" s="154">
        <v>49</v>
      </c>
      <c r="F2433" s="155">
        <v>0.5</v>
      </c>
      <c r="G2433" s="156">
        <v>102.79</v>
      </c>
      <c r="H2433" s="156">
        <v>132</v>
      </c>
      <c r="I2433" s="156">
        <v>162.41</v>
      </c>
      <c r="J2433" s="156">
        <v>195.48</v>
      </c>
      <c r="K2433" s="156">
        <v>233.98</v>
      </c>
      <c r="L2433" s="156">
        <v>0</v>
      </c>
      <c r="M2433" s="157">
        <v>137.94</v>
      </c>
    </row>
    <row r="2434" spans="1:13">
      <c r="A2434" s="153" t="str">
        <f>+CONCATENATE(B2434,C2434,D2434,E2434,F2434)</f>
        <v>AFAgg500.5</v>
      </c>
      <c r="B2434" s="154" t="s">
        <v>121</v>
      </c>
      <c r="C2434" s="154" t="s">
        <v>148</v>
      </c>
      <c r="D2434" s="154" t="s">
        <v>89</v>
      </c>
      <c r="E2434" s="154">
        <v>50</v>
      </c>
      <c r="F2434" s="155">
        <v>0.5</v>
      </c>
      <c r="G2434" s="156">
        <v>114.51</v>
      </c>
      <c r="H2434" s="156">
        <v>145.62</v>
      </c>
      <c r="I2434" s="156">
        <v>177.31</v>
      </c>
      <c r="J2434" s="156">
        <v>212.55</v>
      </c>
      <c r="K2434" s="156">
        <v>253.75</v>
      </c>
      <c r="L2434" s="156">
        <v>0</v>
      </c>
      <c r="M2434" s="157">
        <v>145.62</v>
      </c>
    </row>
    <row r="2435" spans="1:13">
      <c r="A2435" s="153" t="str">
        <f t="shared" ref="A2435:A2498" si="60">+CONCATENATE(B2435,C2435,D2435,E2435,F2435)</f>
        <v>AFAgg510.5</v>
      </c>
      <c r="B2435" s="154" t="s">
        <v>121</v>
      </c>
      <c r="C2435" s="154" t="s">
        <v>148</v>
      </c>
      <c r="D2435" s="154" t="s">
        <v>89</v>
      </c>
      <c r="E2435" s="154">
        <v>51</v>
      </c>
      <c r="F2435" s="155">
        <v>0.5</v>
      </c>
      <c r="G2435" s="156">
        <v>127.43</v>
      </c>
      <c r="H2435" s="156">
        <v>160.17</v>
      </c>
      <c r="I2435" s="156">
        <v>193.21</v>
      </c>
      <c r="J2435" s="156">
        <v>230.88</v>
      </c>
      <c r="K2435" s="156"/>
      <c r="L2435" s="156">
        <v>0</v>
      </c>
      <c r="M2435" s="157">
        <v>154</v>
      </c>
    </row>
    <row r="2436" spans="1:13">
      <c r="A2436" s="153" t="str">
        <f>+CONCATENATE(B2436,C2436,D2436,E2436,F2436)</f>
        <v>AFAgg520.5</v>
      </c>
      <c r="B2436" s="154" t="s">
        <v>121</v>
      </c>
      <c r="C2436" s="154" t="s">
        <v>148</v>
      </c>
      <c r="D2436" s="154" t="s">
        <v>89</v>
      </c>
      <c r="E2436" s="154">
        <v>52</v>
      </c>
      <c r="F2436" s="155">
        <v>0.5</v>
      </c>
      <c r="G2436" s="156">
        <v>141.45</v>
      </c>
      <c r="H2436" s="156">
        <v>175.54</v>
      </c>
      <c r="I2436" s="156">
        <v>210.17</v>
      </c>
      <c r="J2436" s="156">
        <v>250.55</v>
      </c>
      <c r="K2436" s="156"/>
      <c r="L2436" s="156">
        <v>0</v>
      </c>
      <c r="M2436" s="157">
        <v>161.92</v>
      </c>
    </row>
    <row r="2437" spans="1:13">
      <c r="A2437" s="153" t="str">
        <f>+CONCATENATE(B2437,C2437,D2437,E2437,F2437)</f>
        <v>AFAgg530.5</v>
      </c>
      <c r="B2437" s="154" t="s">
        <v>121</v>
      </c>
      <c r="C2437" s="154" t="s">
        <v>148</v>
      </c>
      <c r="D2437" s="154" t="s">
        <v>89</v>
      </c>
      <c r="E2437" s="154">
        <v>53</v>
      </c>
      <c r="F2437" s="155">
        <v>0.5</v>
      </c>
      <c r="G2437" s="156">
        <v>156.36</v>
      </c>
      <c r="H2437" s="156">
        <v>191.69</v>
      </c>
      <c r="I2437" s="156">
        <v>228.21</v>
      </c>
      <c r="J2437" s="156">
        <v>271.61</v>
      </c>
      <c r="K2437" s="156"/>
      <c r="L2437" s="156">
        <v>0</v>
      </c>
      <c r="M2437" s="157">
        <v>170.1</v>
      </c>
    </row>
    <row r="2438" spans="1:13">
      <c r="A2438" s="153" t="str">
        <f>+CONCATENATE(B2438,C2438,D2438,E2438,F2438)</f>
        <v>AFAgg540.5</v>
      </c>
      <c r="B2438" s="154" t="s">
        <v>121</v>
      </c>
      <c r="C2438" s="154" t="s">
        <v>148</v>
      </c>
      <c r="D2438" s="154" t="s">
        <v>89</v>
      </c>
      <c r="E2438" s="154">
        <v>54</v>
      </c>
      <c r="F2438" s="155">
        <v>0.5</v>
      </c>
      <c r="G2438" s="156">
        <v>171.91</v>
      </c>
      <c r="H2438" s="156">
        <v>208.67</v>
      </c>
      <c r="I2438" s="156">
        <v>247.45</v>
      </c>
      <c r="J2438" s="156">
        <v>294.16</v>
      </c>
      <c r="K2438" s="156">
        <v>0</v>
      </c>
      <c r="L2438" s="156">
        <v>0</v>
      </c>
      <c r="M2438" s="157">
        <v>178.82</v>
      </c>
    </row>
    <row r="2439" spans="1:13">
      <c r="A2439" s="153" t="str">
        <f>+CONCATENATE(B2439,C2439,D2439,E2439,F2439)</f>
        <v>AFAgg550.5</v>
      </c>
      <c r="B2439" s="154" t="s">
        <v>121</v>
      </c>
      <c r="C2439" s="154" t="s">
        <v>148</v>
      </c>
      <c r="D2439" s="154" t="s">
        <v>89</v>
      </c>
      <c r="E2439" s="154">
        <v>55</v>
      </c>
      <c r="F2439" s="155">
        <v>0.5</v>
      </c>
      <c r="G2439" s="156">
        <v>188.08</v>
      </c>
      <c r="H2439" s="156">
        <v>226.52</v>
      </c>
      <c r="I2439" s="156">
        <v>267.98</v>
      </c>
      <c r="J2439" s="156">
        <v>318.29</v>
      </c>
      <c r="K2439" s="156">
        <v>0</v>
      </c>
      <c r="L2439" s="156">
        <v>0</v>
      </c>
      <c r="M2439" s="157">
        <v>188.08</v>
      </c>
    </row>
    <row r="2440" spans="1:13">
      <c r="A2440" s="153" t="str">
        <f>+CONCATENATE(B2440,C2440,D2440,E2440,F2440)</f>
        <v>AFAgg560.5</v>
      </c>
      <c r="B2440" s="154" t="s">
        <v>121</v>
      </c>
      <c r="C2440" s="154" t="s">
        <v>148</v>
      </c>
      <c r="D2440" s="154" t="s">
        <v>89</v>
      </c>
      <c r="E2440" s="154">
        <v>56</v>
      </c>
      <c r="F2440" s="155">
        <v>0.5</v>
      </c>
      <c r="G2440" s="156">
        <v>204.86</v>
      </c>
      <c r="H2440" s="156">
        <v>245.38</v>
      </c>
      <c r="I2440" s="156">
        <v>289.93</v>
      </c>
      <c r="J2440" s="156"/>
      <c r="K2440" s="156">
        <v>0</v>
      </c>
      <c r="L2440" s="156">
        <v>0</v>
      </c>
      <c r="M2440" s="157"/>
    </row>
    <row r="2441" spans="1:13">
      <c r="A2441" s="153" t="str">
        <f>+CONCATENATE(B2441,C2441,D2441,E2441,F2441)</f>
        <v>AFAgg570.5</v>
      </c>
      <c r="B2441" s="154" t="s">
        <v>121</v>
      </c>
      <c r="C2441" s="154" t="s">
        <v>148</v>
      </c>
      <c r="D2441" s="154" t="s">
        <v>89</v>
      </c>
      <c r="E2441" s="154">
        <v>57</v>
      </c>
      <c r="F2441" s="155">
        <v>0.5</v>
      </c>
      <c r="G2441" s="156">
        <v>222.3</v>
      </c>
      <c r="H2441" s="156">
        <v>265.19</v>
      </c>
      <c r="I2441" s="156">
        <v>313.47</v>
      </c>
      <c r="J2441" s="156"/>
      <c r="K2441" s="156">
        <v>0</v>
      </c>
      <c r="L2441" s="156">
        <v>0</v>
      </c>
      <c r="M2441" s="157"/>
    </row>
    <row r="2442" spans="1:13">
      <c r="A2442" s="153" t="str">
        <f>+CONCATENATE(B2442,C2442,D2442,E2442,F2442)</f>
        <v>AFAgg580.5</v>
      </c>
      <c r="B2442" s="154" t="s">
        <v>121</v>
      </c>
      <c r="C2442" s="154" t="s">
        <v>148</v>
      </c>
      <c r="D2442" s="154" t="s">
        <v>89</v>
      </c>
      <c r="E2442" s="154">
        <v>58</v>
      </c>
      <c r="F2442" s="155">
        <v>0.5</v>
      </c>
      <c r="G2442" s="156">
        <v>240.54</v>
      </c>
      <c r="H2442" s="156">
        <v>286.6</v>
      </c>
      <c r="I2442" s="156">
        <v>338.81</v>
      </c>
      <c r="J2442" s="156"/>
      <c r="K2442" s="156">
        <v>0</v>
      </c>
      <c r="L2442" s="156">
        <v>0</v>
      </c>
      <c r="M2442" s="157"/>
    </row>
    <row r="2443" spans="1:13">
      <c r="A2443" s="153" t="str">
        <f>+CONCATENATE(B2443,C2443,D2443,E2443,F2443)</f>
        <v>AFAgg590.5</v>
      </c>
      <c r="B2443" s="154" t="s">
        <v>121</v>
      </c>
      <c r="C2443" s="154" t="s">
        <v>148</v>
      </c>
      <c r="D2443" s="154" t="s">
        <v>89</v>
      </c>
      <c r="E2443" s="154">
        <v>59</v>
      </c>
      <c r="F2443" s="155">
        <v>0.5</v>
      </c>
      <c r="G2443" s="156">
        <v>259.76</v>
      </c>
      <c r="H2443" s="156">
        <v>309.78</v>
      </c>
      <c r="I2443" s="156">
        <v>366.18</v>
      </c>
      <c r="J2443" s="156">
        <v>0</v>
      </c>
      <c r="K2443" s="156">
        <v>0</v>
      </c>
      <c r="L2443" s="156">
        <v>0</v>
      </c>
      <c r="M2443" s="157"/>
    </row>
    <row r="2444" spans="1:13">
      <c r="A2444" s="153" t="str">
        <f>+CONCATENATE(B2444,C2444,D2444,E2444,F2444)</f>
        <v>AFAgg600.5</v>
      </c>
      <c r="B2444" s="154" t="s">
        <v>121</v>
      </c>
      <c r="C2444" s="154" t="s">
        <v>148</v>
      </c>
      <c r="D2444" s="154" t="s">
        <v>89</v>
      </c>
      <c r="E2444" s="154">
        <v>60</v>
      </c>
      <c r="F2444" s="155">
        <v>0.5</v>
      </c>
      <c r="G2444" s="156">
        <v>280.23</v>
      </c>
      <c r="H2444" s="156">
        <v>334.47</v>
      </c>
      <c r="I2444" s="156">
        <v>395.82</v>
      </c>
      <c r="J2444" s="156">
        <v>0</v>
      </c>
      <c r="K2444" s="156">
        <v>0</v>
      </c>
      <c r="L2444" s="156">
        <v>0</v>
      </c>
      <c r="M2444" s="157"/>
    </row>
    <row r="2445" spans="1:13">
      <c r="A2445" s="153" t="str">
        <f>+CONCATENATE(B2445,C2445,D2445,E2445,F2445)</f>
        <v>AFAgg610.5</v>
      </c>
      <c r="B2445" s="154" t="s">
        <v>121</v>
      </c>
      <c r="C2445" s="154" t="s">
        <v>148</v>
      </c>
      <c r="D2445" s="154" t="s">
        <v>89</v>
      </c>
      <c r="E2445" s="154">
        <v>61</v>
      </c>
      <c r="F2445" s="155">
        <v>0.5</v>
      </c>
      <c r="G2445" s="156">
        <v>302.27</v>
      </c>
      <c r="H2445" s="156">
        <v>361.63</v>
      </c>
      <c r="I2445" s="156"/>
      <c r="J2445" s="156">
        <v>0</v>
      </c>
      <c r="K2445" s="156">
        <v>0</v>
      </c>
      <c r="L2445" s="156">
        <v>0</v>
      </c>
      <c r="M2445" s="157"/>
    </row>
    <row r="2446" spans="1:13">
      <c r="A2446" s="153" t="str">
        <f>+CONCATENATE(B2446,C2446,D2446,E2446,F2446)</f>
        <v>AFAgg620.5</v>
      </c>
      <c r="B2446" s="154" t="s">
        <v>121</v>
      </c>
      <c r="C2446" s="154" t="s">
        <v>148</v>
      </c>
      <c r="D2446" s="154" t="s">
        <v>89</v>
      </c>
      <c r="E2446" s="154">
        <v>62</v>
      </c>
      <c r="F2446" s="155">
        <v>0.5</v>
      </c>
      <c r="G2446" s="156">
        <v>325.91</v>
      </c>
      <c r="H2446" s="156">
        <v>390.73</v>
      </c>
      <c r="I2446" s="156"/>
      <c r="J2446" s="156">
        <v>0</v>
      </c>
      <c r="K2446" s="156">
        <v>0</v>
      </c>
      <c r="L2446" s="156">
        <v>0</v>
      </c>
      <c r="M2446" s="157"/>
    </row>
    <row r="2447" spans="1:13">
      <c r="A2447" s="153" t="str">
        <f>+CONCATENATE(B2447,C2447,D2447,E2447,F2447)</f>
        <v>AFAgg630.5</v>
      </c>
      <c r="B2447" s="154" t="s">
        <v>121</v>
      </c>
      <c r="C2447" s="154" t="s">
        <v>148</v>
      </c>
      <c r="D2447" s="154" t="s">
        <v>89</v>
      </c>
      <c r="E2447" s="154">
        <v>63</v>
      </c>
      <c r="F2447" s="155">
        <v>0.5</v>
      </c>
      <c r="G2447" s="156">
        <v>351.71</v>
      </c>
      <c r="H2447" s="156">
        <v>422.82</v>
      </c>
      <c r="I2447" s="156"/>
      <c r="J2447" s="156">
        <v>0</v>
      </c>
      <c r="K2447" s="156">
        <v>0</v>
      </c>
      <c r="L2447" s="156">
        <v>0</v>
      </c>
      <c r="M2447" s="157"/>
    </row>
    <row r="2448" spans="1:13">
      <c r="A2448" s="153" t="str">
        <f>+CONCATENATE(B2448,C2448,D2448,E2448,F2448)</f>
        <v>AFAgg640.5</v>
      </c>
      <c r="B2448" s="154" t="s">
        <v>121</v>
      </c>
      <c r="C2448" s="154" t="s">
        <v>148</v>
      </c>
      <c r="D2448" s="154" t="s">
        <v>89</v>
      </c>
      <c r="E2448" s="154">
        <v>64</v>
      </c>
      <c r="F2448" s="155">
        <v>0.5</v>
      </c>
      <c r="G2448" s="156">
        <v>379.83</v>
      </c>
      <c r="H2448" s="156">
        <v>458.01</v>
      </c>
      <c r="I2448" s="156">
        <v>0</v>
      </c>
      <c r="J2448" s="156">
        <v>0</v>
      </c>
      <c r="K2448" s="156">
        <v>0</v>
      </c>
      <c r="L2448" s="156">
        <v>0</v>
      </c>
      <c r="M2448" s="157"/>
    </row>
    <row r="2449" spans="1:13">
      <c r="A2449" s="153" t="str">
        <f>+CONCATENATE(B2449,C2449,D2449,E2449,F2449)</f>
        <v>AFAgg650.5</v>
      </c>
      <c r="B2449" s="154" t="s">
        <v>121</v>
      </c>
      <c r="C2449" s="154" t="s">
        <v>148</v>
      </c>
      <c r="D2449" s="154" t="s">
        <v>89</v>
      </c>
      <c r="E2449" s="154">
        <v>65</v>
      </c>
      <c r="F2449" s="155">
        <v>0.5</v>
      </c>
      <c r="G2449" s="156">
        <v>411.43</v>
      </c>
      <c r="H2449" s="156">
        <v>496.61</v>
      </c>
      <c r="I2449" s="156">
        <v>0</v>
      </c>
      <c r="J2449" s="156">
        <v>0</v>
      </c>
      <c r="K2449" s="156">
        <v>0</v>
      </c>
      <c r="L2449" s="156">
        <v>0</v>
      </c>
      <c r="M2449" s="157"/>
    </row>
    <row r="2450" spans="1:13">
      <c r="A2450" s="153" t="str">
        <f>+CONCATENATE(B2450,C2450,D2450,E2450,F2450)</f>
        <v>AFAgg180.75</v>
      </c>
      <c r="B2450" s="154" t="s">
        <v>121</v>
      </c>
      <c r="C2450" s="154" t="s">
        <v>148</v>
      </c>
      <c r="D2450" s="154" t="s">
        <v>89</v>
      </c>
      <c r="E2450" s="154">
        <v>18</v>
      </c>
      <c r="F2450" s="159">
        <v>0.75</v>
      </c>
      <c r="G2450" s="156">
        <v>0</v>
      </c>
      <c r="H2450" s="156">
        <v>35.91</v>
      </c>
      <c r="I2450" s="156">
        <v>36.08</v>
      </c>
      <c r="J2450" s="156">
        <v>36.61</v>
      </c>
      <c r="K2450" s="156">
        <v>39.33</v>
      </c>
      <c r="L2450" s="156">
        <v>46.56</v>
      </c>
      <c r="M2450" s="157"/>
    </row>
    <row r="2451" spans="1:13">
      <c r="A2451" s="153" t="str">
        <f>+CONCATENATE(B2451,C2451,D2451,E2451,F2451)</f>
        <v>AFAgg190.75</v>
      </c>
      <c r="B2451" s="154" t="s">
        <v>121</v>
      </c>
      <c r="C2451" s="154" t="s">
        <v>148</v>
      </c>
      <c r="D2451" s="154" t="s">
        <v>89</v>
      </c>
      <c r="E2451" s="154">
        <v>19</v>
      </c>
      <c r="F2451" s="159">
        <v>0.75</v>
      </c>
      <c r="G2451" s="156">
        <v>0</v>
      </c>
      <c r="H2451" s="156">
        <v>35.91</v>
      </c>
      <c r="I2451" s="156">
        <v>36.08</v>
      </c>
      <c r="J2451" s="156">
        <v>36.61</v>
      </c>
      <c r="K2451" s="156">
        <v>39.33</v>
      </c>
      <c r="L2451" s="156">
        <v>46.56</v>
      </c>
      <c r="M2451" s="157"/>
    </row>
    <row r="2452" spans="1:13">
      <c r="A2452" s="153" t="str">
        <f>+CONCATENATE(B2452,C2452,D2452,E2452,F2452)</f>
        <v>AFAgg200.75</v>
      </c>
      <c r="B2452" s="154" t="s">
        <v>121</v>
      </c>
      <c r="C2452" s="154" t="s">
        <v>148</v>
      </c>
      <c r="D2452" s="154" t="s">
        <v>89</v>
      </c>
      <c r="E2452" s="154">
        <v>20</v>
      </c>
      <c r="F2452" s="159">
        <v>0.75</v>
      </c>
      <c r="G2452" s="156">
        <v>0</v>
      </c>
      <c r="H2452" s="156">
        <v>35.91</v>
      </c>
      <c r="I2452" s="156">
        <v>36.08</v>
      </c>
      <c r="J2452" s="156">
        <v>36.61</v>
      </c>
      <c r="K2452" s="156">
        <v>39.33</v>
      </c>
      <c r="L2452" s="156">
        <v>46.56</v>
      </c>
      <c r="M2452" s="157"/>
    </row>
    <row r="2453" spans="1:13">
      <c r="A2453" s="153" t="str">
        <f>+CONCATENATE(B2453,C2453,D2453,E2453,F2453)</f>
        <v>AFAgg210.75</v>
      </c>
      <c r="B2453" s="154" t="s">
        <v>121</v>
      </c>
      <c r="C2453" s="154" t="s">
        <v>148</v>
      </c>
      <c r="D2453" s="154" t="s">
        <v>89</v>
      </c>
      <c r="E2453" s="154">
        <v>21</v>
      </c>
      <c r="F2453" s="159">
        <v>0.75</v>
      </c>
      <c r="G2453" s="156">
        <v>0</v>
      </c>
      <c r="H2453" s="156">
        <v>35.91</v>
      </c>
      <c r="I2453" s="156">
        <v>36.08</v>
      </c>
      <c r="J2453" s="156">
        <v>36.61</v>
      </c>
      <c r="K2453" s="156">
        <v>39.33</v>
      </c>
      <c r="L2453" s="156">
        <v>46.56</v>
      </c>
      <c r="M2453" s="157"/>
    </row>
    <row r="2454" spans="1:13">
      <c r="A2454" s="153" t="str">
        <f>+CONCATENATE(B2454,C2454,D2454,E2454,F2454)</f>
        <v>AFAgg220.75</v>
      </c>
      <c r="B2454" s="154" t="s">
        <v>121</v>
      </c>
      <c r="C2454" s="154" t="s">
        <v>148</v>
      </c>
      <c r="D2454" s="154" t="s">
        <v>89</v>
      </c>
      <c r="E2454" s="154">
        <v>22</v>
      </c>
      <c r="F2454" s="159">
        <v>0.75</v>
      </c>
      <c r="G2454" s="156">
        <v>0</v>
      </c>
      <c r="H2454" s="156">
        <v>37.05</v>
      </c>
      <c r="I2454" s="156">
        <v>37.18</v>
      </c>
      <c r="J2454" s="156">
        <v>37.89</v>
      </c>
      <c r="K2454" s="156">
        <v>41.39</v>
      </c>
      <c r="L2454" s="156">
        <v>49.73</v>
      </c>
      <c r="M2454" s="157"/>
    </row>
    <row r="2455" spans="1:13">
      <c r="A2455" s="153" t="str">
        <f>+CONCATENATE(B2455,C2455,D2455,E2455,F2455)</f>
        <v>AFAgg230.75</v>
      </c>
      <c r="B2455" s="154" t="s">
        <v>121</v>
      </c>
      <c r="C2455" s="154" t="s">
        <v>148</v>
      </c>
      <c r="D2455" s="154" t="s">
        <v>89</v>
      </c>
      <c r="E2455" s="154">
        <v>23</v>
      </c>
      <c r="F2455" s="159">
        <v>0.75</v>
      </c>
      <c r="G2455" s="156">
        <v>0</v>
      </c>
      <c r="H2455" s="156">
        <v>38.02</v>
      </c>
      <c r="I2455" s="156">
        <v>38.18</v>
      </c>
      <c r="J2455" s="156">
        <v>39.16</v>
      </c>
      <c r="K2455" s="156">
        <v>43.59</v>
      </c>
      <c r="L2455" s="156">
        <v>53.21</v>
      </c>
      <c r="M2455" s="157"/>
    </row>
    <row r="2456" spans="1:13">
      <c r="A2456" s="153" t="str">
        <f>+CONCATENATE(B2456,C2456,D2456,E2456,F2456)</f>
        <v>AFAgg240.75</v>
      </c>
      <c r="B2456" s="154" t="s">
        <v>121</v>
      </c>
      <c r="C2456" s="154" t="s">
        <v>148</v>
      </c>
      <c r="D2456" s="154" t="s">
        <v>89</v>
      </c>
      <c r="E2456" s="154">
        <v>24</v>
      </c>
      <c r="F2456" s="159">
        <v>0.75</v>
      </c>
      <c r="G2456" s="156">
        <v>0</v>
      </c>
      <c r="H2456" s="156">
        <v>38.82</v>
      </c>
      <c r="I2456" s="156">
        <v>39.05</v>
      </c>
      <c r="J2456" s="156">
        <v>40.45</v>
      </c>
      <c r="K2456" s="156">
        <v>46.1</v>
      </c>
      <c r="L2456" s="156">
        <v>57.04</v>
      </c>
      <c r="M2456" s="157"/>
    </row>
    <row r="2457" spans="1:13">
      <c r="A2457" s="153" t="str">
        <f>+CONCATENATE(B2457,C2457,D2457,E2457,F2457)</f>
        <v>AFAgg250.75</v>
      </c>
      <c r="B2457" s="154" t="s">
        <v>121</v>
      </c>
      <c r="C2457" s="154" t="s">
        <v>148</v>
      </c>
      <c r="D2457" s="154" t="s">
        <v>89</v>
      </c>
      <c r="E2457" s="154">
        <v>25</v>
      </c>
      <c r="F2457" s="159">
        <v>0.75</v>
      </c>
      <c r="G2457" s="156">
        <v>0</v>
      </c>
      <c r="H2457" s="156">
        <v>39.49</v>
      </c>
      <c r="I2457" s="156">
        <v>39.85</v>
      </c>
      <c r="J2457" s="156">
        <v>41.94</v>
      </c>
      <c r="K2457" s="156">
        <v>48.89</v>
      </c>
      <c r="L2457" s="156">
        <v>61.27</v>
      </c>
      <c r="M2457" s="157"/>
    </row>
    <row r="2458" spans="1:13">
      <c r="A2458" s="153" t="str">
        <f>+CONCATENATE(B2458,C2458,D2458,E2458,F2458)</f>
        <v>AFAgg260.75</v>
      </c>
      <c r="B2458" s="154" t="s">
        <v>121</v>
      </c>
      <c r="C2458" s="154" t="s">
        <v>148</v>
      </c>
      <c r="D2458" s="154" t="s">
        <v>89</v>
      </c>
      <c r="E2458" s="154">
        <v>26</v>
      </c>
      <c r="F2458" s="159">
        <v>0.75</v>
      </c>
      <c r="G2458" s="156">
        <v>0</v>
      </c>
      <c r="H2458" s="156">
        <v>40.11</v>
      </c>
      <c r="I2458" s="156">
        <v>40.7</v>
      </c>
      <c r="J2458" s="156">
        <v>43.61</v>
      </c>
      <c r="K2458" s="156">
        <v>52.14</v>
      </c>
      <c r="L2458" s="156">
        <v>65.97</v>
      </c>
      <c r="M2458" s="157"/>
    </row>
    <row r="2459" spans="1:13">
      <c r="A2459" s="153" t="str">
        <f>+CONCATENATE(B2459,C2459,D2459,E2459,F2459)</f>
        <v>AFAgg270.75</v>
      </c>
      <c r="B2459" s="154" t="s">
        <v>121</v>
      </c>
      <c r="C2459" s="154" t="s">
        <v>148</v>
      </c>
      <c r="D2459" s="154" t="s">
        <v>89</v>
      </c>
      <c r="E2459" s="154">
        <v>27</v>
      </c>
      <c r="F2459" s="159">
        <v>0.75</v>
      </c>
      <c r="G2459" s="156">
        <v>0</v>
      </c>
      <c r="H2459" s="156">
        <v>40.75</v>
      </c>
      <c r="I2459" s="156">
        <v>41.57</v>
      </c>
      <c r="J2459" s="156">
        <v>45.75</v>
      </c>
      <c r="K2459" s="156">
        <v>55.86</v>
      </c>
      <c r="L2459" s="156">
        <v>71.14</v>
      </c>
      <c r="M2459" s="157"/>
    </row>
    <row r="2460" spans="1:13">
      <c r="A2460" s="153" t="str">
        <f>+CONCATENATE(B2460,C2460,D2460,E2460,F2460)</f>
        <v>AFAgg280.75</v>
      </c>
      <c r="B2460" s="154" t="s">
        <v>121</v>
      </c>
      <c r="C2460" s="154" t="s">
        <v>148</v>
      </c>
      <c r="D2460" s="154" t="s">
        <v>89</v>
      </c>
      <c r="E2460" s="154">
        <v>28</v>
      </c>
      <c r="F2460" s="159">
        <v>0.75</v>
      </c>
      <c r="G2460" s="156">
        <v>0</v>
      </c>
      <c r="H2460" s="156">
        <v>41.43</v>
      </c>
      <c r="I2460" s="156">
        <v>42.67</v>
      </c>
      <c r="J2460" s="156">
        <v>48.31</v>
      </c>
      <c r="K2460" s="156">
        <v>60.08</v>
      </c>
      <c r="L2460" s="156">
        <v>76.75</v>
      </c>
      <c r="M2460" s="157"/>
    </row>
    <row r="2461" spans="1:13">
      <c r="A2461" s="153" t="str">
        <f>+CONCATENATE(B2461,C2461,D2461,E2461,F2461)</f>
        <v>AFAgg290.75</v>
      </c>
      <c r="B2461" s="154" t="s">
        <v>121</v>
      </c>
      <c r="C2461" s="154" t="s">
        <v>148</v>
      </c>
      <c r="D2461" s="154" t="s">
        <v>89</v>
      </c>
      <c r="E2461" s="154">
        <v>29</v>
      </c>
      <c r="F2461" s="159">
        <v>0.75</v>
      </c>
      <c r="G2461" s="156">
        <v>0</v>
      </c>
      <c r="H2461" s="156">
        <v>42.32</v>
      </c>
      <c r="I2461" s="156">
        <v>44.11</v>
      </c>
      <c r="J2461" s="156">
        <v>51.32</v>
      </c>
      <c r="K2461" s="156">
        <v>64.81</v>
      </c>
      <c r="L2461" s="156">
        <v>83.13</v>
      </c>
      <c r="M2461" s="157"/>
    </row>
    <row r="2462" spans="1:13">
      <c r="A2462" s="153" t="str">
        <f>+CONCATENATE(B2462,C2462,D2462,E2462,F2462)</f>
        <v>AFAgg300.75</v>
      </c>
      <c r="B2462" s="154" t="s">
        <v>121</v>
      </c>
      <c r="C2462" s="154" t="s">
        <v>148</v>
      </c>
      <c r="D2462" s="154" t="s">
        <v>89</v>
      </c>
      <c r="E2462" s="154">
        <v>30</v>
      </c>
      <c r="F2462" s="159">
        <v>0.75</v>
      </c>
      <c r="G2462" s="156">
        <v>0</v>
      </c>
      <c r="H2462" s="156">
        <v>43.3</v>
      </c>
      <c r="I2462" s="156">
        <v>46</v>
      </c>
      <c r="J2462" s="156">
        <v>54.91</v>
      </c>
      <c r="K2462" s="156">
        <v>70.24</v>
      </c>
      <c r="L2462" s="156">
        <v>89.99</v>
      </c>
      <c r="M2462" s="157">
        <v>89.99</v>
      </c>
    </row>
    <row r="2463" spans="1:13">
      <c r="A2463" s="153" t="str">
        <f>+CONCATENATE(B2463,C2463,D2463,E2463,F2463)</f>
        <v>AFAgg310.75</v>
      </c>
      <c r="B2463" s="154" t="s">
        <v>121</v>
      </c>
      <c r="C2463" s="154" t="s">
        <v>148</v>
      </c>
      <c r="D2463" s="154" t="s">
        <v>89</v>
      </c>
      <c r="E2463" s="154">
        <v>31</v>
      </c>
      <c r="F2463" s="159">
        <v>0.75</v>
      </c>
      <c r="G2463" s="156">
        <v>0</v>
      </c>
      <c r="H2463" s="156">
        <v>44.56</v>
      </c>
      <c r="I2463" s="156">
        <v>48.34</v>
      </c>
      <c r="J2463" s="156">
        <v>59.17</v>
      </c>
      <c r="K2463" s="156">
        <v>76.3</v>
      </c>
      <c r="L2463" s="156">
        <v>97.44</v>
      </c>
      <c r="M2463" s="157">
        <v>93.02</v>
      </c>
    </row>
    <row r="2464" spans="1:13">
      <c r="A2464" s="153" t="str">
        <f>+CONCATENATE(B2464,C2464,D2464,E2464,F2464)</f>
        <v>AFAgg320.75</v>
      </c>
      <c r="B2464" s="154" t="s">
        <v>121</v>
      </c>
      <c r="C2464" s="154" t="s">
        <v>148</v>
      </c>
      <c r="D2464" s="154" t="s">
        <v>89</v>
      </c>
      <c r="E2464" s="154">
        <v>32</v>
      </c>
      <c r="F2464" s="159">
        <v>0.75</v>
      </c>
      <c r="G2464" s="156">
        <v>0</v>
      </c>
      <c r="H2464" s="156">
        <v>46.11</v>
      </c>
      <c r="I2464" s="156">
        <v>51.27</v>
      </c>
      <c r="J2464" s="156">
        <v>64.09</v>
      </c>
      <c r="K2464" s="156">
        <v>82.91</v>
      </c>
      <c r="L2464" s="156">
        <v>105.6</v>
      </c>
      <c r="M2464" s="157">
        <v>96.28</v>
      </c>
    </row>
    <row r="2465" spans="1:13">
      <c r="A2465" s="153" t="str">
        <f>+CONCATENATE(B2465,C2465,D2465,E2465,F2465)</f>
        <v>AFAgg330.75</v>
      </c>
      <c r="B2465" s="154" t="s">
        <v>121</v>
      </c>
      <c r="C2465" s="154" t="s">
        <v>148</v>
      </c>
      <c r="D2465" s="154" t="s">
        <v>89</v>
      </c>
      <c r="E2465" s="154">
        <v>33</v>
      </c>
      <c r="F2465" s="159">
        <v>0.75</v>
      </c>
      <c r="G2465" s="156">
        <v>0</v>
      </c>
      <c r="H2465" s="156">
        <v>48.08</v>
      </c>
      <c r="I2465" s="156">
        <v>54.82</v>
      </c>
      <c r="J2465" s="156">
        <v>69.55</v>
      </c>
      <c r="K2465" s="156">
        <v>90.49</v>
      </c>
      <c r="L2465" s="156">
        <v>114.37</v>
      </c>
      <c r="M2465" s="157">
        <v>99.78</v>
      </c>
    </row>
    <row r="2466" spans="1:13">
      <c r="A2466" s="153" t="str">
        <f>+CONCATENATE(B2466,C2466,D2466,E2466,F2466)</f>
        <v>AFAgg340.75</v>
      </c>
      <c r="B2466" s="154" t="s">
        <v>121</v>
      </c>
      <c r="C2466" s="154" t="s">
        <v>148</v>
      </c>
      <c r="D2466" s="154" t="s">
        <v>89</v>
      </c>
      <c r="E2466" s="154">
        <v>34</v>
      </c>
      <c r="F2466" s="159">
        <v>0.75</v>
      </c>
      <c r="G2466" s="156">
        <v>0</v>
      </c>
      <c r="H2466" s="156">
        <v>50.43</v>
      </c>
      <c r="I2466" s="156">
        <v>59</v>
      </c>
      <c r="J2466" s="156">
        <v>75.99</v>
      </c>
      <c r="K2466" s="156">
        <v>98.61</v>
      </c>
      <c r="L2466" s="156">
        <v>123.85</v>
      </c>
      <c r="M2466" s="157">
        <v>103.55</v>
      </c>
    </row>
    <row r="2467" spans="1:13">
      <c r="A2467" s="153" t="str">
        <f>+CONCATENATE(B2467,C2467,D2467,E2467,F2467)</f>
        <v>AFAgg350.75</v>
      </c>
      <c r="B2467" s="154" t="s">
        <v>121</v>
      </c>
      <c r="C2467" s="154" t="s">
        <v>148</v>
      </c>
      <c r="D2467" s="154" t="s">
        <v>89</v>
      </c>
      <c r="E2467" s="154">
        <v>35</v>
      </c>
      <c r="F2467" s="159">
        <v>0.75</v>
      </c>
      <c r="G2467" s="156">
        <v>0</v>
      </c>
      <c r="H2467" s="156">
        <v>53.22</v>
      </c>
      <c r="I2467" s="156">
        <v>64.04</v>
      </c>
      <c r="J2467" s="156">
        <v>83.19</v>
      </c>
      <c r="K2467" s="156">
        <v>107.55</v>
      </c>
      <c r="L2467" s="156">
        <v>134.17</v>
      </c>
      <c r="M2467" s="157">
        <v>107.55</v>
      </c>
    </row>
    <row r="2468" spans="1:13">
      <c r="A2468" s="153" t="str">
        <f>+CONCATENATE(B2468,C2468,D2468,E2468,F2468)</f>
        <v>AFAgg360.75</v>
      </c>
      <c r="B2468" s="154" t="s">
        <v>121</v>
      </c>
      <c r="C2468" s="154" t="s">
        <v>148</v>
      </c>
      <c r="D2468" s="154" t="s">
        <v>89</v>
      </c>
      <c r="E2468" s="154">
        <v>36</v>
      </c>
      <c r="F2468" s="159">
        <v>0.75</v>
      </c>
      <c r="G2468" s="156">
        <v>0</v>
      </c>
      <c r="H2468" s="156">
        <v>56.68</v>
      </c>
      <c r="I2468" s="156">
        <v>69.84</v>
      </c>
      <c r="J2468" s="156">
        <v>91.07</v>
      </c>
      <c r="K2468" s="156">
        <v>117.36</v>
      </c>
      <c r="L2468" s="156">
        <v>145.4</v>
      </c>
      <c r="M2468" s="157">
        <v>111.88</v>
      </c>
    </row>
    <row r="2469" spans="1:13">
      <c r="A2469" s="153" t="str">
        <f>+CONCATENATE(B2469,C2469,D2469,E2469,F2469)</f>
        <v>AFAgg370.75</v>
      </c>
      <c r="B2469" s="154" t="s">
        <v>121</v>
      </c>
      <c r="C2469" s="154" t="s">
        <v>148</v>
      </c>
      <c r="D2469" s="154" t="s">
        <v>89</v>
      </c>
      <c r="E2469" s="154">
        <v>37</v>
      </c>
      <c r="F2469" s="159">
        <v>0.75</v>
      </c>
      <c r="G2469" s="156">
        <v>0</v>
      </c>
      <c r="H2469" s="156">
        <v>60.83</v>
      </c>
      <c r="I2469" s="156">
        <v>76.39</v>
      </c>
      <c r="J2469" s="156">
        <v>100.17</v>
      </c>
      <c r="K2469" s="156">
        <v>127.84</v>
      </c>
      <c r="L2469" s="156">
        <v>157.61</v>
      </c>
      <c r="M2469" s="157">
        <v>116.52</v>
      </c>
    </row>
    <row r="2470" spans="1:13">
      <c r="A2470" s="153" t="str">
        <f>+CONCATENATE(B2470,C2470,D2470,E2470,F2470)</f>
        <v>AFAgg380.75</v>
      </c>
      <c r="B2470" s="154" t="s">
        <v>121</v>
      </c>
      <c r="C2470" s="154" t="s">
        <v>148</v>
      </c>
      <c r="D2470" s="154" t="s">
        <v>89</v>
      </c>
      <c r="E2470" s="154">
        <v>38</v>
      </c>
      <c r="F2470" s="159">
        <v>0.75</v>
      </c>
      <c r="G2470" s="156">
        <v>0</v>
      </c>
      <c r="H2470" s="156">
        <v>65.8</v>
      </c>
      <c r="I2470" s="156">
        <v>83.97</v>
      </c>
      <c r="J2470" s="156">
        <v>109.96</v>
      </c>
      <c r="K2470" s="156">
        <v>139.22</v>
      </c>
      <c r="L2470" s="156">
        <v>170.88</v>
      </c>
      <c r="M2470" s="157">
        <v>121.49</v>
      </c>
    </row>
    <row r="2471" spans="1:13">
      <c r="A2471" s="153" t="str">
        <f>+CONCATENATE(B2471,C2471,D2471,E2471,F2471)</f>
        <v>AFAgg390.75</v>
      </c>
      <c r="B2471" s="154" t="s">
        <v>121</v>
      </c>
      <c r="C2471" s="154" t="s">
        <v>148</v>
      </c>
      <c r="D2471" s="154" t="s">
        <v>89</v>
      </c>
      <c r="E2471" s="154">
        <v>39</v>
      </c>
      <c r="F2471" s="159">
        <v>0.75</v>
      </c>
      <c r="G2471" s="156">
        <v>0</v>
      </c>
      <c r="H2471" s="156">
        <v>71.6</v>
      </c>
      <c r="I2471" s="156">
        <v>92.63</v>
      </c>
      <c r="J2471" s="156">
        <v>120.74</v>
      </c>
      <c r="K2471" s="156">
        <v>151.59</v>
      </c>
      <c r="L2471" s="156">
        <v>185.27</v>
      </c>
      <c r="M2471" s="157">
        <v>126.83</v>
      </c>
    </row>
    <row r="2472" spans="1:13">
      <c r="A2472" s="153" t="str">
        <f>+CONCATENATE(B2472,C2472,D2472,E2472,F2472)</f>
        <v>AFAgg400.75</v>
      </c>
      <c r="B2472" s="154" t="s">
        <v>121</v>
      </c>
      <c r="C2472" s="154" t="s">
        <v>148</v>
      </c>
      <c r="D2472" s="154" t="s">
        <v>89</v>
      </c>
      <c r="E2472" s="154">
        <v>40</v>
      </c>
      <c r="F2472" s="159">
        <v>0.75</v>
      </c>
      <c r="G2472" s="156">
        <v>83.13</v>
      </c>
      <c r="H2472" s="156">
        <v>78.51</v>
      </c>
      <c r="I2472" s="156">
        <v>102.17</v>
      </c>
      <c r="J2472" s="156">
        <v>132.57</v>
      </c>
      <c r="K2472" s="156">
        <v>165.01</v>
      </c>
      <c r="L2472" s="156">
        <v>200.9</v>
      </c>
      <c r="M2472" s="157">
        <v>132.57</v>
      </c>
    </row>
    <row r="2473" spans="1:13">
      <c r="A2473" s="153" t="str">
        <f>+CONCATENATE(B2473,C2473,D2473,E2473,F2473)</f>
        <v>AFAgg410.75</v>
      </c>
      <c r="B2473" s="154" t="s">
        <v>121</v>
      </c>
      <c r="C2473" s="154" t="s">
        <v>148</v>
      </c>
      <c r="D2473" s="154" t="s">
        <v>89</v>
      </c>
      <c r="E2473" s="154">
        <v>41</v>
      </c>
      <c r="F2473" s="159">
        <v>0.75</v>
      </c>
      <c r="G2473" s="156">
        <v>83.13</v>
      </c>
      <c r="H2473" s="156">
        <v>86.41</v>
      </c>
      <c r="I2473" s="156">
        <v>112.89</v>
      </c>
      <c r="J2473" s="156">
        <v>145.3</v>
      </c>
      <c r="K2473" s="156">
        <v>179.58</v>
      </c>
      <c r="L2473" s="156">
        <v>217.83</v>
      </c>
      <c r="M2473" s="157">
        <v>138.67</v>
      </c>
    </row>
    <row r="2474" spans="1:13">
      <c r="A2474" s="153" t="str">
        <f>+CONCATENATE(B2474,C2474,D2474,E2474,F2474)</f>
        <v>AFAgg420.75</v>
      </c>
      <c r="B2474" s="154" t="s">
        <v>121</v>
      </c>
      <c r="C2474" s="154" t="s">
        <v>148</v>
      </c>
      <c r="D2474" s="154" t="s">
        <v>89</v>
      </c>
      <c r="E2474" s="154">
        <v>42</v>
      </c>
      <c r="F2474" s="159">
        <v>0.75</v>
      </c>
      <c r="G2474" s="156">
        <v>83.13</v>
      </c>
      <c r="H2474" s="156">
        <v>95.47</v>
      </c>
      <c r="I2474" s="156">
        <v>124.92</v>
      </c>
      <c r="J2474" s="156">
        <v>159.03</v>
      </c>
      <c r="K2474" s="156">
        <v>195.37</v>
      </c>
      <c r="L2474" s="156">
        <v>236.16</v>
      </c>
      <c r="M2474" s="157">
        <v>145.25</v>
      </c>
    </row>
    <row r="2475" spans="1:13">
      <c r="A2475" s="153" t="str">
        <f>+CONCATENATE(B2475,C2475,D2475,E2475,F2475)</f>
        <v>AFAgg430.75</v>
      </c>
      <c r="B2475" s="154" t="s">
        <v>121</v>
      </c>
      <c r="C2475" s="154" t="s">
        <v>148</v>
      </c>
      <c r="D2475" s="154" t="s">
        <v>89</v>
      </c>
      <c r="E2475" s="154">
        <v>43</v>
      </c>
      <c r="F2475" s="159">
        <v>0.75</v>
      </c>
      <c r="G2475" s="156">
        <v>83.13</v>
      </c>
      <c r="H2475" s="156">
        <v>105.73</v>
      </c>
      <c r="I2475" s="156">
        <v>138.04</v>
      </c>
      <c r="J2475" s="156">
        <v>173.93</v>
      </c>
      <c r="K2475" s="156">
        <v>212.5</v>
      </c>
      <c r="L2475" s="156">
        <v>256.01</v>
      </c>
      <c r="M2475" s="157">
        <v>152.3</v>
      </c>
    </row>
    <row r="2476" spans="1:13">
      <c r="A2476" s="153" t="str">
        <f>+CONCATENATE(B2476,C2476,D2476,E2476,F2476)</f>
        <v>AFAgg440.75</v>
      </c>
      <c r="B2476" s="154" t="s">
        <v>121</v>
      </c>
      <c r="C2476" s="154" t="s">
        <v>148</v>
      </c>
      <c r="D2476" s="154" t="s">
        <v>89</v>
      </c>
      <c r="E2476" s="154">
        <v>44</v>
      </c>
      <c r="F2476" s="159">
        <v>0.75</v>
      </c>
      <c r="G2476" s="156">
        <v>91.07</v>
      </c>
      <c r="H2476" s="156">
        <v>117.66</v>
      </c>
      <c r="I2476" s="156">
        <v>152.41</v>
      </c>
      <c r="J2476" s="156">
        <v>190.07</v>
      </c>
      <c r="K2476" s="156">
        <v>231.06</v>
      </c>
      <c r="L2476" s="156">
        <v>277.45</v>
      </c>
      <c r="M2476" s="157">
        <v>159.89</v>
      </c>
    </row>
    <row r="2477" spans="1:13">
      <c r="A2477" s="153" t="str">
        <f>+CONCATENATE(B2477,C2477,D2477,E2477,F2477)</f>
        <v>AFAgg450.75</v>
      </c>
      <c r="B2477" s="154" t="s">
        <v>121</v>
      </c>
      <c r="C2477" s="154" t="s">
        <v>148</v>
      </c>
      <c r="D2477" s="154" t="s">
        <v>89</v>
      </c>
      <c r="E2477" s="154">
        <v>45</v>
      </c>
      <c r="F2477" s="159">
        <v>0.75</v>
      </c>
      <c r="G2477" s="156">
        <v>100.35</v>
      </c>
      <c r="H2477" s="156">
        <v>130.91</v>
      </c>
      <c r="I2477" s="156">
        <v>168.07</v>
      </c>
      <c r="J2477" s="156">
        <v>207.53</v>
      </c>
      <c r="K2477" s="156">
        <v>251.17</v>
      </c>
      <c r="L2477" s="156">
        <v>300.59</v>
      </c>
      <c r="M2477" s="157">
        <v>168.07</v>
      </c>
    </row>
    <row r="2478" spans="1:13">
      <c r="A2478" s="153" t="str">
        <f>+CONCATENATE(B2478,C2478,D2478,E2478,F2478)</f>
        <v>AFAgg460.75</v>
      </c>
      <c r="B2478" s="154" t="s">
        <v>121</v>
      </c>
      <c r="C2478" s="154" t="s">
        <v>148</v>
      </c>
      <c r="D2478" s="154" t="s">
        <v>89</v>
      </c>
      <c r="E2478" s="154">
        <v>46</v>
      </c>
      <c r="F2478" s="159">
        <v>0.75</v>
      </c>
      <c r="G2478" s="156">
        <v>111.34</v>
      </c>
      <c r="H2478" s="156">
        <v>145.53</v>
      </c>
      <c r="I2478" s="156">
        <v>184.97</v>
      </c>
      <c r="J2478" s="156">
        <v>226.41</v>
      </c>
      <c r="K2478" s="156">
        <v>272.92</v>
      </c>
      <c r="L2478" s="156"/>
      <c r="M2478" s="157">
        <v>176.81</v>
      </c>
    </row>
    <row r="2479" spans="1:13">
      <c r="A2479" s="153" t="str">
        <f>+CONCATENATE(B2479,C2479,D2479,E2479,F2479)</f>
        <v>AFAgg470.75</v>
      </c>
      <c r="B2479" s="154" t="s">
        <v>121</v>
      </c>
      <c r="C2479" s="154" t="s">
        <v>148</v>
      </c>
      <c r="D2479" s="154" t="s">
        <v>89</v>
      </c>
      <c r="E2479" s="154">
        <v>47</v>
      </c>
      <c r="F2479" s="159">
        <v>0.75</v>
      </c>
      <c r="G2479" s="156">
        <v>123.86</v>
      </c>
      <c r="H2479" s="156">
        <v>161.64</v>
      </c>
      <c r="I2479" s="156">
        <v>203.03</v>
      </c>
      <c r="J2479" s="156">
        <v>246.78</v>
      </c>
      <c r="K2479" s="156">
        <v>296.43</v>
      </c>
      <c r="L2479" s="156"/>
      <c r="M2479" s="157">
        <v>186.22</v>
      </c>
    </row>
    <row r="2480" spans="1:13">
      <c r="A2480" s="153" t="str">
        <f>+CONCATENATE(B2480,C2480,D2480,E2480,F2480)</f>
        <v>AFAgg480.75</v>
      </c>
      <c r="B2480" s="154" t="s">
        <v>121</v>
      </c>
      <c r="C2480" s="154" t="s">
        <v>148</v>
      </c>
      <c r="D2480" s="154" t="s">
        <v>89</v>
      </c>
      <c r="E2480" s="154">
        <v>48</v>
      </c>
      <c r="F2480" s="159">
        <v>0.75</v>
      </c>
      <c r="G2480" s="156">
        <v>138.11</v>
      </c>
      <c r="H2480" s="156">
        <v>179.28</v>
      </c>
      <c r="I2480" s="156">
        <v>222.47</v>
      </c>
      <c r="J2480" s="156">
        <v>268.77</v>
      </c>
      <c r="K2480" s="156">
        <v>321.81</v>
      </c>
      <c r="L2480" s="156"/>
      <c r="M2480" s="157">
        <v>196.34</v>
      </c>
    </row>
    <row r="2481" spans="1:13">
      <c r="A2481" s="153" t="str">
        <f>+CONCATENATE(B2481,C2481,D2481,E2481,F2481)</f>
        <v>AFAgg490.75</v>
      </c>
      <c r="B2481" s="154" t="s">
        <v>121</v>
      </c>
      <c r="C2481" s="154" t="s">
        <v>148</v>
      </c>
      <c r="D2481" s="154" t="s">
        <v>89</v>
      </c>
      <c r="E2481" s="154">
        <v>49</v>
      </c>
      <c r="F2481" s="159">
        <v>0.75</v>
      </c>
      <c r="G2481" s="156">
        <v>154.28</v>
      </c>
      <c r="H2481" s="156">
        <v>198.39</v>
      </c>
      <c r="I2481" s="156">
        <v>243.33</v>
      </c>
      <c r="J2481" s="156">
        <v>292.46</v>
      </c>
      <c r="K2481" s="156">
        <v>349.14</v>
      </c>
      <c r="L2481" s="156">
        <v>0</v>
      </c>
      <c r="M2481" s="157">
        <v>207.19</v>
      </c>
    </row>
    <row r="2482" spans="1:13">
      <c r="A2482" s="153" t="str">
        <f>+CONCATENATE(B2482,C2482,D2482,E2482,F2482)</f>
        <v>AFAgg500.75</v>
      </c>
      <c r="B2482" s="154" t="s">
        <v>121</v>
      </c>
      <c r="C2482" s="154" t="s">
        <v>148</v>
      </c>
      <c r="D2482" s="154" t="s">
        <v>89</v>
      </c>
      <c r="E2482" s="154">
        <v>50</v>
      </c>
      <c r="F2482" s="159">
        <v>0.75</v>
      </c>
      <c r="G2482" s="156">
        <v>172.05</v>
      </c>
      <c r="H2482" s="156">
        <v>218.87</v>
      </c>
      <c r="I2482" s="156">
        <v>265.64</v>
      </c>
      <c r="J2482" s="156">
        <v>317.94</v>
      </c>
      <c r="K2482" s="156">
        <v>378.5</v>
      </c>
      <c r="L2482" s="156">
        <v>0</v>
      </c>
      <c r="M2482" s="157">
        <v>218.87</v>
      </c>
    </row>
    <row r="2483" spans="1:13">
      <c r="A2483" s="153" t="str">
        <f>+CONCATENATE(B2483,C2483,D2483,E2483,F2483)</f>
        <v>AFAgg510.75</v>
      </c>
      <c r="B2483" s="154" t="s">
        <v>121</v>
      </c>
      <c r="C2483" s="154" t="s">
        <v>148</v>
      </c>
      <c r="D2483" s="154" t="s">
        <v>89</v>
      </c>
      <c r="E2483" s="154">
        <v>51</v>
      </c>
      <c r="F2483" s="159">
        <v>0.75</v>
      </c>
      <c r="G2483" s="156">
        <v>191.65</v>
      </c>
      <c r="H2483" s="156">
        <v>240.63</v>
      </c>
      <c r="I2483" s="156">
        <v>289.45</v>
      </c>
      <c r="J2483" s="156">
        <v>345.3</v>
      </c>
      <c r="K2483" s="156"/>
      <c r="L2483" s="156">
        <v>0</v>
      </c>
      <c r="M2483" s="157">
        <v>231.05</v>
      </c>
    </row>
    <row r="2484" spans="1:13">
      <c r="A2484" s="153" t="str">
        <f>+CONCATENATE(B2484,C2484,D2484,E2484,F2484)</f>
        <v>AFAgg520.75</v>
      </c>
      <c r="B2484" s="154" t="s">
        <v>121</v>
      </c>
      <c r="C2484" s="154" t="s">
        <v>148</v>
      </c>
      <c r="D2484" s="154" t="s">
        <v>89</v>
      </c>
      <c r="E2484" s="154">
        <v>52</v>
      </c>
      <c r="F2484" s="159">
        <v>0.75</v>
      </c>
      <c r="G2484" s="156">
        <v>212.67</v>
      </c>
      <c r="H2484" s="156">
        <v>263.61</v>
      </c>
      <c r="I2484" s="156">
        <v>314.83</v>
      </c>
      <c r="J2484" s="156">
        <v>374.63</v>
      </c>
      <c r="K2484" s="156"/>
      <c r="L2484" s="156">
        <v>0</v>
      </c>
      <c r="M2484" s="157">
        <v>243.02</v>
      </c>
    </row>
    <row r="2485" spans="1:13">
      <c r="A2485" s="153" t="str">
        <f>+CONCATENATE(B2485,C2485,D2485,E2485,F2485)</f>
        <v>AFAgg530.75</v>
      </c>
      <c r="B2485" s="154" t="s">
        <v>121</v>
      </c>
      <c r="C2485" s="154" t="s">
        <v>148</v>
      </c>
      <c r="D2485" s="154" t="s">
        <v>89</v>
      </c>
      <c r="E2485" s="154">
        <v>53</v>
      </c>
      <c r="F2485" s="159">
        <v>0.75</v>
      </c>
      <c r="G2485" s="156">
        <v>234.95</v>
      </c>
      <c r="H2485" s="156">
        <v>287.79</v>
      </c>
      <c r="I2485" s="156">
        <v>341.84</v>
      </c>
      <c r="J2485" s="156">
        <v>406.03</v>
      </c>
      <c r="K2485" s="156"/>
      <c r="L2485" s="156">
        <v>0</v>
      </c>
      <c r="M2485" s="157">
        <v>255.3</v>
      </c>
    </row>
    <row r="2486" spans="1:13">
      <c r="A2486" s="153" t="str">
        <f>+CONCATENATE(B2486,C2486,D2486,E2486,F2486)</f>
        <v>AFAgg540.75</v>
      </c>
      <c r="B2486" s="154" t="s">
        <v>121</v>
      </c>
      <c r="C2486" s="154" t="s">
        <v>148</v>
      </c>
      <c r="D2486" s="154" t="s">
        <v>89</v>
      </c>
      <c r="E2486" s="154">
        <v>54</v>
      </c>
      <c r="F2486" s="159">
        <v>0.75</v>
      </c>
      <c r="G2486" s="156">
        <v>258.23</v>
      </c>
      <c r="H2486" s="156">
        <v>313.21</v>
      </c>
      <c r="I2486" s="156">
        <v>370.62</v>
      </c>
      <c r="J2486" s="156">
        <v>439.62</v>
      </c>
      <c r="K2486" s="156">
        <v>0</v>
      </c>
      <c r="L2486" s="156">
        <v>0</v>
      </c>
      <c r="M2486" s="157">
        <v>268.45</v>
      </c>
    </row>
    <row r="2487" spans="1:13">
      <c r="A2487" s="153" t="str">
        <f>+CONCATENATE(B2487,C2487,D2487,E2487,F2487)</f>
        <v>AFAgg550.75</v>
      </c>
      <c r="B2487" s="154" t="s">
        <v>121</v>
      </c>
      <c r="C2487" s="154" t="s">
        <v>148</v>
      </c>
      <c r="D2487" s="154" t="s">
        <v>89</v>
      </c>
      <c r="E2487" s="154">
        <v>55</v>
      </c>
      <c r="F2487" s="159">
        <v>0.75</v>
      </c>
      <c r="G2487" s="156">
        <v>282.47</v>
      </c>
      <c r="H2487" s="156">
        <v>339.94</v>
      </c>
      <c r="I2487" s="156">
        <v>401.32</v>
      </c>
      <c r="J2487" s="156">
        <v>475.56</v>
      </c>
      <c r="K2487" s="156">
        <v>0</v>
      </c>
      <c r="L2487" s="156">
        <v>0</v>
      </c>
      <c r="M2487" s="157">
        <v>282.47</v>
      </c>
    </row>
    <row r="2488" spans="1:13">
      <c r="A2488" s="153" t="str">
        <f>+CONCATENATE(B2488,C2488,D2488,E2488,F2488)</f>
        <v>AFAgg560.75</v>
      </c>
      <c r="B2488" s="154" t="s">
        <v>121</v>
      </c>
      <c r="C2488" s="154" t="s">
        <v>148</v>
      </c>
      <c r="D2488" s="154" t="s">
        <v>89</v>
      </c>
      <c r="E2488" s="154">
        <v>56</v>
      </c>
      <c r="F2488" s="159">
        <v>0.75</v>
      </c>
      <c r="G2488" s="156">
        <v>307.62</v>
      </c>
      <c r="H2488" s="156">
        <v>368.16</v>
      </c>
      <c r="I2488" s="156">
        <v>434.14</v>
      </c>
      <c r="J2488" s="156"/>
      <c r="K2488" s="156">
        <v>0</v>
      </c>
      <c r="L2488" s="156">
        <v>0</v>
      </c>
      <c r="M2488" s="157"/>
    </row>
    <row r="2489" spans="1:13">
      <c r="A2489" s="153" t="str">
        <f>+CONCATENATE(B2489,C2489,D2489,E2489,F2489)</f>
        <v>AFAgg570.75</v>
      </c>
      <c r="B2489" s="154" t="s">
        <v>121</v>
      </c>
      <c r="C2489" s="154" t="s">
        <v>148</v>
      </c>
      <c r="D2489" s="154" t="s">
        <v>89</v>
      </c>
      <c r="E2489" s="154">
        <v>57</v>
      </c>
      <c r="F2489" s="159">
        <v>0.75</v>
      </c>
      <c r="G2489" s="156">
        <v>333.76</v>
      </c>
      <c r="H2489" s="156">
        <v>398.13</v>
      </c>
      <c r="I2489" s="156">
        <v>469.33</v>
      </c>
      <c r="J2489" s="156"/>
      <c r="K2489" s="156">
        <v>0</v>
      </c>
      <c r="L2489" s="156">
        <v>0</v>
      </c>
      <c r="M2489" s="157"/>
    </row>
    <row r="2490" spans="1:13">
      <c r="A2490" s="153" t="str">
        <f>+CONCATENATE(B2490,C2490,D2490,E2490,F2490)</f>
        <v>AFAgg580.75</v>
      </c>
      <c r="B2490" s="154" t="s">
        <v>121</v>
      </c>
      <c r="C2490" s="154" t="s">
        <v>148</v>
      </c>
      <c r="D2490" s="154" t="s">
        <v>89</v>
      </c>
      <c r="E2490" s="154">
        <v>58</v>
      </c>
      <c r="F2490" s="159">
        <v>0.75</v>
      </c>
      <c r="G2490" s="156">
        <v>361.07</v>
      </c>
      <c r="H2490" s="156">
        <v>429.87</v>
      </c>
      <c r="I2490" s="156">
        <v>507.19</v>
      </c>
      <c r="J2490" s="156"/>
      <c r="K2490" s="156">
        <v>0</v>
      </c>
      <c r="L2490" s="156">
        <v>0</v>
      </c>
      <c r="M2490" s="157"/>
    </row>
    <row r="2491" spans="1:13">
      <c r="A2491" s="153" t="str">
        <f>+CONCATENATE(B2491,C2491,D2491,E2491,F2491)</f>
        <v>AFAgg590.75</v>
      </c>
      <c r="B2491" s="154" t="s">
        <v>121</v>
      </c>
      <c r="C2491" s="154" t="s">
        <v>148</v>
      </c>
      <c r="D2491" s="154" t="s">
        <v>89</v>
      </c>
      <c r="E2491" s="154">
        <v>59</v>
      </c>
      <c r="F2491" s="159">
        <v>0.75</v>
      </c>
      <c r="G2491" s="156">
        <v>389.84</v>
      </c>
      <c r="H2491" s="156">
        <v>464.42</v>
      </c>
      <c r="I2491" s="156">
        <v>548.05</v>
      </c>
      <c r="J2491" s="156">
        <v>0</v>
      </c>
      <c r="K2491" s="156">
        <v>0</v>
      </c>
      <c r="L2491" s="156">
        <v>0</v>
      </c>
      <c r="M2491" s="157"/>
    </row>
    <row r="2492" spans="1:13">
      <c r="A2492" s="153" t="str">
        <f>+CONCATENATE(B2492,C2492,D2492,E2492,F2492)</f>
        <v>AFAgg600.75</v>
      </c>
      <c r="B2492" s="154" t="s">
        <v>121</v>
      </c>
      <c r="C2492" s="154" t="s">
        <v>148</v>
      </c>
      <c r="D2492" s="154" t="s">
        <v>89</v>
      </c>
      <c r="E2492" s="154">
        <v>60</v>
      </c>
      <c r="F2492" s="159">
        <v>0.75</v>
      </c>
      <c r="G2492" s="156">
        <v>420.47</v>
      </c>
      <c r="H2492" s="156">
        <v>501.4</v>
      </c>
      <c r="I2492" s="156">
        <v>592.28</v>
      </c>
      <c r="J2492" s="156">
        <v>0</v>
      </c>
      <c r="K2492" s="156">
        <v>0</v>
      </c>
      <c r="L2492" s="156">
        <v>0</v>
      </c>
      <c r="M2492" s="157"/>
    </row>
    <row r="2493" spans="1:13">
      <c r="A2493" s="153" t="str">
        <f>+CONCATENATE(B2493,C2493,D2493,E2493,F2493)</f>
        <v>AFAgg610.75</v>
      </c>
      <c r="B2493" s="154" t="s">
        <v>121</v>
      </c>
      <c r="C2493" s="154" t="s">
        <v>148</v>
      </c>
      <c r="D2493" s="154" t="s">
        <v>89</v>
      </c>
      <c r="E2493" s="154">
        <v>61</v>
      </c>
      <c r="F2493" s="159">
        <v>0.75</v>
      </c>
      <c r="G2493" s="156">
        <v>453.41</v>
      </c>
      <c r="H2493" s="156">
        <v>541.97</v>
      </c>
      <c r="I2493" s="156"/>
      <c r="J2493" s="156">
        <v>0</v>
      </c>
      <c r="K2493" s="156">
        <v>0</v>
      </c>
      <c r="L2493" s="156">
        <v>0</v>
      </c>
      <c r="M2493" s="157"/>
    </row>
    <row r="2494" spans="1:13">
      <c r="A2494" s="153" t="str">
        <f>+CONCATENATE(B2494,C2494,D2494,E2494,F2494)</f>
        <v>AFAgg620.75</v>
      </c>
      <c r="B2494" s="154" t="s">
        <v>121</v>
      </c>
      <c r="C2494" s="154" t="s">
        <v>148</v>
      </c>
      <c r="D2494" s="154" t="s">
        <v>89</v>
      </c>
      <c r="E2494" s="154">
        <v>62</v>
      </c>
      <c r="F2494" s="159">
        <v>0.75</v>
      </c>
      <c r="G2494" s="156">
        <v>488.47</v>
      </c>
      <c r="H2494" s="156">
        <v>585.66</v>
      </c>
      <c r="I2494" s="156"/>
      <c r="J2494" s="156">
        <v>0</v>
      </c>
      <c r="K2494" s="156">
        <v>0</v>
      </c>
      <c r="L2494" s="156">
        <v>0</v>
      </c>
      <c r="M2494" s="157"/>
    </row>
    <row r="2495" spans="1:13">
      <c r="A2495" s="153" t="str">
        <f>+CONCATENATE(B2495,C2495,D2495,E2495,F2495)</f>
        <v>AFAgg630.75</v>
      </c>
      <c r="B2495" s="154" t="s">
        <v>121</v>
      </c>
      <c r="C2495" s="154" t="s">
        <v>148</v>
      </c>
      <c r="D2495" s="154" t="s">
        <v>89</v>
      </c>
      <c r="E2495" s="154">
        <v>63</v>
      </c>
      <c r="F2495" s="159">
        <v>0.75</v>
      </c>
      <c r="G2495" s="156">
        <v>527.56</v>
      </c>
      <c r="H2495" s="156">
        <v>633.72</v>
      </c>
      <c r="I2495" s="156"/>
      <c r="J2495" s="156">
        <v>0</v>
      </c>
      <c r="K2495" s="156">
        <v>0</v>
      </c>
      <c r="L2495" s="156">
        <v>0</v>
      </c>
      <c r="M2495" s="157"/>
    </row>
    <row r="2496" spans="1:13">
      <c r="A2496" s="153" t="str">
        <f>+CONCATENATE(B2496,C2496,D2496,E2496,F2496)</f>
        <v>AFAgg640.75</v>
      </c>
      <c r="B2496" s="154" t="s">
        <v>121</v>
      </c>
      <c r="C2496" s="154" t="s">
        <v>148</v>
      </c>
      <c r="D2496" s="154" t="s">
        <v>89</v>
      </c>
      <c r="E2496" s="154">
        <v>64</v>
      </c>
      <c r="F2496" s="159">
        <v>0.75</v>
      </c>
      <c r="G2496" s="156">
        <v>570.5</v>
      </c>
      <c r="H2496" s="156">
        <v>686.4</v>
      </c>
      <c r="I2496" s="156">
        <v>0</v>
      </c>
      <c r="J2496" s="156">
        <v>0</v>
      </c>
      <c r="K2496" s="156">
        <v>0</v>
      </c>
      <c r="L2496" s="156">
        <v>0</v>
      </c>
      <c r="M2496" s="157"/>
    </row>
    <row r="2497" spans="1:13">
      <c r="A2497" s="153" t="str">
        <f>+CONCATENATE(B2497,C2497,D2497,E2497,F2497)</f>
        <v>AFAgg650.75</v>
      </c>
      <c r="B2497" s="154" t="s">
        <v>121</v>
      </c>
      <c r="C2497" s="154" t="s">
        <v>148</v>
      </c>
      <c r="D2497" s="154" t="s">
        <v>89</v>
      </c>
      <c r="E2497" s="154">
        <v>65</v>
      </c>
      <c r="F2497" s="159">
        <v>0.75</v>
      </c>
      <c r="G2497" s="156">
        <v>617.76</v>
      </c>
      <c r="H2497" s="156">
        <v>744.16</v>
      </c>
      <c r="I2497" s="156">
        <v>0</v>
      </c>
      <c r="J2497" s="156">
        <v>0</v>
      </c>
      <c r="K2497" s="156">
        <v>0</v>
      </c>
      <c r="L2497" s="156">
        <v>0</v>
      </c>
      <c r="M2497" s="157"/>
    </row>
    <row r="2498" spans="1:13">
      <c r="A2498" s="153" t="str">
        <f>+CONCATENATE(B2498,C2498,D2498,E2498,F2498)</f>
        <v>AFAgg181</v>
      </c>
      <c r="B2498" s="158" t="s">
        <v>121</v>
      </c>
      <c r="C2498" s="154" t="s">
        <v>148</v>
      </c>
      <c r="D2498" s="154" t="s">
        <v>89</v>
      </c>
      <c r="E2498" s="158">
        <v>18</v>
      </c>
      <c r="F2498" s="159">
        <v>1</v>
      </c>
      <c r="G2498" s="156">
        <v>0</v>
      </c>
      <c r="H2498" s="156">
        <v>47.88</v>
      </c>
      <c r="I2498" s="156">
        <v>48.07</v>
      </c>
      <c r="J2498" s="156">
        <v>48.88</v>
      </c>
      <c r="K2498" s="156">
        <v>52.78</v>
      </c>
      <c r="L2498" s="156">
        <v>62.54</v>
      </c>
      <c r="M2498" s="157"/>
    </row>
    <row r="2499" spans="1:13">
      <c r="A2499" s="153" t="str">
        <f t="shared" ref="A2499:A2562" si="61">+CONCATENATE(B2499,C2499,D2499,E2499,F2499)</f>
        <v>AFAgg191</v>
      </c>
      <c r="B2499" s="158" t="s">
        <v>121</v>
      </c>
      <c r="C2499" s="154" t="s">
        <v>148</v>
      </c>
      <c r="D2499" s="154" t="s">
        <v>89</v>
      </c>
      <c r="E2499" s="158">
        <v>19</v>
      </c>
      <c r="F2499" s="159">
        <v>1</v>
      </c>
      <c r="G2499" s="156">
        <v>0</v>
      </c>
      <c r="H2499" s="156">
        <v>47.88</v>
      </c>
      <c r="I2499" s="156">
        <v>48.07</v>
      </c>
      <c r="J2499" s="156">
        <v>48.88</v>
      </c>
      <c r="K2499" s="156">
        <v>52.78</v>
      </c>
      <c r="L2499" s="156">
        <v>62.54</v>
      </c>
      <c r="M2499" s="157"/>
    </row>
    <row r="2500" spans="1:13">
      <c r="A2500" s="153" t="str">
        <f>+CONCATENATE(B2500,C2500,D2500,E2500,F2500)</f>
        <v>AFAgg201</v>
      </c>
      <c r="B2500" s="158" t="s">
        <v>121</v>
      </c>
      <c r="C2500" s="154" t="s">
        <v>148</v>
      </c>
      <c r="D2500" s="154" t="s">
        <v>89</v>
      </c>
      <c r="E2500" s="158">
        <v>20</v>
      </c>
      <c r="F2500" s="159">
        <v>1</v>
      </c>
      <c r="G2500" s="156">
        <v>0</v>
      </c>
      <c r="H2500" s="156">
        <v>47.88</v>
      </c>
      <c r="I2500" s="156">
        <v>48.07</v>
      </c>
      <c r="J2500" s="156">
        <v>48.88</v>
      </c>
      <c r="K2500" s="156">
        <v>52.78</v>
      </c>
      <c r="L2500" s="156">
        <v>62.54</v>
      </c>
      <c r="M2500" s="157"/>
    </row>
    <row r="2501" spans="1:13">
      <c r="A2501" s="153" t="str">
        <f>+CONCATENATE(B2501,C2501,D2501,E2501,F2501)</f>
        <v>AFAgg211</v>
      </c>
      <c r="B2501" s="158" t="s">
        <v>121</v>
      </c>
      <c r="C2501" s="154" t="s">
        <v>148</v>
      </c>
      <c r="D2501" s="154" t="s">
        <v>89</v>
      </c>
      <c r="E2501" s="158">
        <v>21</v>
      </c>
      <c r="F2501" s="159">
        <v>1</v>
      </c>
      <c r="G2501" s="156">
        <v>0</v>
      </c>
      <c r="H2501" s="156">
        <v>47.88</v>
      </c>
      <c r="I2501" s="156">
        <v>48.07</v>
      </c>
      <c r="J2501" s="156">
        <v>48.88</v>
      </c>
      <c r="K2501" s="156">
        <v>52.78</v>
      </c>
      <c r="L2501" s="156">
        <v>62.54</v>
      </c>
      <c r="M2501" s="157"/>
    </row>
    <row r="2502" spans="1:13">
      <c r="A2502" s="153" t="str">
        <f>+CONCATENATE(B2502,C2502,D2502,E2502,F2502)</f>
        <v>AFAgg221</v>
      </c>
      <c r="B2502" s="158" t="s">
        <v>121</v>
      </c>
      <c r="C2502" s="154" t="s">
        <v>148</v>
      </c>
      <c r="D2502" s="154" t="s">
        <v>89</v>
      </c>
      <c r="E2502" s="158">
        <v>22</v>
      </c>
      <c r="F2502" s="159">
        <v>1</v>
      </c>
      <c r="G2502" s="156">
        <v>0</v>
      </c>
      <c r="H2502" s="156">
        <v>49.4</v>
      </c>
      <c r="I2502" s="156">
        <v>49.57</v>
      </c>
      <c r="J2502" s="156">
        <v>50.67</v>
      </c>
      <c r="K2502" s="156">
        <v>55.59</v>
      </c>
      <c r="L2502" s="156">
        <v>66.7</v>
      </c>
      <c r="M2502" s="157"/>
    </row>
    <row r="2503" spans="1:13">
      <c r="A2503" s="153" t="str">
        <f>+CONCATENATE(B2503,C2503,D2503,E2503,F2503)</f>
        <v>AFAgg231</v>
      </c>
      <c r="B2503" s="158" t="s">
        <v>121</v>
      </c>
      <c r="C2503" s="154" t="s">
        <v>148</v>
      </c>
      <c r="D2503" s="154" t="s">
        <v>89</v>
      </c>
      <c r="E2503" s="158">
        <v>23</v>
      </c>
      <c r="F2503" s="159">
        <v>1</v>
      </c>
      <c r="G2503" s="156">
        <v>0</v>
      </c>
      <c r="H2503" s="156">
        <v>50.69</v>
      </c>
      <c r="I2503" s="156">
        <v>50.91</v>
      </c>
      <c r="J2503" s="156">
        <v>52.4</v>
      </c>
      <c r="K2503" s="156">
        <v>58.54</v>
      </c>
      <c r="L2503" s="156">
        <v>71.3</v>
      </c>
      <c r="M2503" s="157"/>
    </row>
    <row r="2504" spans="1:13">
      <c r="A2504" s="153" t="str">
        <f>+CONCATENATE(B2504,C2504,D2504,E2504,F2504)</f>
        <v>AFAgg241</v>
      </c>
      <c r="B2504" s="158" t="s">
        <v>121</v>
      </c>
      <c r="C2504" s="154" t="s">
        <v>148</v>
      </c>
      <c r="D2504" s="154" t="s">
        <v>89</v>
      </c>
      <c r="E2504" s="158">
        <v>24</v>
      </c>
      <c r="F2504" s="159">
        <v>1</v>
      </c>
      <c r="G2504" s="156">
        <v>0</v>
      </c>
      <c r="H2504" s="156">
        <v>51.76</v>
      </c>
      <c r="I2504" s="156">
        <v>52.06</v>
      </c>
      <c r="J2504" s="156">
        <v>54.18</v>
      </c>
      <c r="K2504" s="156">
        <v>61.87</v>
      </c>
      <c r="L2504" s="156">
        <v>76.35</v>
      </c>
      <c r="M2504" s="157"/>
    </row>
    <row r="2505" spans="1:13">
      <c r="A2505" s="153" t="str">
        <f>+CONCATENATE(B2505,C2505,D2505,E2505,F2505)</f>
        <v>AFAgg251</v>
      </c>
      <c r="B2505" s="158" t="s">
        <v>121</v>
      </c>
      <c r="C2505" s="154" t="s">
        <v>148</v>
      </c>
      <c r="D2505" s="154" t="s">
        <v>89</v>
      </c>
      <c r="E2505" s="158">
        <v>25</v>
      </c>
      <c r="F2505" s="159">
        <v>1</v>
      </c>
      <c r="G2505" s="156">
        <v>0</v>
      </c>
      <c r="H2505" s="156">
        <v>52.65</v>
      </c>
      <c r="I2505" s="156">
        <v>53.14</v>
      </c>
      <c r="J2505" s="156">
        <v>56.18</v>
      </c>
      <c r="K2505" s="156">
        <v>65.65</v>
      </c>
      <c r="L2505" s="156">
        <v>81.97</v>
      </c>
      <c r="M2505" s="157"/>
    </row>
    <row r="2506" spans="1:13">
      <c r="A2506" s="153" t="str">
        <f>+CONCATENATE(B2506,C2506,D2506,E2506,F2506)</f>
        <v>AFAgg261</v>
      </c>
      <c r="B2506" s="158" t="s">
        <v>121</v>
      </c>
      <c r="C2506" s="154" t="s">
        <v>148</v>
      </c>
      <c r="D2506" s="154" t="s">
        <v>89</v>
      </c>
      <c r="E2506" s="158">
        <v>26</v>
      </c>
      <c r="F2506" s="159">
        <v>1</v>
      </c>
      <c r="G2506" s="156">
        <v>0</v>
      </c>
      <c r="H2506" s="156">
        <v>53.4</v>
      </c>
      <c r="I2506" s="156">
        <v>54.28</v>
      </c>
      <c r="J2506" s="156">
        <v>58.52</v>
      </c>
      <c r="K2506" s="156">
        <v>69.96</v>
      </c>
      <c r="L2506" s="156">
        <v>88.18</v>
      </c>
      <c r="M2506" s="157"/>
    </row>
    <row r="2507" spans="1:13">
      <c r="A2507" s="153" t="str">
        <f>+CONCATENATE(B2507,C2507,D2507,E2507,F2507)</f>
        <v>AFAgg271</v>
      </c>
      <c r="B2507" s="158" t="s">
        <v>121</v>
      </c>
      <c r="C2507" s="154" t="s">
        <v>148</v>
      </c>
      <c r="D2507" s="154" t="s">
        <v>89</v>
      </c>
      <c r="E2507" s="158">
        <v>27</v>
      </c>
      <c r="F2507" s="159">
        <v>1</v>
      </c>
      <c r="G2507" s="156">
        <v>0</v>
      </c>
      <c r="H2507" s="156">
        <v>54.31</v>
      </c>
      <c r="I2507" s="156">
        <v>55.5</v>
      </c>
      <c r="J2507" s="156">
        <v>61.36</v>
      </c>
      <c r="K2507" s="156">
        <v>74.84</v>
      </c>
      <c r="L2507" s="156">
        <v>94.88</v>
      </c>
      <c r="M2507" s="157"/>
    </row>
    <row r="2508" spans="1:13">
      <c r="A2508" s="153" t="str">
        <f>+CONCATENATE(B2508,C2508,D2508,E2508,F2508)</f>
        <v>AFAgg281</v>
      </c>
      <c r="B2508" s="158" t="s">
        <v>121</v>
      </c>
      <c r="C2508" s="154" t="s">
        <v>148</v>
      </c>
      <c r="D2508" s="154" t="s">
        <v>89</v>
      </c>
      <c r="E2508" s="158">
        <v>28</v>
      </c>
      <c r="F2508" s="159">
        <v>1</v>
      </c>
      <c r="G2508" s="156">
        <v>0</v>
      </c>
      <c r="H2508" s="156">
        <v>55.25</v>
      </c>
      <c r="I2508" s="156">
        <v>57.01</v>
      </c>
      <c r="J2508" s="156">
        <v>64.78</v>
      </c>
      <c r="K2508" s="156">
        <v>80.41</v>
      </c>
      <c r="L2508" s="156">
        <v>102.54</v>
      </c>
      <c r="M2508" s="157"/>
    </row>
    <row r="2509" spans="1:13">
      <c r="A2509" s="153" t="str">
        <f>+CONCATENATE(B2509,C2509,D2509,E2509,F2509)</f>
        <v>AFAgg291</v>
      </c>
      <c r="B2509" s="158" t="s">
        <v>121</v>
      </c>
      <c r="C2509" s="154" t="s">
        <v>148</v>
      </c>
      <c r="D2509" s="154" t="s">
        <v>89</v>
      </c>
      <c r="E2509" s="158">
        <v>29</v>
      </c>
      <c r="F2509" s="159">
        <v>1</v>
      </c>
      <c r="G2509" s="156">
        <v>0</v>
      </c>
      <c r="H2509" s="156">
        <v>56.41</v>
      </c>
      <c r="I2509" s="156">
        <v>59</v>
      </c>
      <c r="J2509" s="156">
        <v>68.85</v>
      </c>
      <c r="K2509" s="156">
        <v>86.77</v>
      </c>
      <c r="L2509" s="156">
        <v>110.88</v>
      </c>
      <c r="M2509" s="157"/>
    </row>
    <row r="2510" spans="1:13">
      <c r="A2510" s="153" t="str">
        <f>+CONCATENATE(B2510,C2510,D2510,E2510,F2510)</f>
        <v>AFAgg301</v>
      </c>
      <c r="B2510" s="158" t="s">
        <v>121</v>
      </c>
      <c r="C2510" s="154" t="s">
        <v>148</v>
      </c>
      <c r="D2510" s="154" t="s">
        <v>89</v>
      </c>
      <c r="E2510" s="158">
        <v>30</v>
      </c>
      <c r="F2510" s="159">
        <v>1</v>
      </c>
      <c r="G2510" s="156">
        <v>0</v>
      </c>
      <c r="H2510" s="156">
        <v>57.73</v>
      </c>
      <c r="I2510" s="156">
        <v>61.59</v>
      </c>
      <c r="J2510" s="156">
        <v>73.69</v>
      </c>
      <c r="K2510" s="156">
        <v>93.87</v>
      </c>
      <c r="L2510" s="156">
        <v>119.9</v>
      </c>
      <c r="M2510" s="157">
        <v>119.9</v>
      </c>
    </row>
    <row r="2511" spans="1:13">
      <c r="A2511" s="153" t="str">
        <f>+CONCATENATE(B2511,C2511,D2511,E2511,F2511)</f>
        <v>AFAgg311</v>
      </c>
      <c r="B2511" s="158" t="s">
        <v>121</v>
      </c>
      <c r="C2511" s="154" t="s">
        <v>148</v>
      </c>
      <c r="D2511" s="154" t="s">
        <v>89</v>
      </c>
      <c r="E2511" s="158">
        <v>31</v>
      </c>
      <c r="F2511" s="159">
        <v>1</v>
      </c>
      <c r="G2511" s="156">
        <v>0</v>
      </c>
      <c r="H2511" s="156">
        <v>59.42</v>
      </c>
      <c r="I2511" s="156">
        <v>64.78</v>
      </c>
      <c r="J2511" s="156">
        <v>79.29</v>
      </c>
      <c r="K2511" s="156">
        <v>101.84</v>
      </c>
      <c r="L2511" s="156">
        <v>129.73</v>
      </c>
      <c r="M2511" s="157">
        <v>123.93</v>
      </c>
    </row>
    <row r="2512" spans="1:13">
      <c r="A2512" s="153" t="str">
        <f>+CONCATENATE(B2512,C2512,D2512,E2512,F2512)</f>
        <v>AFAgg321</v>
      </c>
      <c r="B2512" s="158" t="s">
        <v>121</v>
      </c>
      <c r="C2512" s="154" t="s">
        <v>148</v>
      </c>
      <c r="D2512" s="154" t="s">
        <v>89</v>
      </c>
      <c r="E2512" s="158">
        <v>32</v>
      </c>
      <c r="F2512" s="159">
        <v>1</v>
      </c>
      <c r="G2512" s="156">
        <v>0</v>
      </c>
      <c r="H2512" s="156">
        <v>61.48</v>
      </c>
      <c r="I2512" s="156">
        <v>68.73</v>
      </c>
      <c r="J2512" s="156">
        <v>85.74</v>
      </c>
      <c r="K2512" s="156">
        <v>110.77</v>
      </c>
      <c r="L2512" s="156">
        <v>140.49</v>
      </c>
      <c r="M2512" s="157">
        <v>128.26</v>
      </c>
    </row>
    <row r="2513" spans="1:13">
      <c r="A2513" s="153" t="str">
        <f>+CONCATENATE(B2513,C2513,D2513,E2513,F2513)</f>
        <v>AFAgg331</v>
      </c>
      <c r="B2513" s="158" t="s">
        <v>121</v>
      </c>
      <c r="C2513" s="154" t="s">
        <v>148</v>
      </c>
      <c r="D2513" s="154" t="s">
        <v>89</v>
      </c>
      <c r="E2513" s="158">
        <v>33</v>
      </c>
      <c r="F2513" s="159">
        <v>1</v>
      </c>
      <c r="G2513" s="156">
        <v>0</v>
      </c>
      <c r="H2513" s="156">
        <v>64.12</v>
      </c>
      <c r="I2513" s="156">
        <v>73.44</v>
      </c>
      <c r="J2513" s="156">
        <v>93.17</v>
      </c>
      <c r="K2513" s="156">
        <v>120.71</v>
      </c>
      <c r="L2513" s="156">
        <v>152.08</v>
      </c>
      <c r="M2513" s="157">
        <v>132.91</v>
      </c>
    </row>
    <row r="2514" spans="1:13">
      <c r="A2514" s="153" t="str">
        <f>+CONCATENATE(B2514,C2514,D2514,E2514,F2514)</f>
        <v>AFAgg341</v>
      </c>
      <c r="B2514" s="158" t="s">
        <v>121</v>
      </c>
      <c r="C2514" s="154" t="s">
        <v>148</v>
      </c>
      <c r="D2514" s="154" t="s">
        <v>89</v>
      </c>
      <c r="E2514" s="158">
        <v>34</v>
      </c>
      <c r="F2514" s="159">
        <v>1</v>
      </c>
      <c r="G2514" s="156">
        <v>0</v>
      </c>
      <c r="H2514" s="156">
        <v>67.29</v>
      </c>
      <c r="I2514" s="156">
        <v>79.17</v>
      </c>
      <c r="J2514" s="156">
        <v>101.57</v>
      </c>
      <c r="K2514" s="156">
        <v>131.44</v>
      </c>
      <c r="L2514" s="156">
        <v>164.64</v>
      </c>
      <c r="M2514" s="157">
        <v>137.91</v>
      </c>
    </row>
    <row r="2515" spans="1:13">
      <c r="A2515" s="153" t="str">
        <f>+CONCATENATE(B2515,C2515,D2515,E2515,F2515)</f>
        <v>AFAgg351</v>
      </c>
      <c r="B2515" s="158" t="s">
        <v>121</v>
      </c>
      <c r="C2515" s="154" t="s">
        <v>148</v>
      </c>
      <c r="D2515" s="154" t="s">
        <v>89</v>
      </c>
      <c r="E2515" s="158">
        <v>35</v>
      </c>
      <c r="F2515" s="159">
        <v>1</v>
      </c>
      <c r="G2515" s="156">
        <v>0</v>
      </c>
      <c r="H2515" s="156">
        <v>71.1</v>
      </c>
      <c r="I2515" s="156">
        <v>85.77</v>
      </c>
      <c r="J2515" s="156">
        <v>111.03</v>
      </c>
      <c r="K2515" s="156">
        <v>143.24</v>
      </c>
      <c r="L2515" s="156">
        <v>178.31</v>
      </c>
      <c r="M2515" s="157">
        <v>143.24</v>
      </c>
    </row>
    <row r="2516" spans="1:13">
      <c r="A2516" s="153" t="str">
        <f>+CONCATENATE(B2516,C2516,D2516,E2516,F2516)</f>
        <v>AFAgg361</v>
      </c>
      <c r="B2516" s="158" t="s">
        <v>121</v>
      </c>
      <c r="C2516" s="154" t="s">
        <v>148</v>
      </c>
      <c r="D2516" s="154" t="s">
        <v>89</v>
      </c>
      <c r="E2516" s="158">
        <v>36</v>
      </c>
      <c r="F2516" s="159">
        <v>1</v>
      </c>
      <c r="G2516" s="156">
        <v>0</v>
      </c>
      <c r="H2516" s="156">
        <v>75.8</v>
      </c>
      <c r="I2516" s="156">
        <v>93.48</v>
      </c>
      <c r="J2516" s="156">
        <v>121.73</v>
      </c>
      <c r="K2516" s="156">
        <v>156.19</v>
      </c>
      <c r="L2516" s="156">
        <v>193.18</v>
      </c>
      <c r="M2516" s="157">
        <v>149</v>
      </c>
    </row>
    <row r="2517" spans="1:13">
      <c r="A2517" s="153" t="str">
        <f>+CONCATENATE(B2517,C2517,D2517,E2517,F2517)</f>
        <v>AFAgg371</v>
      </c>
      <c r="B2517" s="158" t="s">
        <v>121</v>
      </c>
      <c r="C2517" s="154" t="s">
        <v>148</v>
      </c>
      <c r="D2517" s="154" t="s">
        <v>89</v>
      </c>
      <c r="E2517" s="158">
        <v>37</v>
      </c>
      <c r="F2517" s="159">
        <v>1</v>
      </c>
      <c r="G2517" s="156">
        <v>0</v>
      </c>
      <c r="H2517" s="156">
        <v>81.4</v>
      </c>
      <c r="I2517" s="156">
        <v>102.22</v>
      </c>
      <c r="J2517" s="156">
        <v>133.68</v>
      </c>
      <c r="K2517" s="156">
        <v>170.1</v>
      </c>
      <c r="L2517" s="156">
        <v>209.34</v>
      </c>
      <c r="M2517" s="157">
        <v>155.18</v>
      </c>
    </row>
    <row r="2518" spans="1:13">
      <c r="A2518" s="153" t="str">
        <f>+CONCATENATE(B2518,C2518,D2518,E2518,F2518)</f>
        <v>AFAgg381</v>
      </c>
      <c r="B2518" s="158" t="s">
        <v>121</v>
      </c>
      <c r="C2518" s="154" t="s">
        <v>148</v>
      </c>
      <c r="D2518" s="154" t="s">
        <v>89</v>
      </c>
      <c r="E2518" s="158">
        <v>38</v>
      </c>
      <c r="F2518" s="159">
        <v>1</v>
      </c>
      <c r="G2518" s="156">
        <v>0</v>
      </c>
      <c r="H2518" s="156">
        <v>88</v>
      </c>
      <c r="I2518" s="156">
        <v>112.33</v>
      </c>
      <c r="J2518" s="156">
        <v>146.64</v>
      </c>
      <c r="K2518" s="156">
        <v>185.19</v>
      </c>
      <c r="L2518" s="156">
        <v>226.88</v>
      </c>
      <c r="M2518" s="157">
        <v>161.8</v>
      </c>
    </row>
    <row r="2519" spans="1:13">
      <c r="A2519" s="153" t="str">
        <f>+CONCATENATE(B2519,C2519,D2519,E2519,F2519)</f>
        <v>AFAgg391</v>
      </c>
      <c r="B2519" s="158" t="s">
        <v>121</v>
      </c>
      <c r="C2519" s="154" t="s">
        <v>148</v>
      </c>
      <c r="D2519" s="154" t="s">
        <v>89</v>
      </c>
      <c r="E2519" s="158">
        <v>39</v>
      </c>
      <c r="F2519" s="159">
        <v>1</v>
      </c>
      <c r="G2519" s="156">
        <v>0</v>
      </c>
      <c r="H2519" s="156">
        <v>95.94</v>
      </c>
      <c r="I2519" s="156">
        <v>123.7</v>
      </c>
      <c r="J2519" s="156">
        <v>160.91</v>
      </c>
      <c r="K2519" s="156">
        <v>201.61</v>
      </c>
      <c r="L2519" s="156">
        <v>245.91</v>
      </c>
      <c r="M2519" s="157">
        <v>168.9</v>
      </c>
    </row>
    <row r="2520" spans="1:13">
      <c r="A2520" s="153" t="str">
        <f>+CONCATENATE(B2520,C2520,D2520,E2520,F2520)</f>
        <v>AFAgg401</v>
      </c>
      <c r="B2520" s="158" t="s">
        <v>121</v>
      </c>
      <c r="C2520" s="154" t="s">
        <v>148</v>
      </c>
      <c r="D2520" s="154" t="s">
        <v>89</v>
      </c>
      <c r="E2520" s="158">
        <v>40</v>
      </c>
      <c r="F2520" s="159">
        <v>1</v>
      </c>
      <c r="G2520" s="156">
        <v>110.8</v>
      </c>
      <c r="H2520" s="156">
        <v>104.98</v>
      </c>
      <c r="I2520" s="156">
        <v>136.4</v>
      </c>
      <c r="J2520" s="156">
        <v>176.55</v>
      </c>
      <c r="K2520" s="156">
        <v>219.42</v>
      </c>
      <c r="L2520" s="156">
        <v>266.55</v>
      </c>
      <c r="M2520" s="157">
        <v>176.55</v>
      </c>
    </row>
    <row r="2521" spans="1:13">
      <c r="A2521" s="153" t="str">
        <f>+CONCATENATE(B2521,C2521,D2521,E2521,F2521)</f>
        <v>AFAgg411</v>
      </c>
      <c r="B2521" s="158" t="s">
        <v>121</v>
      </c>
      <c r="C2521" s="154" t="s">
        <v>148</v>
      </c>
      <c r="D2521" s="154" t="s">
        <v>89</v>
      </c>
      <c r="E2521" s="158">
        <v>41</v>
      </c>
      <c r="F2521" s="159">
        <v>1</v>
      </c>
      <c r="G2521" s="156">
        <v>110.8</v>
      </c>
      <c r="H2521" s="156">
        <v>115.61</v>
      </c>
      <c r="I2521" s="156">
        <v>150.85</v>
      </c>
      <c r="J2521" s="156">
        <v>193.44</v>
      </c>
      <c r="K2521" s="156">
        <v>238.74</v>
      </c>
      <c r="L2521" s="156">
        <v>288.91</v>
      </c>
      <c r="M2521" s="157">
        <v>184.69</v>
      </c>
    </row>
    <row r="2522" spans="1:13">
      <c r="A2522" s="153" t="str">
        <f>+CONCATENATE(B2522,C2522,D2522,E2522,F2522)</f>
        <v>AFAgg421</v>
      </c>
      <c r="B2522" s="158" t="s">
        <v>121</v>
      </c>
      <c r="C2522" s="154" t="s">
        <v>148</v>
      </c>
      <c r="D2522" s="154" t="s">
        <v>89</v>
      </c>
      <c r="E2522" s="158">
        <v>42</v>
      </c>
      <c r="F2522" s="159">
        <v>1</v>
      </c>
      <c r="G2522" s="156">
        <v>110.8</v>
      </c>
      <c r="H2522" s="156">
        <v>127.52</v>
      </c>
      <c r="I2522" s="156">
        <v>166.75</v>
      </c>
      <c r="J2522" s="156">
        <v>211.69</v>
      </c>
      <c r="K2522" s="156">
        <v>259.67</v>
      </c>
      <c r="L2522" s="156">
        <v>313.1</v>
      </c>
      <c r="M2522" s="157">
        <v>193.47</v>
      </c>
    </row>
    <row r="2523" spans="1:13">
      <c r="A2523" s="153" t="str">
        <f>+CONCATENATE(B2523,C2523,D2523,E2523,F2523)</f>
        <v>AFAgg431</v>
      </c>
      <c r="B2523" s="158" t="s">
        <v>121</v>
      </c>
      <c r="C2523" s="154" t="s">
        <v>148</v>
      </c>
      <c r="D2523" s="154" t="s">
        <v>89</v>
      </c>
      <c r="E2523" s="158">
        <v>43</v>
      </c>
      <c r="F2523" s="159">
        <v>1</v>
      </c>
      <c r="G2523" s="156">
        <v>110.8</v>
      </c>
      <c r="H2523" s="156">
        <v>141.49</v>
      </c>
      <c r="I2523" s="156">
        <v>184.13</v>
      </c>
      <c r="J2523" s="156">
        <v>231.49</v>
      </c>
      <c r="K2523" s="156">
        <v>282.37</v>
      </c>
      <c r="L2523" s="156">
        <v>339.27</v>
      </c>
      <c r="M2523" s="157">
        <v>202.89</v>
      </c>
    </row>
    <row r="2524" spans="1:13">
      <c r="A2524" s="153" t="str">
        <f>+CONCATENATE(B2524,C2524,D2524,E2524,F2524)</f>
        <v>AFAgg441</v>
      </c>
      <c r="B2524" s="158" t="s">
        <v>121</v>
      </c>
      <c r="C2524" s="154" t="s">
        <v>148</v>
      </c>
      <c r="D2524" s="154" t="s">
        <v>89</v>
      </c>
      <c r="E2524" s="158">
        <v>44</v>
      </c>
      <c r="F2524" s="159">
        <v>1</v>
      </c>
      <c r="G2524" s="156">
        <v>121.51</v>
      </c>
      <c r="H2524" s="156">
        <v>157.21</v>
      </c>
      <c r="I2524" s="156">
        <v>203.18</v>
      </c>
      <c r="J2524" s="156">
        <v>252.94</v>
      </c>
      <c r="K2524" s="156">
        <v>306.95</v>
      </c>
      <c r="L2524" s="156">
        <v>367.51</v>
      </c>
      <c r="M2524" s="157">
        <v>213.02</v>
      </c>
    </row>
    <row r="2525" spans="1:13">
      <c r="A2525" s="153" t="str">
        <f>+CONCATENATE(B2525,C2525,D2525,E2525,F2525)</f>
        <v>AFAgg451</v>
      </c>
      <c r="B2525" s="158" t="s">
        <v>121</v>
      </c>
      <c r="C2525" s="154" t="s">
        <v>148</v>
      </c>
      <c r="D2525" s="154" t="s">
        <v>89</v>
      </c>
      <c r="E2525" s="158">
        <v>45</v>
      </c>
      <c r="F2525" s="159">
        <v>1</v>
      </c>
      <c r="G2525" s="156">
        <v>134.11</v>
      </c>
      <c r="H2525" s="156">
        <v>174.74</v>
      </c>
      <c r="I2525" s="156">
        <v>223.95</v>
      </c>
      <c r="J2525" s="156">
        <v>276.14</v>
      </c>
      <c r="K2525" s="156">
        <v>333.57</v>
      </c>
      <c r="L2525" s="156">
        <v>397.96</v>
      </c>
      <c r="M2525" s="157">
        <v>223.95</v>
      </c>
    </row>
    <row r="2526" spans="1:13">
      <c r="A2526" s="153" t="str">
        <f>+CONCATENATE(B2526,C2526,D2526,E2526,F2526)</f>
        <v>AFAgg461</v>
      </c>
      <c r="B2526" s="158" t="s">
        <v>121</v>
      </c>
      <c r="C2526" s="154" t="s">
        <v>148</v>
      </c>
      <c r="D2526" s="154" t="s">
        <v>89</v>
      </c>
      <c r="E2526" s="158">
        <v>46</v>
      </c>
      <c r="F2526" s="159">
        <v>1</v>
      </c>
      <c r="G2526" s="156">
        <v>148.6</v>
      </c>
      <c r="H2526" s="156">
        <v>194.1</v>
      </c>
      <c r="I2526" s="156">
        <v>246.39</v>
      </c>
      <c r="J2526" s="156">
        <v>301.22</v>
      </c>
      <c r="K2526" s="156">
        <v>362.36</v>
      </c>
      <c r="L2526" s="156"/>
      <c r="M2526" s="157">
        <v>235.65</v>
      </c>
    </row>
    <row r="2527" spans="1:13">
      <c r="A2527" s="153" t="str">
        <f>+CONCATENATE(B2527,C2527,D2527,E2527,F2527)</f>
        <v>AFAgg471</v>
      </c>
      <c r="B2527" s="158" t="s">
        <v>121</v>
      </c>
      <c r="C2527" s="154" t="s">
        <v>148</v>
      </c>
      <c r="D2527" s="154" t="s">
        <v>89</v>
      </c>
      <c r="E2527" s="158">
        <v>47</v>
      </c>
      <c r="F2527" s="159">
        <v>1</v>
      </c>
      <c r="G2527" s="156">
        <v>165.38</v>
      </c>
      <c r="H2527" s="156">
        <v>215.8</v>
      </c>
      <c r="I2527" s="156">
        <v>270.43</v>
      </c>
      <c r="J2527" s="156">
        <v>328.28</v>
      </c>
      <c r="K2527" s="156">
        <v>393.47</v>
      </c>
      <c r="L2527" s="156"/>
      <c r="M2527" s="157">
        <v>248.25</v>
      </c>
    </row>
    <row r="2528" spans="1:13">
      <c r="A2528" s="153" t="str">
        <f>+CONCATENATE(B2528,C2528,D2528,E2528,F2528)</f>
        <v>AFAgg481</v>
      </c>
      <c r="B2528" s="158" t="s">
        <v>121</v>
      </c>
      <c r="C2528" s="154" t="s">
        <v>148</v>
      </c>
      <c r="D2528" s="154" t="s">
        <v>89</v>
      </c>
      <c r="E2528" s="158">
        <v>48</v>
      </c>
      <c r="F2528" s="159">
        <v>1</v>
      </c>
      <c r="G2528" s="156">
        <v>184.3</v>
      </c>
      <c r="H2528" s="156">
        <v>239.42</v>
      </c>
      <c r="I2528" s="156">
        <v>296.3</v>
      </c>
      <c r="J2528" s="156">
        <v>357.48</v>
      </c>
      <c r="K2528" s="156">
        <v>427.01</v>
      </c>
      <c r="L2528" s="156"/>
      <c r="M2528" s="157">
        <v>261.81</v>
      </c>
    </row>
    <row r="2529" spans="1:13">
      <c r="A2529" s="153" t="str">
        <f>+CONCATENATE(B2529,C2529,D2529,E2529,F2529)</f>
        <v>AFAgg491</v>
      </c>
      <c r="B2529" s="158" t="s">
        <v>121</v>
      </c>
      <c r="C2529" s="154" t="s">
        <v>148</v>
      </c>
      <c r="D2529" s="154" t="s">
        <v>89</v>
      </c>
      <c r="E2529" s="158">
        <v>49</v>
      </c>
      <c r="F2529" s="159">
        <v>1</v>
      </c>
      <c r="G2529" s="156">
        <v>206.09</v>
      </c>
      <c r="H2529" s="156">
        <v>264.83</v>
      </c>
      <c r="I2529" s="156">
        <v>324.06</v>
      </c>
      <c r="J2529" s="156">
        <v>388.93</v>
      </c>
      <c r="K2529" s="156">
        <v>463.12</v>
      </c>
      <c r="L2529" s="156">
        <v>0</v>
      </c>
      <c r="M2529" s="157">
        <v>276.37</v>
      </c>
    </row>
    <row r="2530" spans="1:13">
      <c r="A2530" s="153" t="str">
        <f>+CONCATENATE(B2530,C2530,D2530,E2530,F2530)</f>
        <v>AFAgg501</v>
      </c>
      <c r="B2530" s="158" t="s">
        <v>121</v>
      </c>
      <c r="C2530" s="154" t="s">
        <v>148</v>
      </c>
      <c r="D2530" s="154" t="s">
        <v>89</v>
      </c>
      <c r="E2530" s="158">
        <v>50</v>
      </c>
      <c r="F2530" s="159">
        <v>1</v>
      </c>
      <c r="G2530" s="156">
        <v>229.86</v>
      </c>
      <c r="H2530" s="156">
        <v>292.06</v>
      </c>
      <c r="I2530" s="156">
        <v>353.75</v>
      </c>
      <c r="J2530" s="156">
        <v>422.75</v>
      </c>
      <c r="K2530" s="156">
        <v>501.87</v>
      </c>
      <c r="L2530" s="156">
        <v>0</v>
      </c>
      <c r="M2530" s="157">
        <v>292.06</v>
      </c>
    </row>
    <row r="2531" spans="1:13">
      <c r="A2531" s="153" t="str">
        <f>+CONCATENATE(B2531,C2531,D2531,E2531,F2531)</f>
        <v>AFAgg511</v>
      </c>
      <c r="B2531" s="158" t="s">
        <v>121</v>
      </c>
      <c r="C2531" s="154" t="s">
        <v>148</v>
      </c>
      <c r="D2531" s="154" t="s">
        <v>89</v>
      </c>
      <c r="E2531" s="158">
        <v>51</v>
      </c>
      <c r="F2531" s="159">
        <v>1</v>
      </c>
      <c r="G2531" s="156">
        <v>255.92</v>
      </c>
      <c r="H2531" s="156">
        <v>321.02</v>
      </c>
      <c r="I2531" s="156">
        <v>385.43</v>
      </c>
      <c r="J2531" s="156">
        <v>459.04</v>
      </c>
      <c r="K2531" s="156"/>
      <c r="L2531" s="156">
        <v>0</v>
      </c>
      <c r="M2531" s="157">
        <v>308.46</v>
      </c>
    </row>
    <row r="2532" spans="1:13">
      <c r="A2532" s="153" t="str">
        <f>+CONCATENATE(B2532,C2532,D2532,E2532,F2532)</f>
        <v>AFAgg521</v>
      </c>
      <c r="B2532" s="158" t="s">
        <v>121</v>
      </c>
      <c r="C2532" s="154" t="s">
        <v>148</v>
      </c>
      <c r="D2532" s="154" t="s">
        <v>89</v>
      </c>
      <c r="E2532" s="158">
        <v>52</v>
      </c>
      <c r="F2532" s="159">
        <v>1</v>
      </c>
      <c r="G2532" s="156">
        <v>283.89</v>
      </c>
      <c r="H2532" s="156">
        <v>351.62</v>
      </c>
      <c r="I2532" s="156">
        <v>419.2</v>
      </c>
      <c r="J2532" s="156">
        <v>497.93</v>
      </c>
      <c r="K2532" s="156"/>
      <c r="L2532" s="156">
        <v>0</v>
      </c>
      <c r="M2532" s="157">
        <v>324.46</v>
      </c>
    </row>
    <row r="2533" spans="1:13">
      <c r="A2533" s="153" t="str">
        <f>+CONCATENATE(B2533,C2533,D2533,E2533,F2533)</f>
        <v>AFAgg531</v>
      </c>
      <c r="B2533" s="158" t="s">
        <v>121</v>
      </c>
      <c r="C2533" s="154" t="s">
        <v>148</v>
      </c>
      <c r="D2533" s="154" t="s">
        <v>89</v>
      </c>
      <c r="E2533" s="158">
        <v>53</v>
      </c>
      <c r="F2533" s="159">
        <v>1</v>
      </c>
      <c r="G2533" s="156">
        <v>313.53</v>
      </c>
      <c r="H2533" s="156">
        <v>383.82</v>
      </c>
      <c r="I2533" s="156">
        <v>455.14</v>
      </c>
      <c r="J2533" s="156">
        <v>539.54</v>
      </c>
      <c r="K2533" s="156"/>
      <c r="L2533" s="156">
        <v>0</v>
      </c>
      <c r="M2533" s="157">
        <v>340.84</v>
      </c>
    </row>
    <row r="2534" spans="1:13">
      <c r="A2534" s="153" t="str">
        <f>+CONCATENATE(B2534,C2534,D2534,E2534,F2534)</f>
        <v>AFAgg541</v>
      </c>
      <c r="B2534" s="158" t="s">
        <v>121</v>
      </c>
      <c r="C2534" s="154" t="s">
        <v>148</v>
      </c>
      <c r="D2534" s="154" t="s">
        <v>89</v>
      </c>
      <c r="E2534" s="158">
        <v>54</v>
      </c>
      <c r="F2534" s="159">
        <v>1</v>
      </c>
      <c r="G2534" s="156">
        <v>344.56</v>
      </c>
      <c r="H2534" s="156">
        <v>417.67</v>
      </c>
      <c r="I2534" s="156">
        <v>493.42</v>
      </c>
      <c r="J2534" s="156">
        <v>584.03</v>
      </c>
      <c r="K2534" s="156">
        <v>0</v>
      </c>
      <c r="L2534" s="156">
        <v>0</v>
      </c>
      <c r="M2534" s="157">
        <v>358.1</v>
      </c>
    </row>
    <row r="2535" spans="1:13">
      <c r="A2535" s="153" t="str">
        <f>+CONCATENATE(B2535,C2535,D2535,E2535,F2535)</f>
        <v>AFAgg551</v>
      </c>
      <c r="B2535" s="158" t="s">
        <v>121</v>
      </c>
      <c r="C2535" s="154" t="s">
        <v>148</v>
      </c>
      <c r="D2535" s="154" t="s">
        <v>89</v>
      </c>
      <c r="E2535" s="158">
        <v>55</v>
      </c>
      <c r="F2535" s="159">
        <v>1</v>
      </c>
      <c r="G2535" s="156">
        <v>376.86</v>
      </c>
      <c r="H2535" s="156">
        <v>453.27</v>
      </c>
      <c r="I2535" s="156">
        <v>534.24</v>
      </c>
      <c r="J2535" s="156">
        <v>631.58</v>
      </c>
      <c r="K2535" s="156">
        <v>0</v>
      </c>
      <c r="L2535" s="156">
        <v>0</v>
      </c>
      <c r="M2535" s="157">
        <v>376.86</v>
      </c>
    </row>
    <row r="2536" spans="1:13">
      <c r="A2536" s="153" t="str">
        <f>+CONCATENATE(B2536,C2536,D2536,E2536,F2536)</f>
        <v>AFAgg561</v>
      </c>
      <c r="B2536" s="158" t="s">
        <v>121</v>
      </c>
      <c r="C2536" s="154" t="s">
        <v>148</v>
      </c>
      <c r="D2536" s="154" t="s">
        <v>89</v>
      </c>
      <c r="E2536" s="158">
        <v>56</v>
      </c>
      <c r="F2536" s="159">
        <v>1</v>
      </c>
      <c r="G2536" s="156">
        <v>410.38</v>
      </c>
      <c r="H2536" s="156">
        <v>490.84</v>
      </c>
      <c r="I2536" s="156">
        <v>577.86</v>
      </c>
      <c r="J2536" s="156"/>
      <c r="K2536" s="156">
        <v>0</v>
      </c>
      <c r="L2536" s="156">
        <v>0</v>
      </c>
      <c r="M2536" s="157"/>
    </row>
    <row r="2537" spans="1:13">
      <c r="A2537" s="153" t="str">
        <f>+CONCATENATE(B2537,C2537,D2537,E2537,F2537)</f>
        <v>AFAgg571</v>
      </c>
      <c r="B2537" s="158" t="s">
        <v>121</v>
      </c>
      <c r="C2537" s="154" t="s">
        <v>148</v>
      </c>
      <c r="D2537" s="154" t="s">
        <v>89</v>
      </c>
      <c r="E2537" s="158">
        <v>57</v>
      </c>
      <c r="F2537" s="159">
        <v>1</v>
      </c>
      <c r="G2537" s="156">
        <v>445.22</v>
      </c>
      <c r="H2537" s="156">
        <v>530.72</v>
      </c>
      <c r="I2537" s="156">
        <v>624.62</v>
      </c>
      <c r="J2537" s="156"/>
      <c r="K2537" s="156">
        <v>0</v>
      </c>
      <c r="L2537" s="156">
        <v>0</v>
      </c>
      <c r="M2537" s="157"/>
    </row>
    <row r="2538" spans="1:13">
      <c r="A2538" s="153" t="str">
        <f>+CONCATENATE(B2538,C2538,D2538,E2538,F2538)</f>
        <v>AFAgg581</v>
      </c>
      <c r="B2538" s="158" t="s">
        <v>121</v>
      </c>
      <c r="C2538" s="154" t="s">
        <v>148</v>
      </c>
      <c r="D2538" s="154" t="s">
        <v>89</v>
      </c>
      <c r="E2538" s="158">
        <v>58</v>
      </c>
      <c r="F2538" s="159">
        <v>1</v>
      </c>
      <c r="G2538" s="156">
        <v>481.6</v>
      </c>
      <c r="H2538" s="156">
        <v>572.98</v>
      </c>
      <c r="I2538" s="156">
        <v>674.88</v>
      </c>
      <c r="J2538" s="156"/>
      <c r="K2538" s="156">
        <v>0</v>
      </c>
      <c r="L2538" s="156">
        <v>0</v>
      </c>
      <c r="M2538" s="157"/>
    </row>
    <row r="2539" spans="1:13">
      <c r="A2539" s="153" t="str">
        <f>+CONCATENATE(B2539,C2539,D2539,E2539,F2539)</f>
        <v>AFAgg591</v>
      </c>
      <c r="B2539" s="158" t="s">
        <v>121</v>
      </c>
      <c r="C2539" s="154" t="s">
        <v>148</v>
      </c>
      <c r="D2539" s="154" t="s">
        <v>89</v>
      </c>
      <c r="E2539" s="158">
        <v>59</v>
      </c>
      <c r="F2539" s="159">
        <v>1</v>
      </c>
      <c r="G2539" s="156">
        <v>519.93</v>
      </c>
      <c r="H2539" s="156">
        <v>618.88</v>
      </c>
      <c r="I2539" s="156">
        <v>729.12</v>
      </c>
      <c r="J2539" s="156">
        <v>0</v>
      </c>
      <c r="K2539" s="156">
        <v>0</v>
      </c>
      <c r="L2539" s="156">
        <v>0</v>
      </c>
      <c r="M2539" s="157"/>
    </row>
    <row r="2540" spans="1:13">
      <c r="A2540" s="153" t="str">
        <f>+CONCATENATE(B2540,C2540,D2540,E2540,F2540)</f>
        <v>AFAgg601</v>
      </c>
      <c r="B2540" s="158" t="s">
        <v>121</v>
      </c>
      <c r="C2540" s="154" t="s">
        <v>148</v>
      </c>
      <c r="D2540" s="154" t="s">
        <v>89</v>
      </c>
      <c r="E2540" s="158">
        <v>60</v>
      </c>
      <c r="F2540" s="159">
        <v>1</v>
      </c>
      <c r="G2540" s="156">
        <v>560.21</v>
      </c>
      <c r="H2540" s="156">
        <v>668.13</v>
      </c>
      <c r="I2540" s="156">
        <v>787.79</v>
      </c>
      <c r="J2540" s="156">
        <v>0</v>
      </c>
      <c r="K2540" s="156">
        <v>0</v>
      </c>
      <c r="L2540" s="156">
        <v>0</v>
      </c>
      <c r="M2540" s="157"/>
    </row>
    <row r="2541" spans="1:13">
      <c r="A2541" s="153" t="str">
        <f>+CONCATENATE(B2541,C2541,D2541,E2541,F2541)</f>
        <v>AFAgg611</v>
      </c>
      <c r="B2541" s="158" t="s">
        <v>121</v>
      </c>
      <c r="C2541" s="154" t="s">
        <v>148</v>
      </c>
      <c r="D2541" s="154" t="s">
        <v>89</v>
      </c>
      <c r="E2541" s="158">
        <v>61</v>
      </c>
      <c r="F2541" s="159">
        <v>1</v>
      </c>
      <c r="G2541" s="156">
        <v>604.33</v>
      </c>
      <c r="H2541" s="156">
        <v>722.08</v>
      </c>
      <c r="I2541" s="156"/>
      <c r="J2541" s="156">
        <v>0</v>
      </c>
      <c r="K2541" s="156">
        <v>0</v>
      </c>
      <c r="L2541" s="156">
        <v>0</v>
      </c>
      <c r="M2541" s="157"/>
    </row>
    <row r="2542" spans="1:13">
      <c r="A2542" s="153" t="str">
        <f>+CONCATENATE(B2542,C2542,D2542,E2542,F2542)</f>
        <v>AFAgg621</v>
      </c>
      <c r="B2542" s="158" t="s">
        <v>121</v>
      </c>
      <c r="C2542" s="154" t="s">
        <v>148</v>
      </c>
      <c r="D2542" s="154" t="s">
        <v>89</v>
      </c>
      <c r="E2542" s="158">
        <v>62</v>
      </c>
      <c r="F2542" s="159">
        <v>1</v>
      </c>
      <c r="G2542" s="156">
        <v>651.96</v>
      </c>
      <c r="H2542" s="156">
        <v>780.31</v>
      </c>
      <c r="I2542" s="156"/>
      <c r="J2542" s="156">
        <v>0</v>
      </c>
      <c r="K2542" s="156">
        <v>0</v>
      </c>
      <c r="L2542" s="156">
        <v>0</v>
      </c>
      <c r="M2542" s="157"/>
    </row>
    <row r="2543" spans="1:13">
      <c r="A2543" s="153" t="str">
        <f>+CONCATENATE(B2543,C2543,D2543,E2543,F2543)</f>
        <v>AFAgg631</v>
      </c>
      <c r="B2543" s="158" t="s">
        <v>121</v>
      </c>
      <c r="C2543" s="154" t="s">
        <v>148</v>
      </c>
      <c r="D2543" s="154" t="s">
        <v>89</v>
      </c>
      <c r="E2543" s="158">
        <v>63</v>
      </c>
      <c r="F2543" s="159">
        <v>1</v>
      </c>
      <c r="G2543" s="156">
        <v>704.02</v>
      </c>
      <c r="H2543" s="156">
        <v>844.27</v>
      </c>
      <c r="I2543" s="156"/>
      <c r="J2543" s="156">
        <v>0</v>
      </c>
      <c r="K2543" s="156">
        <v>0</v>
      </c>
      <c r="L2543" s="156">
        <v>0</v>
      </c>
      <c r="M2543" s="157"/>
    </row>
    <row r="2544" spans="1:13">
      <c r="A2544" s="153" t="str">
        <f>+CONCATENATE(B2544,C2544,D2544,E2544,F2544)</f>
        <v>AFAgg641</v>
      </c>
      <c r="B2544" s="158" t="s">
        <v>121</v>
      </c>
      <c r="C2544" s="154" t="s">
        <v>148</v>
      </c>
      <c r="D2544" s="154" t="s">
        <v>89</v>
      </c>
      <c r="E2544" s="158">
        <v>64</v>
      </c>
      <c r="F2544" s="159">
        <v>1</v>
      </c>
      <c r="G2544" s="156">
        <v>761.17</v>
      </c>
      <c r="H2544" s="156">
        <v>914.37</v>
      </c>
      <c r="I2544" s="156">
        <v>0</v>
      </c>
      <c r="J2544" s="156">
        <v>0</v>
      </c>
      <c r="K2544" s="156">
        <v>0</v>
      </c>
      <c r="L2544" s="156">
        <v>0</v>
      </c>
      <c r="M2544" s="157"/>
    </row>
    <row r="2545" spans="1:13">
      <c r="A2545" s="153" t="str">
        <f>+CONCATENATE(B2545,C2545,D2545,E2545,F2545)</f>
        <v>AFAgg651</v>
      </c>
      <c r="B2545" s="158" t="s">
        <v>121</v>
      </c>
      <c r="C2545" s="154" t="s">
        <v>148</v>
      </c>
      <c r="D2545" s="154" t="s">
        <v>89</v>
      </c>
      <c r="E2545" s="158">
        <v>65</v>
      </c>
      <c r="F2545" s="159">
        <v>1</v>
      </c>
      <c r="G2545" s="156">
        <v>824.09</v>
      </c>
      <c r="H2545" s="156">
        <v>991.22</v>
      </c>
      <c r="I2545" s="156">
        <v>0</v>
      </c>
      <c r="J2545" s="156">
        <v>0</v>
      </c>
      <c r="K2545" s="156">
        <v>0</v>
      </c>
      <c r="L2545" s="156">
        <v>0</v>
      </c>
      <c r="M2545" s="157"/>
    </row>
    <row r="2546" spans="1:13">
      <c r="A2546" s="153" t="str">
        <f>+CONCATENATE(B2546,C2546,D2546,E2546,F2546)</f>
        <v>AFAgg181.25</v>
      </c>
      <c r="B2546" s="158" t="s">
        <v>121</v>
      </c>
      <c r="C2546" s="154" t="s">
        <v>148</v>
      </c>
      <c r="D2546" s="154" t="s">
        <v>89</v>
      </c>
      <c r="E2546" s="158">
        <v>18</v>
      </c>
      <c r="F2546" s="159">
        <v>1.25</v>
      </c>
      <c r="G2546" s="156">
        <v>0</v>
      </c>
      <c r="H2546" s="156">
        <v>59.85</v>
      </c>
      <c r="I2546" s="156">
        <v>60.09</v>
      </c>
      <c r="J2546" s="156">
        <v>61.24</v>
      </c>
      <c r="K2546" s="156">
        <v>66.47</v>
      </c>
      <c r="L2546" s="156">
        <v>78.59</v>
      </c>
      <c r="M2546" s="157"/>
    </row>
    <row r="2547" spans="1:13">
      <c r="A2547" s="153" t="str">
        <f>+CONCATENATE(B2547,C2547,D2547,E2547,F2547)</f>
        <v>AFAgg191.25</v>
      </c>
      <c r="B2547" s="158" t="s">
        <v>121</v>
      </c>
      <c r="C2547" s="154" t="s">
        <v>148</v>
      </c>
      <c r="D2547" s="154" t="s">
        <v>89</v>
      </c>
      <c r="E2547" s="158">
        <v>19</v>
      </c>
      <c r="F2547" s="159">
        <v>1.25</v>
      </c>
      <c r="G2547" s="156">
        <v>0</v>
      </c>
      <c r="H2547" s="156">
        <v>59.85</v>
      </c>
      <c r="I2547" s="156">
        <v>60.09</v>
      </c>
      <c r="J2547" s="156">
        <v>61.24</v>
      </c>
      <c r="K2547" s="156">
        <v>66.47</v>
      </c>
      <c r="L2547" s="156">
        <v>78.59</v>
      </c>
      <c r="M2547" s="157"/>
    </row>
    <row r="2548" spans="1:13">
      <c r="A2548" s="153" t="str">
        <f>+CONCATENATE(B2548,C2548,D2548,E2548,F2548)</f>
        <v>AFAgg201.25</v>
      </c>
      <c r="B2548" s="158" t="s">
        <v>121</v>
      </c>
      <c r="C2548" s="154" t="s">
        <v>148</v>
      </c>
      <c r="D2548" s="154" t="s">
        <v>89</v>
      </c>
      <c r="E2548" s="158">
        <v>20</v>
      </c>
      <c r="F2548" s="159">
        <v>1.25</v>
      </c>
      <c r="G2548" s="156">
        <v>0</v>
      </c>
      <c r="H2548" s="156">
        <v>59.85</v>
      </c>
      <c r="I2548" s="156">
        <v>60.09</v>
      </c>
      <c r="J2548" s="156">
        <v>61.24</v>
      </c>
      <c r="K2548" s="156">
        <v>66.47</v>
      </c>
      <c r="L2548" s="156">
        <v>78.59</v>
      </c>
      <c r="M2548" s="157"/>
    </row>
    <row r="2549" spans="1:13">
      <c r="A2549" s="153" t="str">
        <f>+CONCATENATE(B2549,C2549,D2549,E2549,F2549)</f>
        <v>AFAgg211.25</v>
      </c>
      <c r="B2549" s="158" t="s">
        <v>121</v>
      </c>
      <c r="C2549" s="154" t="s">
        <v>148</v>
      </c>
      <c r="D2549" s="154" t="s">
        <v>89</v>
      </c>
      <c r="E2549" s="158">
        <v>21</v>
      </c>
      <c r="F2549" s="159">
        <v>1.25</v>
      </c>
      <c r="G2549" s="156">
        <v>0</v>
      </c>
      <c r="H2549" s="156">
        <v>59.85</v>
      </c>
      <c r="I2549" s="156">
        <v>60.09</v>
      </c>
      <c r="J2549" s="156">
        <v>61.24</v>
      </c>
      <c r="K2549" s="156">
        <v>66.47</v>
      </c>
      <c r="L2549" s="156">
        <v>78.59</v>
      </c>
      <c r="M2549" s="157"/>
    </row>
    <row r="2550" spans="1:13">
      <c r="A2550" s="153" t="str">
        <f>+CONCATENATE(B2550,C2550,D2550,E2550,F2550)</f>
        <v>AFAgg221.25</v>
      </c>
      <c r="B2550" s="158" t="s">
        <v>121</v>
      </c>
      <c r="C2550" s="154" t="s">
        <v>148</v>
      </c>
      <c r="D2550" s="154" t="s">
        <v>89</v>
      </c>
      <c r="E2550" s="158">
        <v>22</v>
      </c>
      <c r="F2550" s="159">
        <v>1.25</v>
      </c>
      <c r="G2550" s="156">
        <v>0</v>
      </c>
      <c r="H2550" s="156">
        <v>61.76</v>
      </c>
      <c r="I2550" s="156">
        <v>61.97</v>
      </c>
      <c r="J2550" s="156">
        <v>63.47</v>
      </c>
      <c r="K2550" s="156">
        <v>69.92</v>
      </c>
      <c r="L2550" s="156">
        <v>83.79</v>
      </c>
      <c r="M2550" s="157"/>
    </row>
    <row r="2551" spans="1:13">
      <c r="A2551" s="153" t="str">
        <f>+CONCATENATE(B2551,C2551,D2551,E2551,F2551)</f>
        <v>AFAgg231.25</v>
      </c>
      <c r="B2551" s="158" t="s">
        <v>121</v>
      </c>
      <c r="C2551" s="154" t="s">
        <v>148</v>
      </c>
      <c r="D2551" s="154" t="s">
        <v>89</v>
      </c>
      <c r="E2551" s="158">
        <v>23</v>
      </c>
      <c r="F2551" s="159">
        <v>1.25</v>
      </c>
      <c r="G2551" s="156">
        <v>0</v>
      </c>
      <c r="H2551" s="156">
        <v>63.37</v>
      </c>
      <c r="I2551" s="156">
        <v>63.63</v>
      </c>
      <c r="J2551" s="156">
        <v>65.67</v>
      </c>
      <c r="K2551" s="156">
        <v>73.64</v>
      </c>
      <c r="L2551" s="156">
        <v>89.47</v>
      </c>
      <c r="M2551" s="157"/>
    </row>
    <row r="2552" spans="1:13">
      <c r="A2552" s="153" t="str">
        <f>+CONCATENATE(B2552,C2552,D2552,E2552,F2552)</f>
        <v>AFAgg241.25</v>
      </c>
      <c r="B2552" s="158" t="s">
        <v>121</v>
      </c>
      <c r="C2552" s="154" t="s">
        <v>148</v>
      </c>
      <c r="D2552" s="154" t="s">
        <v>89</v>
      </c>
      <c r="E2552" s="158">
        <v>24</v>
      </c>
      <c r="F2552" s="159">
        <v>1.25</v>
      </c>
      <c r="G2552" s="156">
        <v>0</v>
      </c>
      <c r="H2552" s="156">
        <v>64.7</v>
      </c>
      <c r="I2552" s="156">
        <v>65.08</v>
      </c>
      <c r="J2552" s="156">
        <v>67.97</v>
      </c>
      <c r="K2552" s="156">
        <v>77.84</v>
      </c>
      <c r="L2552" s="156">
        <v>95.74</v>
      </c>
      <c r="M2552" s="157"/>
    </row>
    <row r="2553" spans="1:13">
      <c r="A2553" s="153" t="str">
        <f>+CONCATENATE(B2553,C2553,D2553,E2553,F2553)</f>
        <v>AFAgg251.25</v>
      </c>
      <c r="B2553" s="158" t="s">
        <v>121</v>
      </c>
      <c r="C2553" s="154" t="s">
        <v>148</v>
      </c>
      <c r="D2553" s="154" t="s">
        <v>89</v>
      </c>
      <c r="E2553" s="158">
        <v>25</v>
      </c>
      <c r="F2553" s="159">
        <v>1.25</v>
      </c>
      <c r="G2553" s="156">
        <v>0</v>
      </c>
      <c r="H2553" s="156">
        <v>65.81</v>
      </c>
      <c r="I2553" s="156">
        <v>66.44</v>
      </c>
      <c r="J2553" s="156">
        <v>70.53</v>
      </c>
      <c r="K2553" s="156">
        <v>82.5</v>
      </c>
      <c r="L2553" s="156">
        <v>102.72</v>
      </c>
      <c r="M2553" s="157"/>
    </row>
    <row r="2554" spans="1:13">
      <c r="A2554" s="153" t="str">
        <f>+CONCATENATE(B2554,C2554,D2554,E2554,F2554)</f>
        <v>AFAgg261.25</v>
      </c>
      <c r="B2554" s="158" t="s">
        <v>121</v>
      </c>
      <c r="C2554" s="154" t="s">
        <v>148</v>
      </c>
      <c r="D2554" s="154" t="s">
        <v>89</v>
      </c>
      <c r="E2554" s="158">
        <v>26</v>
      </c>
      <c r="F2554" s="159">
        <v>1.25</v>
      </c>
      <c r="G2554" s="156">
        <v>0</v>
      </c>
      <c r="H2554" s="156">
        <v>66.84</v>
      </c>
      <c r="I2554" s="156">
        <v>67.88</v>
      </c>
      <c r="J2554" s="156">
        <v>73.53</v>
      </c>
      <c r="K2554" s="156">
        <v>87.79</v>
      </c>
      <c r="L2554" s="156">
        <v>110.33</v>
      </c>
      <c r="M2554" s="157"/>
    </row>
    <row r="2555" spans="1:13">
      <c r="A2555" s="153" t="str">
        <f>+CONCATENATE(B2555,C2555,D2555,E2555,F2555)</f>
        <v>AFAgg271.25</v>
      </c>
      <c r="B2555" s="158" t="s">
        <v>121</v>
      </c>
      <c r="C2555" s="154" t="s">
        <v>148</v>
      </c>
      <c r="D2555" s="154" t="s">
        <v>89</v>
      </c>
      <c r="E2555" s="158">
        <v>27</v>
      </c>
      <c r="F2555" s="159">
        <v>1.25</v>
      </c>
      <c r="G2555" s="156">
        <v>0</v>
      </c>
      <c r="H2555" s="156">
        <v>67.89</v>
      </c>
      <c r="I2555" s="156">
        <v>69.46</v>
      </c>
      <c r="J2555" s="156">
        <v>77.12</v>
      </c>
      <c r="K2555" s="156">
        <v>93.93</v>
      </c>
      <c r="L2555" s="156">
        <v>118.86</v>
      </c>
      <c r="M2555" s="157"/>
    </row>
    <row r="2556" spans="1:13">
      <c r="A2556" s="153" t="str">
        <f>+CONCATENATE(B2556,C2556,D2556,E2556,F2556)</f>
        <v>AFAgg281.25</v>
      </c>
      <c r="B2556" s="158" t="s">
        <v>121</v>
      </c>
      <c r="C2556" s="154" t="s">
        <v>148</v>
      </c>
      <c r="D2556" s="154" t="s">
        <v>89</v>
      </c>
      <c r="E2556" s="158">
        <v>28</v>
      </c>
      <c r="F2556" s="159">
        <v>1.25</v>
      </c>
      <c r="G2556" s="156">
        <v>0</v>
      </c>
      <c r="H2556" s="156">
        <v>69.06</v>
      </c>
      <c r="I2556" s="156">
        <v>71.42</v>
      </c>
      <c r="J2556" s="156">
        <v>81.42</v>
      </c>
      <c r="K2556" s="156">
        <v>100.84</v>
      </c>
      <c r="L2556" s="156">
        <v>128.25</v>
      </c>
      <c r="M2556" s="157"/>
    </row>
    <row r="2557" spans="1:13">
      <c r="A2557" s="153" t="str">
        <f>+CONCATENATE(B2557,C2557,D2557,E2557,F2557)</f>
        <v>AFAgg291.25</v>
      </c>
      <c r="B2557" s="158" t="s">
        <v>121</v>
      </c>
      <c r="C2557" s="154" t="s">
        <v>148</v>
      </c>
      <c r="D2557" s="154" t="s">
        <v>89</v>
      </c>
      <c r="E2557" s="158">
        <v>29</v>
      </c>
      <c r="F2557" s="159">
        <v>1.25</v>
      </c>
      <c r="G2557" s="156">
        <v>0</v>
      </c>
      <c r="H2557" s="156">
        <v>70.5</v>
      </c>
      <c r="I2557" s="156">
        <v>74.03</v>
      </c>
      <c r="J2557" s="156">
        <v>86.53</v>
      </c>
      <c r="K2557" s="156">
        <v>108.73</v>
      </c>
      <c r="L2557" s="156">
        <v>138.54</v>
      </c>
      <c r="M2557" s="157"/>
    </row>
    <row r="2558" spans="1:13">
      <c r="A2558" s="153" t="str">
        <f>+CONCATENATE(B2558,C2558,D2558,E2558,F2558)</f>
        <v>AFAgg301.25</v>
      </c>
      <c r="B2558" s="158" t="s">
        <v>121</v>
      </c>
      <c r="C2558" s="154" t="s">
        <v>148</v>
      </c>
      <c r="D2558" s="154" t="s">
        <v>89</v>
      </c>
      <c r="E2558" s="158">
        <v>30</v>
      </c>
      <c r="F2558" s="159">
        <v>1.25</v>
      </c>
      <c r="G2558" s="156">
        <v>0</v>
      </c>
      <c r="H2558" s="156">
        <v>72.16</v>
      </c>
      <c r="I2558" s="156">
        <v>77.27</v>
      </c>
      <c r="J2558" s="156">
        <v>92.48</v>
      </c>
      <c r="K2558" s="156">
        <v>117.45</v>
      </c>
      <c r="L2558" s="156">
        <v>149.7</v>
      </c>
      <c r="M2558" s="157">
        <v>149.7</v>
      </c>
    </row>
    <row r="2559" spans="1:13">
      <c r="A2559" s="153" t="str">
        <f>+CONCATENATE(B2559,C2559,D2559,E2559,F2559)</f>
        <v>AFAgg311.25</v>
      </c>
      <c r="B2559" s="158" t="s">
        <v>121</v>
      </c>
      <c r="C2559" s="154" t="s">
        <v>148</v>
      </c>
      <c r="D2559" s="154" t="s">
        <v>89</v>
      </c>
      <c r="E2559" s="158">
        <v>31</v>
      </c>
      <c r="F2559" s="159">
        <v>1.25</v>
      </c>
      <c r="G2559" s="156">
        <v>0</v>
      </c>
      <c r="H2559" s="156">
        <v>74.27</v>
      </c>
      <c r="I2559" s="156">
        <v>81.31</v>
      </c>
      <c r="J2559" s="156">
        <v>99.48</v>
      </c>
      <c r="K2559" s="156">
        <v>127.53</v>
      </c>
      <c r="L2559" s="156">
        <v>161.88</v>
      </c>
      <c r="M2559" s="157">
        <v>154.72</v>
      </c>
    </row>
    <row r="2560" spans="1:13">
      <c r="A2560" s="153" t="str">
        <f>+CONCATENATE(B2560,C2560,D2560,E2560,F2560)</f>
        <v>AFAgg321.25</v>
      </c>
      <c r="B2560" s="158" t="s">
        <v>121</v>
      </c>
      <c r="C2560" s="154" t="s">
        <v>148</v>
      </c>
      <c r="D2560" s="154" t="s">
        <v>89</v>
      </c>
      <c r="E2560" s="158">
        <v>32</v>
      </c>
      <c r="F2560" s="159">
        <v>1.25</v>
      </c>
      <c r="G2560" s="156">
        <v>0</v>
      </c>
      <c r="H2560" s="156">
        <v>76.94</v>
      </c>
      <c r="I2560" s="156">
        <v>86.3</v>
      </c>
      <c r="J2560" s="156">
        <v>107.56</v>
      </c>
      <c r="K2560" s="156">
        <v>138.56</v>
      </c>
      <c r="L2560" s="156">
        <v>175.2</v>
      </c>
      <c r="M2560" s="157">
        <v>160.11</v>
      </c>
    </row>
    <row r="2561" spans="1:13">
      <c r="A2561" s="153" t="str">
        <f>+CONCATENATE(B2561,C2561,D2561,E2561,F2561)</f>
        <v>AFAgg331.25</v>
      </c>
      <c r="B2561" s="158" t="s">
        <v>121</v>
      </c>
      <c r="C2561" s="154" t="s">
        <v>148</v>
      </c>
      <c r="D2561" s="154" t="s">
        <v>89</v>
      </c>
      <c r="E2561" s="158">
        <v>33</v>
      </c>
      <c r="F2561" s="159">
        <v>1.25</v>
      </c>
      <c r="G2561" s="156">
        <v>0</v>
      </c>
      <c r="H2561" s="156">
        <v>80.2</v>
      </c>
      <c r="I2561" s="156">
        <v>92.32</v>
      </c>
      <c r="J2561" s="156">
        <v>116.76</v>
      </c>
      <c r="K2561" s="156">
        <v>150.84</v>
      </c>
      <c r="L2561" s="156">
        <v>189.59</v>
      </c>
      <c r="M2561" s="157">
        <v>165.91</v>
      </c>
    </row>
    <row r="2562" spans="1:13">
      <c r="A2562" s="153" t="str">
        <f>+CONCATENATE(B2562,C2562,D2562,E2562,F2562)</f>
        <v>AFAgg341.25</v>
      </c>
      <c r="B2562" s="158" t="s">
        <v>121</v>
      </c>
      <c r="C2562" s="154" t="s">
        <v>148</v>
      </c>
      <c r="D2562" s="154" t="s">
        <v>89</v>
      </c>
      <c r="E2562" s="158">
        <v>34</v>
      </c>
      <c r="F2562" s="159">
        <v>1.25</v>
      </c>
      <c r="G2562" s="156">
        <v>0</v>
      </c>
      <c r="H2562" s="156">
        <v>84.23</v>
      </c>
      <c r="I2562" s="156">
        <v>99.32</v>
      </c>
      <c r="J2562" s="156">
        <v>127.11</v>
      </c>
      <c r="K2562" s="156">
        <v>164.16</v>
      </c>
      <c r="L2562" s="156">
        <v>205.19</v>
      </c>
      <c r="M2562" s="157">
        <v>172.15</v>
      </c>
    </row>
    <row r="2563" spans="1:13">
      <c r="A2563" s="153" t="str">
        <f t="shared" ref="A2563:A2626" si="62">+CONCATENATE(B2563,C2563,D2563,E2563,F2563)</f>
        <v>AFAgg351.25</v>
      </c>
      <c r="B2563" s="158" t="s">
        <v>121</v>
      </c>
      <c r="C2563" s="154" t="s">
        <v>148</v>
      </c>
      <c r="D2563" s="154" t="s">
        <v>89</v>
      </c>
      <c r="E2563" s="158">
        <v>35</v>
      </c>
      <c r="F2563" s="159">
        <v>1.25</v>
      </c>
      <c r="G2563" s="156">
        <v>0</v>
      </c>
      <c r="H2563" s="156">
        <v>89.08</v>
      </c>
      <c r="I2563" s="156">
        <v>107.63</v>
      </c>
      <c r="J2563" s="156">
        <v>139.09</v>
      </c>
      <c r="K2563" s="156">
        <v>178.81</v>
      </c>
      <c r="L2563" s="156">
        <v>222.16</v>
      </c>
      <c r="M2563" s="157">
        <v>178.81</v>
      </c>
    </row>
    <row r="2564" spans="1:13">
      <c r="A2564" s="153" t="str">
        <f>+CONCATENATE(B2564,C2564,D2564,E2564,F2564)</f>
        <v>AFAgg361.25</v>
      </c>
      <c r="B2564" s="158" t="s">
        <v>121</v>
      </c>
      <c r="C2564" s="154" t="s">
        <v>148</v>
      </c>
      <c r="D2564" s="154" t="s">
        <v>89</v>
      </c>
      <c r="E2564" s="158">
        <v>36</v>
      </c>
      <c r="F2564" s="159">
        <v>1.25</v>
      </c>
      <c r="G2564" s="156">
        <v>0</v>
      </c>
      <c r="H2564" s="156">
        <v>95</v>
      </c>
      <c r="I2564" s="156">
        <v>117.17</v>
      </c>
      <c r="J2564" s="156">
        <v>152.34</v>
      </c>
      <c r="K2564" s="156">
        <v>194.87</v>
      </c>
      <c r="L2564" s="156">
        <v>240.62</v>
      </c>
      <c r="M2564" s="157">
        <v>186</v>
      </c>
    </row>
    <row r="2565" spans="1:13">
      <c r="A2565" s="153" t="str">
        <f>+CONCATENATE(B2565,C2565,D2565,E2565,F2565)</f>
        <v>AFAgg371.25</v>
      </c>
      <c r="B2565" s="158" t="s">
        <v>121</v>
      </c>
      <c r="C2565" s="154" t="s">
        <v>148</v>
      </c>
      <c r="D2565" s="154" t="s">
        <v>89</v>
      </c>
      <c r="E2565" s="158">
        <v>37</v>
      </c>
      <c r="F2565" s="159">
        <v>1.25</v>
      </c>
      <c r="G2565" s="156">
        <v>0</v>
      </c>
      <c r="H2565" s="156">
        <v>102.08</v>
      </c>
      <c r="I2565" s="156">
        <v>128.18</v>
      </c>
      <c r="J2565" s="156">
        <v>167.13</v>
      </c>
      <c r="K2565" s="156">
        <v>212.17</v>
      </c>
      <c r="L2565" s="156">
        <v>260.67</v>
      </c>
      <c r="M2565" s="157">
        <v>193.71</v>
      </c>
    </row>
    <row r="2566" spans="1:13">
      <c r="A2566" s="153" t="str">
        <f>+CONCATENATE(B2566,C2566,D2566,E2566,F2566)</f>
        <v>AFAgg381.25</v>
      </c>
      <c r="B2566" s="158" t="s">
        <v>121</v>
      </c>
      <c r="C2566" s="154" t="s">
        <v>148</v>
      </c>
      <c r="D2566" s="154" t="s">
        <v>89</v>
      </c>
      <c r="E2566" s="158">
        <v>38</v>
      </c>
      <c r="F2566" s="159">
        <v>1.25</v>
      </c>
      <c r="G2566" s="156">
        <v>0</v>
      </c>
      <c r="H2566" s="156">
        <v>110.49</v>
      </c>
      <c r="I2566" s="156">
        <v>140.67</v>
      </c>
      <c r="J2566" s="156">
        <v>183.23</v>
      </c>
      <c r="K2566" s="156">
        <v>230.96</v>
      </c>
      <c r="L2566" s="156">
        <v>282.42</v>
      </c>
      <c r="M2566" s="157">
        <v>201.98</v>
      </c>
    </row>
    <row r="2567" spans="1:13">
      <c r="A2567" s="153" t="str">
        <f>+CONCATENATE(B2567,C2567,D2567,E2567,F2567)</f>
        <v>AFAgg391.25</v>
      </c>
      <c r="B2567" s="158" t="s">
        <v>121</v>
      </c>
      <c r="C2567" s="154" t="s">
        <v>148</v>
      </c>
      <c r="D2567" s="154" t="s">
        <v>89</v>
      </c>
      <c r="E2567" s="158">
        <v>39</v>
      </c>
      <c r="F2567" s="159">
        <v>1.25</v>
      </c>
      <c r="G2567" s="156">
        <v>0</v>
      </c>
      <c r="H2567" s="156">
        <v>120.2</v>
      </c>
      <c r="I2567" s="156">
        <v>154.79</v>
      </c>
      <c r="J2567" s="156">
        <v>200.97</v>
      </c>
      <c r="K2567" s="156">
        <v>251.38</v>
      </c>
      <c r="L2567" s="156">
        <v>306.01</v>
      </c>
      <c r="M2567" s="157">
        <v>210.85</v>
      </c>
    </row>
    <row r="2568" spans="1:13">
      <c r="A2568" s="153" t="str">
        <f>+CONCATENATE(B2568,C2568,D2568,E2568,F2568)</f>
        <v>AFAgg401.25</v>
      </c>
      <c r="B2568" s="158" t="s">
        <v>121</v>
      </c>
      <c r="C2568" s="154" t="s">
        <v>148</v>
      </c>
      <c r="D2568" s="154" t="s">
        <v>89</v>
      </c>
      <c r="E2568" s="158">
        <v>40</v>
      </c>
      <c r="F2568" s="159">
        <v>1.25</v>
      </c>
      <c r="G2568" s="156">
        <v>138.56</v>
      </c>
      <c r="H2568" s="156">
        <v>131.67</v>
      </c>
      <c r="I2568" s="156">
        <v>170.85</v>
      </c>
      <c r="J2568" s="156">
        <v>220.4</v>
      </c>
      <c r="K2568" s="156">
        <v>273.53</v>
      </c>
      <c r="L2568" s="156">
        <v>331.57</v>
      </c>
      <c r="M2568" s="157">
        <v>220.4</v>
      </c>
    </row>
    <row r="2569" spans="1:13">
      <c r="A2569" s="153" t="str">
        <f>+CONCATENATE(B2569,C2569,D2569,E2569,F2569)</f>
        <v>AFAgg411.25</v>
      </c>
      <c r="B2569" s="158" t="s">
        <v>121</v>
      </c>
      <c r="C2569" s="154" t="s">
        <v>148</v>
      </c>
      <c r="D2569" s="154" t="s">
        <v>89</v>
      </c>
      <c r="E2569" s="158">
        <v>41</v>
      </c>
      <c r="F2569" s="159">
        <v>1.25</v>
      </c>
      <c r="G2569" s="156">
        <v>138.56</v>
      </c>
      <c r="H2569" s="156">
        <v>144.78</v>
      </c>
      <c r="I2569" s="156">
        <v>188.76</v>
      </c>
      <c r="J2569" s="156">
        <v>241.43</v>
      </c>
      <c r="K2569" s="156">
        <v>297.54</v>
      </c>
      <c r="L2569" s="156">
        <v>359.25</v>
      </c>
      <c r="M2569" s="157">
        <v>230.59</v>
      </c>
    </row>
    <row r="2570" spans="1:13">
      <c r="A2570" s="153" t="str">
        <f>+CONCATENATE(B2570,C2570,D2570,E2570,F2570)</f>
        <v>AFAgg421.25</v>
      </c>
      <c r="B2570" s="158" t="s">
        <v>121</v>
      </c>
      <c r="C2570" s="154" t="s">
        <v>148</v>
      </c>
      <c r="D2570" s="154" t="s">
        <v>89</v>
      </c>
      <c r="E2570" s="158">
        <v>42</v>
      </c>
      <c r="F2570" s="159">
        <v>1.25</v>
      </c>
      <c r="G2570" s="156">
        <v>138.56</v>
      </c>
      <c r="H2570" s="156">
        <v>159.91</v>
      </c>
      <c r="I2570" s="156">
        <v>208.51</v>
      </c>
      <c r="J2570" s="156">
        <v>264.18</v>
      </c>
      <c r="K2570" s="156">
        <v>323.56</v>
      </c>
      <c r="L2570" s="156">
        <v>389.17</v>
      </c>
      <c r="M2570" s="157">
        <v>241.57</v>
      </c>
    </row>
    <row r="2571" spans="1:13">
      <c r="A2571" s="153" t="str">
        <f>+CONCATENATE(B2571,C2571,D2571,E2571,F2571)</f>
        <v>AFAgg431.25</v>
      </c>
      <c r="B2571" s="158" t="s">
        <v>121</v>
      </c>
      <c r="C2571" s="154" t="s">
        <v>148</v>
      </c>
      <c r="D2571" s="154" t="s">
        <v>89</v>
      </c>
      <c r="E2571" s="158">
        <v>43</v>
      </c>
      <c r="F2571" s="159">
        <v>1.25</v>
      </c>
      <c r="G2571" s="156">
        <v>138.56</v>
      </c>
      <c r="H2571" s="156">
        <v>177.24</v>
      </c>
      <c r="I2571" s="156">
        <v>230.15</v>
      </c>
      <c r="J2571" s="156">
        <v>288.86</v>
      </c>
      <c r="K2571" s="156">
        <v>351.75</v>
      </c>
      <c r="L2571" s="156">
        <v>421.51</v>
      </c>
      <c r="M2571" s="157">
        <v>253.36</v>
      </c>
    </row>
    <row r="2572" spans="1:13">
      <c r="A2572" s="153" t="str">
        <f>+CONCATENATE(B2572,C2572,D2572,E2572,F2572)</f>
        <v>AFAgg441.25</v>
      </c>
      <c r="B2572" s="158" t="s">
        <v>121</v>
      </c>
      <c r="C2572" s="154" t="s">
        <v>148</v>
      </c>
      <c r="D2572" s="154" t="s">
        <v>89</v>
      </c>
      <c r="E2572" s="158">
        <v>44</v>
      </c>
      <c r="F2572" s="159">
        <v>1.25</v>
      </c>
      <c r="G2572" s="156">
        <v>152.12</v>
      </c>
      <c r="H2572" s="156">
        <v>196.75</v>
      </c>
      <c r="I2572" s="156">
        <v>253.87</v>
      </c>
      <c r="J2572" s="156">
        <v>315.57</v>
      </c>
      <c r="K2572" s="156">
        <v>382.29</v>
      </c>
      <c r="L2572" s="156">
        <v>456.38</v>
      </c>
      <c r="M2572" s="157">
        <v>266.04</v>
      </c>
    </row>
    <row r="2573" spans="1:13">
      <c r="A2573" s="153" t="str">
        <f>+CONCATENATE(B2573,C2573,D2573,E2573,F2573)</f>
        <v>AFAgg451.25</v>
      </c>
      <c r="B2573" s="158" t="s">
        <v>121</v>
      </c>
      <c r="C2573" s="154" t="s">
        <v>148</v>
      </c>
      <c r="D2573" s="154" t="s">
        <v>89</v>
      </c>
      <c r="E2573" s="158">
        <v>45</v>
      </c>
      <c r="F2573" s="159">
        <v>1.25</v>
      </c>
      <c r="G2573" s="156">
        <v>167.73</v>
      </c>
      <c r="H2573" s="156">
        <v>218.51</v>
      </c>
      <c r="I2573" s="156">
        <v>279.73</v>
      </c>
      <c r="J2573" s="156">
        <v>344.47</v>
      </c>
      <c r="K2573" s="156">
        <v>415.34</v>
      </c>
      <c r="L2573" s="156">
        <v>493.95</v>
      </c>
      <c r="M2573" s="157">
        <v>279.73</v>
      </c>
    </row>
    <row r="2574" spans="1:13">
      <c r="A2574" s="153" t="str">
        <f>+CONCATENATE(B2574,C2574,D2574,E2574,F2574)</f>
        <v>AFAgg461.25</v>
      </c>
      <c r="B2574" s="158" t="s">
        <v>121</v>
      </c>
      <c r="C2574" s="154" t="s">
        <v>148</v>
      </c>
      <c r="D2574" s="154" t="s">
        <v>89</v>
      </c>
      <c r="E2574" s="158">
        <v>46</v>
      </c>
      <c r="F2574" s="159">
        <v>1.25</v>
      </c>
      <c r="G2574" s="156">
        <v>185.97</v>
      </c>
      <c r="H2574" s="156">
        <v>242.99</v>
      </c>
      <c r="I2574" s="156">
        <v>307.68</v>
      </c>
      <c r="J2574" s="156">
        <v>375.7</v>
      </c>
      <c r="K2574" s="156">
        <v>451.06</v>
      </c>
      <c r="L2574" s="156"/>
      <c r="M2574" s="157">
        <v>294.39</v>
      </c>
    </row>
    <row r="2575" spans="1:13">
      <c r="A2575" s="153" t="str">
        <f>+CONCATENATE(B2575,C2575,D2575,E2575,F2575)</f>
        <v>AFAgg471.25</v>
      </c>
      <c r="B2575" s="158" t="s">
        <v>121</v>
      </c>
      <c r="C2575" s="154" t="s">
        <v>148</v>
      </c>
      <c r="D2575" s="154" t="s">
        <v>89</v>
      </c>
      <c r="E2575" s="158">
        <v>47</v>
      </c>
      <c r="F2575" s="159">
        <v>1.25</v>
      </c>
      <c r="G2575" s="156">
        <v>206.87</v>
      </c>
      <c r="H2575" s="156">
        <v>270.09</v>
      </c>
      <c r="I2575" s="156">
        <v>337.68</v>
      </c>
      <c r="J2575" s="156">
        <v>409.41</v>
      </c>
      <c r="K2575" s="156">
        <v>489.63</v>
      </c>
      <c r="L2575" s="156"/>
      <c r="M2575" s="157">
        <v>310.19</v>
      </c>
    </row>
    <row r="2576" spans="1:13">
      <c r="A2576" s="153" t="str">
        <f>+CONCATENATE(B2576,C2576,D2576,E2576,F2576)</f>
        <v>AFAgg481.25</v>
      </c>
      <c r="B2576" s="158" t="s">
        <v>121</v>
      </c>
      <c r="C2576" s="154" t="s">
        <v>148</v>
      </c>
      <c r="D2576" s="154" t="s">
        <v>89</v>
      </c>
      <c r="E2576" s="158">
        <v>48</v>
      </c>
      <c r="F2576" s="159">
        <v>1.25</v>
      </c>
      <c r="G2576" s="156">
        <v>230.83</v>
      </c>
      <c r="H2576" s="156">
        <v>299.51</v>
      </c>
      <c r="I2576" s="156">
        <v>369.97</v>
      </c>
      <c r="J2576" s="156">
        <v>445.75</v>
      </c>
      <c r="K2576" s="156">
        <v>531.2</v>
      </c>
      <c r="L2576" s="156"/>
      <c r="M2576" s="157">
        <v>327.21</v>
      </c>
    </row>
    <row r="2577" spans="1:13">
      <c r="A2577" s="153" t="str">
        <f>+CONCATENATE(B2577,C2577,D2577,E2577,F2577)</f>
        <v>AFAgg491.25</v>
      </c>
      <c r="B2577" s="158" t="s">
        <v>121</v>
      </c>
      <c r="C2577" s="154" t="s">
        <v>148</v>
      </c>
      <c r="D2577" s="154" t="s">
        <v>89</v>
      </c>
      <c r="E2577" s="158">
        <v>49</v>
      </c>
      <c r="F2577" s="159">
        <v>1.25</v>
      </c>
      <c r="G2577" s="156">
        <v>257.99</v>
      </c>
      <c r="H2577" s="156">
        <v>331.21</v>
      </c>
      <c r="I2577" s="156">
        <v>404.6</v>
      </c>
      <c r="J2577" s="156">
        <v>484.89</v>
      </c>
      <c r="K2577" s="156">
        <v>575.92</v>
      </c>
      <c r="L2577" s="156">
        <v>0</v>
      </c>
      <c r="M2577" s="157">
        <v>345.49</v>
      </c>
    </row>
    <row r="2578" spans="1:13">
      <c r="A2578" s="153" t="str">
        <f>+CONCATENATE(B2578,C2578,D2578,E2578,F2578)</f>
        <v>AFAgg501.25</v>
      </c>
      <c r="B2578" s="158" t="s">
        <v>121</v>
      </c>
      <c r="C2578" s="154" t="s">
        <v>148</v>
      </c>
      <c r="D2578" s="154" t="s">
        <v>89</v>
      </c>
      <c r="E2578" s="158">
        <v>50</v>
      </c>
      <c r="F2578" s="159">
        <v>1.25</v>
      </c>
      <c r="G2578" s="156">
        <v>287.68</v>
      </c>
      <c r="H2578" s="156">
        <v>365.2</v>
      </c>
      <c r="I2578" s="156">
        <v>441.65</v>
      </c>
      <c r="J2578" s="156">
        <v>526.97</v>
      </c>
      <c r="K2578" s="156">
        <v>623.88</v>
      </c>
      <c r="L2578" s="156">
        <v>0</v>
      </c>
      <c r="M2578" s="157">
        <v>365.2</v>
      </c>
    </row>
    <row r="2579" spans="1:13">
      <c r="A2579" s="153" t="str">
        <f>+CONCATENATE(B2579,C2579,D2579,E2579,F2579)</f>
        <v>AFAgg511.25</v>
      </c>
      <c r="B2579" s="158" t="s">
        <v>121</v>
      </c>
      <c r="C2579" s="154" t="s">
        <v>148</v>
      </c>
      <c r="D2579" s="154" t="s">
        <v>89</v>
      </c>
      <c r="E2579" s="158">
        <v>51</v>
      </c>
      <c r="F2579" s="159">
        <v>1.25</v>
      </c>
      <c r="G2579" s="156">
        <v>320.19</v>
      </c>
      <c r="H2579" s="156">
        <v>401.35</v>
      </c>
      <c r="I2579" s="156">
        <v>481.18</v>
      </c>
      <c r="J2579" s="156">
        <v>572.11</v>
      </c>
      <c r="K2579" s="156"/>
      <c r="L2579" s="156">
        <v>0</v>
      </c>
      <c r="M2579" s="157">
        <v>385.83</v>
      </c>
    </row>
    <row r="2580" spans="1:13">
      <c r="A2580" s="153" t="str">
        <f>+CONCATENATE(B2580,C2580,D2580,E2580,F2580)</f>
        <v>AFAgg521.25</v>
      </c>
      <c r="B2580" s="158" t="s">
        <v>121</v>
      </c>
      <c r="C2580" s="154" t="s">
        <v>148</v>
      </c>
      <c r="D2580" s="154" t="s">
        <v>89</v>
      </c>
      <c r="E2580" s="158">
        <v>52</v>
      </c>
      <c r="F2580" s="159">
        <v>1.25</v>
      </c>
      <c r="G2580" s="156">
        <v>355.1</v>
      </c>
      <c r="H2580" s="156">
        <v>439.56</v>
      </c>
      <c r="I2580" s="156">
        <v>523.3</v>
      </c>
      <c r="J2580" s="156">
        <v>620.46</v>
      </c>
      <c r="K2580" s="156"/>
      <c r="L2580" s="156">
        <v>0</v>
      </c>
      <c r="M2580" s="157">
        <v>405.87</v>
      </c>
    </row>
    <row r="2581" spans="1:13">
      <c r="A2581" s="153" t="str">
        <f>+CONCATENATE(B2581,C2581,D2581,E2581,F2581)</f>
        <v>AFAgg531.25</v>
      </c>
      <c r="B2581" s="158" t="s">
        <v>121</v>
      </c>
      <c r="C2581" s="154" t="s">
        <v>148</v>
      </c>
      <c r="D2581" s="154" t="s">
        <v>89</v>
      </c>
      <c r="E2581" s="158">
        <v>53</v>
      </c>
      <c r="F2581" s="159">
        <v>1.25</v>
      </c>
      <c r="G2581" s="156">
        <v>392.12</v>
      </c>
      <c r="H2581" s="156">
        <v>479.76</v>
      </c>
      <c r="I2581" s="156">
        <v>568.12</v>
      </c>
      <c r="J2581" s="156">
        <v>672.15</v>
      </c>
      <c r="K2581" s="156"/>
      <c r="L2581" s="156">
        <v>0</v>
      </c>
      <c r="M2581" s="157">
        <v>426.49</v>
      </c>
    </row>
    <row r="2582" spans="1:13">
      <c r="A2582" s="153" t="str">
        <f>+CONCATENATE(B2582,C2582,D2582,E2582,F2582)</f>
        <v>AFAgg541.25</v>
      </c>
      <c r="B2582" s="158" t="s">
        <v>121</v>
      </c>
      <c r="C2582" s="154" t="s">
        <v>148</v>
      </c>
      <c r="D2582" s="154" t="s">
        <v>89</v>
      </c>
      <c r="E2582" s="158">
        <v>54</v>
      </c>
      <c r="F2582" s="159">
        <v>1.25</v>
      </c>
      <c r="G2582" s="156">
        <v>430.87</v>
      </c>
      <c r="H2582" s="156">
        <v>522.04</v>
      </c>
      <c r="I2582" s="156">
        <v>615.85</v>
      </c>
      <c r="J2582" s="156">
        <v>727.39</v>
      </c>
      <c r="K2582" s="156">
        <v>0</v>
      </c>
      <c r="L2582" s="156">
        <v>0</v>
      </c>
      <c r="M2582" s="157">
        <v>448.15</v>
      </c>
    </row>
    <row r="2583" spans="1:13">
      <c r="A2583" s="153" t="str">
        <f>+CONCATENATE(B2583,C2583,D2583,E2583,F2583)</f>
        <v>AFAgg551.25</v>
      </c>
      <c r="B2583" s="158" t="s">
        <v>121</v>
      </c>
      <c r="C2583" s="154" t="s">
        <v>148</v>
      </c>
      <c r="D2583" s="154" t="s">
        <v>89</v>
      </c>
      <c r="E2583" s="158">
        <v>55</v>
      </c>
      <c r="F2583" s="159">
        <v>1.25</v>
      </c>
      <c r="G2583" s="156">
        <v>471.23</v>
      </c>
      <c r="H2583" s="156">
        <v>566.49</v>
      </c>
      <c r="I2583" s="156">
        <v>666.74</v>
      </c>
      <c r="J2583" s="156">
        <v>786.39</v>
      </c>
      <c r="K2583" s="156">
        <v>0</v>
      </c>
      <c r="L2583" s="156">
        <v>0</v>
      </c>
      <c r="M2583" s="157">
        <v>471.23</v>
      </c>
    </row>
    <row r="2584" spans="1:13">
      <c r="A2584" s="153" t="str">
        <f>+CONCATENATE(B2584,C2584,D2584,E2584,F2584)</f>
        <v>AFAgg561.25</v>
      </c>
      <c r="B2584" s="158" t="s">
        <v>121</v>
      </c>
      <c r="C2584" s="154" t="s">
        <v>148</v>
      </c>
      <c r="D2584" s="154" t="s">
        <v>89</v>
      </c>
      <c r="E2584" s="158">
        <v>56</v>
      </c>
      <c r="F2584" s="159">
        <v>1.25</v>
      </c>
      <c r="G2584" s="156">
        <v>513.11</v>
      </c>
      <c r="H2584" s="156">
        <v>613.4</v>
      </c>
      <c r="I2584" s="156">
        <v>721.09</v>
      </c>
      <c r="J2584" s="156"/>
      <c r="K2584" s="156">
        <v>0</v>
      </c>
      <c r="L2584" s="156">
        <v>0</v>
      </c>
      <c r="M2584" s="157"/>
    </row>
    <row r="2585" spans="1:13">
      <c r="A2585" s="153" t="str">
        <f>+CONCATENATE(B2585,C2585,D2585,E2585,F2585)</f>
        <v>AFAgg571.25</v>
      </c>
      <c r="B2585" s="158" t="s">
        <v>121</v>
      </c>
      <c r="C2585" s="154" t="s">
        <v>148</v>
      </c>
      <c r="D2585" s="154" t="s">
        <v>89</v>
      </c>
      <c r="E2585" s="158">
        <v>57</v>
      </c>
      <c r="F2585" s="159">
        <v>1.25</v>
      </c>
      <c r="G2585" s="156">
        <v>556.64</v>
      </c>
      <c r="H2585" s="156">
        <v>663.18</v>
      </c>
      <c r="I2585" s="156">
        <v>779.32</v>
      </c>
      <c r="J2585" s="156"/>
      <c r="K2585" s="156">
        <v>0</v>
      </c>
      <c r="L2585" s="156">
        <v>0</v>
      </c>
      <c r="M2585" s="157"/>
    </row>
    <row r="2586" spans="1:13">
      <c r="A2586" s="153" t="str">
        <f>+CONCATENATE(B2586,C2586,D2586,E2586,F2586)</f>
        <v>AFAgg581.25</v>
      </c>
      <c r="B2586" s="158" t="s">
        <v>121</v>
      </c>
      <c r="C2586" s="154" t="s">
        <v>148</v>
      </c>
      <c r="D2586" s="154" t="s">
        <v>89</v>
      </c>
      <c r="E2586" s="158">
        <v>58</v>
      </c>
      <c r="F2586" s="159">
        <v>1.25</v>
      </c>
      <c r="G2586" s="156">
        <v>601.67</v>
      </c>
      <c r="H2586" s="156">
        <v>715.96</v>
      </c>
      <c r="I2586" s="156">
        <v>841.9</v>
      </c>
      <c r="J2586" s="156"/>
      <c r="K2586" s="156">
        <v>0</v>
      </c>
      <c r="L2586" s="156">
        <v>0</v>
      </c>
      <c r="M2586" s="157"/>
    </row>
    <row r="2587" spans="1:13">
      <c r="A2587" s="153" t="str">
        <f>+CONCATENATE(B2587,C2587,D2587,E2587,F2587)</f>
        <v>AFAgg591.25</v>
      </c>
      <c r="B2587" s="158" t="s">
        <v>121</v>
      </c>
      <c r="C2587" s="154" t="s">
        <v>148</v>
      </c>
      <c r="D2587" s="154" t="s">
        <v>89</v>
      </c>
      <c r="E2587" s="158">
        <v>59</v>
      </c>
      <c r="F2587" s="159">
        <v>1.25</v>
      </c>
      <c r="G2587" s="156">
        <v>649.72</v>
      </c>
      <c r="H2587" s="156">
        <v>773.18</v>
      </c>
      <c r="I2587" s="156">
        <v>909.39</v>
      </c>
      <c r="J2587" s="156">
        <v>0</v>
      </c>
      <c r="K2587" s="156">
        <v>0</v>
      </c>
      <c r="L2587" s="156">
        <v>0</v>
      </c>
      <c r="M2587" s="157"/>
    </row>
    <row r="2588" spans="1:13">
      <c r="A2588" s="153" t="str">
        <f>+CONCATENATE(B2588,C2588,D2588,E2588,F2588)</f>
        <v>AFAgg601.25</v>
      </c>
      <c r="B2588" s="158" t="s">
        <v>121</v>
      </c>
      <c r="C2588" s="154" t="s">
        <v>148</v>
      </c>
      <c r="D2588" s="154" t="s">
        <v>89</v>
      </c>
      <c r="E2588" s="158">
        <v>60</v>
      </c>
      <c r="F2588" s="159">
        <v>1.25</v>
      </c>
      <c r="G2588" s="156">
        <v>700.89</v>
      </c>
      <c r="H2588" s="156">
        <v>834.66</v>
      </c>
      <c r="I2588" s="156">
        <v>982.36</v>
      </c>
      <c r="J2588" s="156">
        <v>0</v>
      </c>
      <c r="K2588" s="156">
        <v>0</v>
      </c>
      <c r="L2588" s="156">
        <v>0</v>
      </c>
      <c r="M2588" s="157"/>
    </row>
    <row r="2589" spans="1:13">
      <c r="A2589" s="153" t="str">
        <f>+CONCATENATE(B2589,C2589,D2589,E2589,F2589)</f>
        <v>AFAgg611.25</v>
      </c>
      <c r="B2589" s="158" t="s">
        <v>121</v>
      </c>
      <c r="C2589" s="154" t="s">
        <v>148</v>
      </c>
      <c r="D2589" s="154" t="s">
        <v>89</v>
      </c>
      <c r="E2589" s="158">
        <v>61</v>
      </c>
      <c r="F2589" s="159">
        <v>1.25</v>
      </c>
      <c r="G2589" s="156">
        <v>755.96</v>
      </c>
      <c r="H2589" s="156">
        <v>901.96</v>
      </c>
      <c r="I2589" s="156"/>
      <c r="J2589" s="156">
        <v>0</v>
      </c>
      <c r="K2589" s="156">
        <v>0</v>
      </c>
      <c r="L2589" s="156">
        <v>0</v>
      </c>
      <c r="M2589" s="157"/>
    </row>
    <row r="2590" spans="1:13">
      <c r="A2590" s="153" t="str">
        <f>+CONCATENATE(B2590,C2590,D2590,E2590,F2590)</f>
        <v>AFAgg621.25</v>
      </c>
      <c r="B2590" s="158" t="s">
        <v>121</v>
      </c>
      <c r="C2590" s="154" t="s">
        <v>148</v>
      </c>
      <c r="D2590" s="154" t="s">
        <v>89</v>
      </c>
      <c r="E2590" s="158">
        <v>62</v>
      </c>
      <c r="F2590" s="159">
        <v>1.25</v>
      </c>
      <c r="G2590" s="156">
        <v>815.46</v>
      </c>
      <c r="H2590" s="156">
        <v>974.68</v>
      </c>
      <c r="I2590" s="156"/>
      <c r="J2590" s="156">
        <v>0</v>
      </c>
      <c r="K2590" s="156">
        <v>0</v>
      </c>
      <c r="L2590" s="156">
        <v>0</v>
      </c>
      <c r="M2590" s="157"/>
    </row>
    <row r="2591" spans="1:13">
      <c r="A2591" s="153" t="str">
        <f>+CONCATENATE(B2591,C2591,D2591,E2591,F2591)</f>
        <v>AFAgg631.25</v>
      </c>
      <c r="B2591" s="158" t="s">
        <v>121</v>
      </c>
      <c r="C2591" s="154" t="s">
        <v>148</v>
      </c>
      <c r="D2591" s="154" t="s">
        <v>89</v>
      </c>
      <c r="E2591" s="158">
        <v>63</v>
      </c>
      <c r="F2591" s="159">
        <v>1.25</v>
      </c>
      <c r="G2591" s="156">
        <v>880.47</v>
      </c>
      <c r="H2591" s="156">
        <v>1054.48</v>
      </c>
      <c r="I2591" s="156"/>
      <c r="J2591" s="156">
        <v>0</v>
      </c>
      <c r="K2591" s="156">
        <v>0</v>
      </c>
      <c r="L2591" s="156">
        <v>0</v>
      </c>
      <c r="M2591" s="157"/>
    </row>
    <row r="2592" spans="1:13">
      <c r="A2592" s="153" t="str">
        <f>+CONCATENATE(B2592,C2592,D2592,E2592,F2592)</f>
        <v>AFAgg641.25</v>
      </c>
      <c r="B2592" s="158" t="s">
        <v>121</v>
      </c>
      <c r="C2592" s="154" t="s">
        <v>148</v>
      </c>
      <c r="D2592" s="154" t="s">
        <v>89</v>
      </c>
      <c r="E2592" s="158">
        <v>64</v>
      </c>
      <c r="F2592" s="159">
        <v>1.25</v>
      </c>
      <c r="G2592" s="156">
        <v>951.84</v>
      </c>
      <c r="H2592" s="156">
        <v>1141.93</v>
      </c>
      <c r="I2592" s="156">
        <v>0</v>
      </c>
      <c r="J2592" s="156">
        <v>0</v>
      </c>
      <c r="K2592" s="156">
        <v>0</v>
      </c>
      <c r="L2592" s="156">
        <v>0</v>
      </c>
      <c r="M2592" s="157"/>
    </row>
    <row r="2593" spans="1:13">
      <c r="A2593" s="153" t="str">
        <f>+CONCATENATE(B2593,C2593,D2593,E2593,F2593)</f>
        <v>AFAgg651.25</v>
      </c>
      <c r="B2593" s="158" t="s">
        <v>121</v>
      </c>
      <c r="C2593" s="154" t="s">
        <v>148</v>
      </c>
      <c r="D2593" s="154" t="s">
        <v>89</v>
      </c>
      <c r="E2593" s="158">
        <v>65</v>
      </c>
      <c r="F2593" s="159">
        <v>1.25</v>
      </c>
      <c r="G2593" s="156">
        <v>1030.41</v>
      </c>
      <c r="H2593" s="156">
        <v>1237.79</v>
      </c>
      <c r="I2593" s="156">
        <v>0</v>
      </c>
      <c r="J2593" s="156">
        <v>0</v>
      </c>
      <c r="K2593" s="156">
        <v>0</v>
      </c>
      <c r="L2593" s="156">
        <v>0</v>
      </c>
      <c r="M2593" s="157"/>
    </row>
    <row r="2594" spans="1:13">
      <c r="A2594" s="153" t="str">
        <f>+CONCATENATE(B2594,C2594,D2594,E2594,F2594)</f>
        <v>AFAgg181.5</v>
      </c>
      <c r="B2594" s="158" t="s">
        <v>121</v>
      </c>
      <c r="C2594" s="154" t="s">
        <v>148</v>
      </c>
      <c r="D2594" s="154" t="s">
        <v>89</v>
      </c>
      <c r="E2594" s="158">
        <v>18</v>
      </c>
      <c r="F2594" s="159">
        <v>1.5</v>
      </c>
      <c r="G2594" s="156">
        <v>0</v>
      </c>
      <c r="H2594" s="156">
        <v>71.85</v>
      </c>
      <c r="I2594" s="156">
        <v>72.12</v>
      </c>
      <c r="J2594" s="156">
        <v>73.61</v>
      </c>
      <c r="K2594" s="156">
        <v>80.22</v>
      </c>
      <c r="L2594" s="156">
        <v>94.77</v>
      </c>
      <c r="M2594" s="157"/>
    </row>
    <row r="2595" spans="1:13">
      <c r="A2595" s="153" t="str">
        <f>+CONCATENATE(B2595,C2595,D2595,E2595,F2595)</f>
        <v>AFAgg191.5</v>
      </c>
      <c r="B2595" s="158" t="s">
        <v>121</v>
      </c>
      <c r="C2595" s="154" t="s">
        <v>148</v>
      </c>
      <c r="D2595" s="154" t="s">
        <v>89</v>
      </c>
      <c r="E2595" s="158">
        <v>19</v>
      </c>
      <c r="F2595" s="159">
        <v>1.5</v>
      </c>
      <c r="G2595" s="156">
        <v>0</v>
      </c>
      <c r="H2595" s="156">
        <v>71.85</v>
      </c>
      <c r="I2595" s="156">
        <v>72.12</v>
      </c>
      <c r="J2595" s="156">
        <v>73.61</v>
      </c>
      <c r="K2595" s="156">
        <v>80.22</v>
      </c>
      <c r="L2595" s="156">
        <v>94.77</v>
      </c>
      <c r="M2595" s="157"/>
    </row>
    <row r="2596" spans="1:13">
      <c r="A2596" s="153" t="str">
        <f>+CONCATENATE(B2596,C2596,D2596,E2596,F2596)</f>
        <v>AFAgg201.5</v>
      </c>
      <c r="B2596" s="158" t="s">
        <v>121</v>
      </c>
      <c r="C2596" s="154" t="s">
        <v>148</v>
      </c>
      <c r="D2596" s="154" t="s">
        <v>89</v>
      </c>
      <c r="E2596" s="158">
        <v>20</v>
      </c>
      <c r="F2596" s="159">
        <v>1.5</v>
      </c>
      <c r="G2596" s="156">
        <v>0</v>
      </c>
      <c r="H2596" s="156">
        <v>71.85</v>
      </c>
      <c r="I2596" s="156">
        <v>72.12</v>
      </c>
      <c r="J2596" s="156">
        <v>73.61</v>
      </c>
      <c r="K2596" s="156">
        <v>80.22</v>
      </c>
      <c r="L2596" s="156">
        <v>94.77</v>
      </c>
      <c r="M2596" s="157"/>
    </row>
    <row r="2597" spans="1:13">
      <c r="A2597" s="153" t="str">
        <f>+CONCATENATE(B2597,C2597,D2597,E2597,F2597)</f>
        <v>AFAgg211.5</v>
      </c>
      <c r="B2597" s="158" t="s">
        <v>121</v>
      </c>
      <c r="C2597" s="154" t="s">
        <v>148</v>
      </c>
      <c r="D2597" s="154" t="s">
        <v>89</v>
      </c>
      <c r="E2597" s="158">
        <v>21</v>
      </c>
      <c r="F2597" s="159">
        <v>1.5</v>
      </c>
      <c r="G2597" s="156">
        <v>0</v>
      </c>
      <c r="H2597" s="156">
        <v>71.85</v>
      </c>
      <c r="I2597" s="156">
        <v>72.12</v>
      </c>
      <c r="J2597" s="156">
        <v>73.61</v>
      </c>
      <c r="K2597" s="156">
        <v>80.22</v>
      </c>
      <c r="L2597" s="156">
        <v>94.77</v>
      </c>
      <c r="M2597" s="157"/>
    </row>
    <row r="2598" spans="1:13">
      <c r="A2598" s="153" t="str">
        <f>+CONCATENATE(B2598,C2598,D2598,E2598,F2598)</f>
        <v>AFAgg221.5</v>
      </c>
      <c r="B2598" s="158" t="s">
        <v>121</v>
      </c>
      <c r="C2598" s="154" t="s">
        <v>148</v>
      </c>
      <c r="D2598" s="154" t="s">
        <v>89</v>
      </c>
      <c r="E2598" s="158">
        <v>22</v>
      </c>
      <c r="F2598" s="159">
        <v>1.5</v>
      </c>
      <c r="G2598" s="156">
        <v>0</v>
      </c>
      <c r="H2598" s="156">
        <v>74.11</v>
      </c>
      <c r="I2598" s="156">
        <v>74.36</v>
      </c>
      <c r="J2598" s="156">
        <v>76.33</v>
      </c>
      <c r="K2598" s="156">
        <v>84.39</v>
      </c>
      <c r="L2598" s="156">
        <v>100.92</v>
      </c>
      <c r="M2598" s="157"/>
    </row>
    <row r="2599" spans="1:13">
      <c r="A2599" s="153" t="str">
        <f>+CONCATENATE(B2599,C2599,D2599,E2599,F2599)</f>
        <v>AFAgg231.5</v>
      </c>
      <c r="B2599" s="158" t="s">
        <v>121</v>
      </c>
      <c r="C2599" s="154" t="s">
        <v>148</v>
      </c>
      <c r="D2599" s="154" t="s">
        <v>89</v>
      </c>
      <c r="E2599" s="158">
        <v>23</v>
      </c>
      <c r="F2599" s="159">
        <v>1.5</v>
      </c>
      <c r="G2599" s="156">
        <v>0</v>
      </c>
      <c r="H2599" s="156">
        <v>76.04</v>
      </c>
      <c r="I2599" s="156">
        <v>76.35</v>
      </c>
      <c r="J2599" s="156">
        <v>79.02</v>
      </c>
      <c r="K2599" s="156">
        <v>88.86</v>
      </c>
      <c r="L2599" s="156">
        <v>107.67</v>
      </c>
      <c r="M2599" s="157"/>
    </row>
    <row r="2600" spans="1:13">
      <c r="A2600" s="153" t="str">
        <f>+CONCATENATE(B2600,C2600,D2600,E2600,F2600)</f>
        <v>AFAgg241.5</v>
      </c>
      <c r="B2600" s="158" t="s">
        <v>121</v>
      </c>
      <c r="C2600" s="154" t="s">
        <v>148</v>
      </c>
      <c r="D2600" s="154" t="s">
        <v>89</v>
      </c>
      <c r="E2600" s="158">
        <v>24</v>
      </c>
      <c r="F2600" s="159">
        <v>1.5</v>
      </c>
      <c r="G2600" s="156">
        <v>0</v>
      </c>
      <c r="H2600" s="156">
        <v>77.64</v>
      </c>
      <c r="I2600" s="156">
        <v>78.1</v>
      </c>
      <c r="J2600" s="156">
        <v>81.82</v>
      </c>
      <c r="K2600" s="156">
        <v>93.8</v>
      </c>
      <c r="L2600" s="156">
        <v>115.19</v>
      </c>
      <c r="M2600" s="157"/>
    </row>
    <row r="2601" spans="1:13">
      <c r="A2601" s="153" t="str">
        <f>+CONCATENATE(B2601,C2601,D2601,E2601,F2601)</f>
        <v>AFAgg251.5</v>
      </c>
      <c r="B2601" s="158" t="s">
        <v>121</v>
      </c>
      <c r="C2601" s="154" t="s">
        <v>148</v>
      </c>
      <c r="D2601" s="154" t="s">
        <v>89</v>
      </c>
      <c r="E2601" s="158">
        <v>25</v>
      </c>
      <c r="F2601" s="159">
        <v>1.5</v>
      </c>
      <c r="G2601" s="156">
        <v>0</v>
      </c>
      <c r="H2601" s="156">
        <v>78.98</v>
      </c>
      <c r="I2601" s="156">
        <v>79.76</v>
      </c>
      <c r="J2601" s="156">
        <v>84.96</v>
      </c>
      <c r="K2601" s="156">
        <v>99.42</v>
      </c>
      <c r="L2601" s="156">
        <v>123.43</v>
      </c>
      <c r="M2601" s="157"/>
    </row>
    <row r="2602" spans="1:13">
      <c r="A2602" s="153" t="str">
        <f>+CONCATENATE(B2602,C2602,D2602,E2602,F2602)</f>
        <v>AFAgg261.5</v>
      </c>
      <c r="B2602" s="158" t="s">
        <v>121</v>
      </c>
      <c r="C2602" s="154" t="s">
        <v>148</v>
      </c>
      <c r="D2602" s="154" t="s">
        <v>89</v>
      </c>
      <c r="E2602" s="158">
        <v>26</v>
      </c>
      <c r="F2602" s="159">
        <v>1.5</v>
      </c>
      <c r="G2602" s="156">
        <v>0</v>
      </c>
      <c r="H2602" s="156">
        <v>80.21</v>
      </c>
      <c r="I2602" s="156">
        <v>81.52</v>
      </c>
      <c r="J2602" s="156">
        <v>88.62</v>
      </c>
      <c r="K2602" s="156">
        <v>105.81</v>
      </c>
      <c r="L2602" s="156">
        <v>132.55</v>
      </c>
      <c r="M2602" s="157"/>
    </row>
    <row r="2603" spans="1:13">
      <c r="A2603" s="153" t="str">
        <f>+CONCATENATE(B2603,C2603,D2603,E2603,F2603)</f>
        <v>AFAgg271.5</v>
      </c>
      <c r="B2603" s="158" t="s">
        <v>121</v>
      </c>
      <c r="C2603" s="154" t="s">
        <v>148</v>
      </c>
      <c r="D2603" s="154" t="s">
        <v>89</v>
      </c>
      <c r="E2603" s="158">
        <v>27</v>
      </c>
      <c r="F2603" s="159">
        <v>1.5</v>
      </c>
      <c r="G2603" s="156">
        <v>0</v>
      </c>
      <c r="H2603" s="156">
        <v>81.47</v>
      </c>
      <c r="I2603" s="156">
        <v>83.45</v>
      </c>
      <c r="J2603" s="156">
        <v>92.96</v>
      </c>
      <c r="K2603" s="156">
        <v>113</v>
      </c>
      <c r="L2603" s="156">
        <v>142.74</v>
      </c>
      <c r="M2603" s="157"/>
    </row>
    <row r="2604" spans="1:13">
      <c r="A2604" s="153" t="str">
        <f>+CONCATENATE(B2604,C2604,D2604,E2604,F2604)</f>
        <v>AFAgg281.5</v>
      </c>
      <c r="B2604" s="158" t="s">
        <v>121</v>
      </c>
      <c r="C2604" s="154" t="s">
        <v>148</v>
      </c>
      <c r="D2604" s="154" t="s">
        <v>89</v>
      </c>
      <c r="E2604" s="158">
        <v>28</v>
      </c>
      <c r="F2604" s="159">
        <v>1.5</v>
      </c>
      <c r="G2604" s="156">
        <v>0</v>
      </c>
      <c r="H2604" s="156">
        <v>82.87</v>
      </c>
      <c r="I2604" s="156">
        <v>85.91</v>
      </c>
      <c r="J2604" s="156">
        <v>98.11</v>
      </c>
      <c r="K2604" s="156">
        <v>121.35</v>
      </c>
      <c r="L2604" s="156">
        <v>153.88</v>
      </c>
      <c r="M2604" s="157"/>
    </row>
    <row r="2605" spans="1:13">
      <c r="A2605" s="153" t="str">
        <f>+CONCATENATE(B2605,C2605,D2605,E2605,F2605)</f>
        <v>AFAgg291.5</v>
      </c>
      <c r="B2605" s="158" t="s">
        <v>121</v>
      </c>
      <c r="C2605" s="154" t="s">
        <v>148</v>
      </c>
      <c r="D2605" s="154" t="s">
        <v>89</v>
      </c>
      <c r="E2605" s="158">
        <v>29</v>
      </c>
      <c r="F2605" s="159">
        <v>1.5</v>
      </c>
      <c r="G2605" s="156">
        <v>0</v>
      </c>
      <c r="H2605" s="156">
        <v>84.59</v>
      </c>
      <c r="I2605" s="156">
        <v>89.11</v>
      </c>
      <c r="J2605" s="156">
        <v>104.23</v>
      </c>
      <c r="K2605" s="156">
        <v>130.66</v>
      </c>
      <c r="L2605" s="156">
        <v>166.1</v>
      </c>
      <c r="M2605" s="157"/>
    </row>
    <row r="2606" spans="1:13">
      <c r="A2606" s="153" t="str">
        <f>+CONCATENATE(B2606,C2606,D2606,E2606,F2606)</f>
        <v>AFAgg301.5</v>
      </c>
      <c r="B2606" s="158" t="s">
        <v>121</v>
      </c>
      <c r="C2606" s="154" t="s">
        <v>148</v>
      </c>
      <c r="D2606" s="154" t="s">
        <v>89</v>
      </c>
      <c r="E2606" s="158">
        <v>30</v>
      </c>
      <c r="F2606" s="159">
        <v>1.5</v>
      </c>
      <c r="G2606" s="156">
        <v>0</v>
      </c>
      <c r="H2606" s="156">
        <v>86.6</v>
      </c>
      <c r="I2606" s="156">
        <v>93.08</v>
      </c>
      <c r="J2606" s="156">
        <v>111.43</v>
      </c>
      <c r="K2606" s="156">
        <v>141.22</v>
      </c>
      <c r="L2606" s="156">
        <v>179.38</v>
      </c>
      <c r="M2606" s="157">
        <v>179.38</v>
      </c>
    </row>
    <row r="2607" spans="1:13">
      <c r="A2607" s="153" t="str">
        <f>+CONCATENATE(B2607,C2607,D2607,E2607,F2607)</f>
        <v>AFAgg311.5</v>
      </c>
      <c r="B2607" s="158" t="s">
        <v>121</v>
      </c>
      <c r="C2607" s="154" t="s">
        <v>148</v>
      </c>
      <c r="D2607" s="154" t="s">
        <v>89</v>
      </c>
      <c r="E2607" s="158">
        <v>31</v>
      </c>
      <c r="F2607" s="159">
        <v>1.5</v>
      </c>
      <c r="G2607" s="156">
        <v>0</v>
      </c>
      <c r="H2607" s="156">
        <v>89.13</v>
      </c>
      <c r="I2607" s="156">
        <v>97.99</v>
      </c>
      <c r="J2607" s="156">
        <v>119.7</v>
      </c>
      <c r="K2607" s="156">
        <v>153.17</v>
      </c>
      <c r="L2607" s="156">
        <v>193.88</v>
      </c>
      <c r="M2607" s="157">
        <v>185.39</v>
      </c>
    </row>
    <row r="2608" spans="1:13">
      <c r="A2608" s="153" t="str">
        <f>+CONCATENATE(B2608,C2608,D2608,E2608,F2608)</f>
        <v>AFAgg321.5</v>
      </c>
      <c r="B2608" s="158" t="s">
        <v>121</v>
      </c>
      <c r="C2608" s="154" t="s">
        <v>148</v>
      </c>
      <c r="D2608" s="154" t="s">
        <v>89</v>
      </c>
      <c r="E2608" s="158">
        <v>32</v>
      </c>
      <c r="F2608" s="159">
        <v>1.5</v>
      </c>
      <c r="G2608" s="156">
        <v>0</v>
      </c>
      <c r="H2608" s="156">
        <v>92.36</v>
      </c>
      <c r="I2608" s="156">
        <v>103.97</v>
      </c>
      <c r="J2608" s="156">
        <v>129.43</v>
      </c>
      <c r="K2608" s="156">
        <v>166.29</v>
      </c>
      <c r="L2608" s="156">
        <v>209.74</v>
      </c>
      <c r="M2608" s="157">
        <v>191.85</v>
      </c>
    </row>
    <row r="2609" spans="1:13">
      <c r="A2609" s="153" t="str">
        <f>+CONCATENATE(B2609,C2609,D2609,E2609,F2609)</f>
        <v>AFAgg331.5</v>
      </c>
      <c r="B2609" s="158" t="s">
        <v>121</v>
      </c>
      <c r="C2609" s="154" t="s">
        <v>148</v>
      </c>
      <c r="D2609" s="154" t="s">
        <v>89</v>
      </c>
      <c r="E2609" s="158">
        <v>33</v>
      </c>
      <c r="F2609" s="159">
        <v>1.5</v>
      </c>
      <c r="G2609" s="156">
        <v>0</v>
      </c>
      <c r="H2609" s="156">
        <v>96.33</v>
      </c>
      <c r="I2609" s="156">
        <v>111.17</v>
      </c>
      <c r="J2609" s="156">
        <v>140.33</v>
      </c>
      <c r="K2609" s="156">
        <v>180.89</v>
      </c>
      <c r="L2609" s="156">
        <v>226.89</v>
      </c>
      <c r="M2609" s="157">
        <v>198.8</v>
      </c>
    </row>
    <row r="2610" spans="1:13">
      <c r="A2610" s="153" t="str">
        <f>+CONCATENATE(B2610,C2610,D2610,E2610,F2610)</f>
        <v>AFAgg341.5</v>
      </c>
      <c r="B2610" s="158" t="s">
        <v>121</v>
      </c>
      <c r="C2610" s="154" t="s">
        <v>148</v>
      </c>
      <c r="D2610" s="154" t="s">
        <v>89</v>
      </c>
      <c r="E2610" s="158">
        <v>34</v>
      </c>
      <c r="F2610" s="159">
        <v>1.5</v>
      </c>
      <c r="G2610" s="156">
        <v>0</v>
      </c>
      <c r="H2610" s="156">
        <v>101.21</v>
      </c>
      <c r="I2610" s="156">
        <v>119.67</v>
      </c>
      <c r="J2610" s="156">
        <v>152.85</v>
      </c>
      <c r="K2610" s="156">
        <v>196.78</v>
      </c>
      <c r="L2610" s="156">
        <v>245.5</v>
      </c>
      <c r="M2610" s="157">
        <v>206.27</v>
      </c>
    </row>
    <row r="2611" spans="1:13">
      <c r="A2611" s="153" t="str">
        <f>+CONCATENATE(B2611,C2611,D2611,E2611,F2611)</f>
        <v>AFAgg351.5</v>
      </c>
      <c r="B2611" s="158" t="s">
        <v>121</v>
      </c>
      <c r="C2611" s="154" t="s">
        <v>148</v>
      </c>
      <c r="D2611" s="154" t="s">
        <v>89</v>
      </c>
      <c r="E2611" s="158">
        <v>35</v>
      </c>
      <c r="F2611" s="159">
        <v>1.5</v>
      </c>
      <c r="G2611" s="156">
        <v>0</v>
      </c>
      <c r="H2611" s="156">
        <v>107.08</v>
      </c>
      <c r="I2611" s="156">
        <v>129.47</v>
      </c>
      <c r="J2611" s="156">
        <v>167.11</v>
      </c>
      <c r="K2611" s="156">
        <v>214.26</v>
      </c>
      <c r="L2611" s="156">
        <v>265.73</v>
      </c>
      <c r="M2611" s="157">
        <v>214.26</v>
      </c>
    </row>
    <row r="2612" spans="1:13">
      <c r="A2612" s="153" t="str">
        <f>+CONCATENATE(B2612,C2612,D2612,E2612,F2612)</f>
        <v>AFAgg361.5</v>
      </c>
      <c r="B2612" s="158" t="s">
        <v>121</v>
      </c>
      <c r="C2612" s="154" t="s">
        <v>148</v>
      </c>
      <c r="D2612" s="154" t="s">
        <v>89</v>
      </c>
      <c r="E2612" s="158">
        <v>36</v>
      </c>
      <c r="F2612" s="159">
        <v>1.5</v>
      </c>
      <c r="G2612" s="156">
        <v>0</v>
      </c>
      <c r="H2612" s="156">
        <v>114.27</v>
      </c>
      <c r="I2612" s="156">
        <v>141.05</v>
      </c>
      <c r="J2612" s="156">
        <v>182.89</v>
      </c>
      <c r="K2612" s="156">
        <v>233.4</v>
      </c>
      <c r="L2612" s="156">
        <v>287.73</v>
      </c>
      <c r="M2612" s="157">
        <v>222.87</v>
      </c>
    </row>
    <row r="2613" spans="1:13">
      <c r="A2613" s="153" t="str">
        <f>+CONCATENATE(B2613,C2613,D2613,E2613,F2613)</f>
        <v>AFAgg371.5</v>
      </c>
      <c r="B2613" s="158" t="s">
        <v>121</v>
      </c>
      <c r="C2613" s="154" t="s">
        <v>148</v>
      </c>
      <c r="D2613" s="154" t="s">
        <v>89</v>
      </c>
      <c r="E2613" s="158">
        <v>37</v>
      </c>
      <c r="F2613" s="159">
        <v>1.5</v>
      </c>
      <c r="G2613" s="156">
        <v>0</v>
      </c>
      <c r="H2613" s="156">
        <v>122.78</v>
      </c>
      <c r="I2613" s="156">
        <v>154.13</v>
      </c>
      <c r="J2613" s="156">
        <v>200.51</v>
      </c>
      <c r="K2613" s="156">
        <v>254.07</v>
      </c>
      <c r="L2613" s="156">
        <v>311.6</v>
      </c>
      <c r="M2613" s="157">
        <v>232.12</v>
      </c>
    </row>
    <row r="2614" spans="1:13">
      <c r="A2614" s="153" t="str">
        <f>+CONCATENATE(B2614,C2614,D2614,E2614,F2614)</f>
        <v>AFAgg381.5</v>
      </c>
      <c r="B2614" s="158" t="s">
        <v>121</v>
      </c>
      <c r="C2614" s="154" t="s">
        <v>148</v>
      </c>
      <c r="D2614" s="154" t="s">
        <v>89</v>
      </c>
      <c r="E2614" s="158">
        <v>38</v>
      </c>
      <c r="F2614" s="159">
        <v>1.5</v>
      </c>
      <c r="G2614" s="156">
        <v>0</v>
      </c>
      <c r="H2614" s="156">
        <v>132.9</v>
      </c>
      <c r="I2614" s="156">
        <v>168.97</v>
      </c>
      <c r="J2614" s="156">
        <v>219.75</v>
      </c>
      <c r="K2614" s="156">
        <v>276.51</v>
      </c>
      <c r="L2614" s="156">
        <v>337.5</v>
      </c>
      <c r="M2614" s="157">
        <v>242.03</v>
      </c>
    </row>
    <row r="2615" spans="1:13">
      <c r="A2615" s="153" t="str">
        <f>+CONCATENATE(B2615,C2615,D2615,E2615,F2615)</f>
        <v>AFAgg391.5</v>
      </c>
      <c r="B2615" s="158" t="s">
        <v>121</v>
      </c>
      <c r="C2615" s="154" t="s">
        <v>148</v>
      </c>
      <c r="D2615" s="154" t="s">
        <v>89</v>
      </c>
      <c r="E2615" s="158">
        <v>39</v>
      </c>
      <c r="F2615" s="159">
        <v>1.5</v>
      </c>
      <c r="G2615" s="156">
        <v>0</v>
      </c>
      <c r="H2615" s="156">
        <v>144.69</v>
      </c>
      <c r="I2615" s="156">
        <v>186.11</v>
      </c>
      <c r="J2615" s="156">
        <v>240.93</v>
      </c>
      <c r="K2615" s="156">
        <v>300.89</v>
      </c>
      <c r="L2615" s="156">
        <v>365.56</v>
      </c>
      <c r="M2615" s="157">
        <v>252.69</v>
      </c>
    </row>
    <row r="2616" spans="1:13">
      <c r="A2616" s="153" t="str">
        <f>+CONCATENATE(B2616,C2616,D2616,E2616,F2616)</f>
        <v>AFAgg401.5</v>
      </c>
      <c r="B2616" s="158" t="s">
        <v>121</v>
      </c>
      <c r="C2616" s="154" t="s">
        <v>148</v>
      </c>
      <c r="D2616" s="154" t="s">
        <v>89</v>
      </c>
      <c r="E2616" s="158">
        <v>40</v>
      </c>
      <c r="F2616" s="159">
        <v>1.5</v>
      </c>
      <c r="G2616" s="156">
        <v>166.47</v>
      </c>
      <c r="H2616" s="156">
        <v>158.35</v>
      </c>
      <c r="I2616" s="156">
        <v>205.25</v>
      </c>
      <c r="J2616" s="156">
        <v>264.14</v>
      </c>
      <c r="K2616" s="156">
        <v>327.34</v>
      </c>
      <c r="L2616" s="156">
        <v>395.96</v>
      </c>
      <c r="M2616" s="157">
        <v>264.14</v>
      </c>
    </row>
    <row r="2617" spans="1:13">
      <c r="A2617" s="153" t="str">
        <f>+CONCATENATE(B2617,C2617,D2617,E2617,F2617)</f>
        <v>AFAgg411.5</v>
      </c>
      <c r="B2617" s="158" t="s">
        <v>121</v>
      </c>
      <c r="C2617" s="154" t="s">
        <v>148</v>
      </c>
      <c r="D2617" s="154" t="s">
        <v>89</v>
      </c>
      <c r="E2617" s="158">
        <v>41</v>
      </c>
      <c r="F2617" s="159">
        <v>1.5</v>
      </c>
      <c r="G2617" s="156">
        <v>166.47</v>
      </c>
      <c r="H2617" s="156">
        <v>174.13</v>
      </c>
      <c r="I2617" s="156">
        <v>226.63</v>
      </c>
      <c r="J2617" s="156">
        <v>289.28</v>
      </c>
      <c r="K2617" s="156">
        <v>356</v>
      </c>
      <c r="L2617" s="156">
        <v>428.84</v>
      </c>
      <c r="M2617" s="157">
        <v>276.38</v>
      </c>
    </row>
    <row r="2618" spans="1:13">
      <c r="A2618" s="153" t="str">
        <f>+CONCATENATE(B2618,C2618,D2618,E2618,F2618)</f>
        <v>AFAgg421.5</v>
      </c>
      <c r="B2618" s="158" t="s">
        <v>121</v>
      </c>
      <c r="C2618" s="154" t="s">
        <v>148</v>
      </c>
      <c r="D2618" s="154" t="s">
        <v>89</v>
      </c>
      <c r="E2618" s="158">
        <v>42</v>
      </c>
      <c r="F2618" s="159">
        <v>1.5</v>
      </c>
      <c r="G2618" s="156">
        <v>166.47</v>
      </c>
      <c r="H2618" s="156">
        <v>192.3</v>
      </c>
      <c r="I2618" s="156">
        <v>250.22</v>
      </c>
      <c r="J2618" s="156">
        <v>316.5</v>
      </c>
      <c r="K2618" s="156">
        <v>387.04</v>
      </c>
      <c r="L2618" s="156">
        <v>464.38</v>
      </c>
      <c r="M2618" s="157">
        <v>289.56</v>
      </c>
    </row>
    <row r="2619" spans="1:13">
      <c r="A2619" s="153" t="str">
        <f>+CONCATENATE(B2619,C2619,D2619,E2619,F2619)</f>
        <v>AFAgg431.5</v>
      </c>
      <c r="B2619" s="158" t="s">
        <v>121</v>
      </c>
      <c r="C2619" s="154" t="s">
        <v>148</v>
      </c>
      <c r="D2619" s="154" t="s">
        <v>89</v>
      </c>
      <c r="E2619" s="158">
        <v>43</v>
      </c>
      <c r="F2619" s="159">
        <v>1.5</v>
      </c>
      <c r="G2619" s="156">
        <v>166.47</v>
      </c>
      <c r="H2619" s="156">
        <v>212.97</v>
      </c>
      <c r="I2619" s="156">
        <v>276.11</v>
      </c>
      <c r="J2619" s="156">
        <v>346.01</v>
      </c>
      <c r="K2619" s="156">
        <v>420.67</v>
      </c>
      <c r="L2619" s="156">
        <v>502.74</v>
      </c>
      <c r="M2619" s="157">
        <v>303.72</v>
      </c>
    </row>
    <row r="2620" spans="1:13">
      <c r="A2620" s="153" t="str">
        <f>+CONCATENATE(B2620,C2620,D2620,E2620,F2620)</f>
        <v>AFAgg441.5</v>
      </c>
      <c r="B2620" s="158" t="s">
        <v>121</v>
      </c>
      <c r="C2620" s="154" t="s">
        <v>148</v>
      </c>
      <c r="D2620" s="154" t="s">
        <v>89</v>
      </c>
      <c r="E2620" s="158">
        <v>44</v>
      </c>
      <c r="F2620" s="159">
        <v>1.5</v>
      </c>
      <c r="G2620" s="156">
        <v>182.6</v>
      </c>
      <c r="H2620" s="156">
        <v>236.25</v>
      </c>
      <c r="I2620" s="156">
        <v>304.48</v>
      </c>
      <c r="J2620" s="156">
        <v>377.96</v>
      </c>
      <c r="K2620" s="156">
        <v>457.07</v>
      </c>
      <c r="L2620" s="156">
        <v>544.09</v>
      </c>
      <c r="M2620" s="157">
        <v>318.96</v>
      </c>
    </row>
    <row r="2621" spans="1:13">
      <c r="A2621" s="153" t="str">
        <f>+CONCATENATE(B2621,C2621,D2621,E2621,F2621)</f>
        <v>AFAgg451.5</v>
      </c>
      <c r="B2621" s="158" t="s">
        <v>121</v>
      </c>
      <c r="C2621" s="154" t="s">
        <v>148</v>
      </c>
      <c r="D2621" s="154" t="s">
        <v>89</v>
      </c>
      <c r="E2621" s="158">
        <v>45</v>
      </c>
      <c r="F2621" s="159">
        <v>1.5</v>
      </c>
      <c r="G2621" s="156">
        <v>201.5</v>
      </c>
      <c r="H2621" s="156">
        <v>262.55</v>
      </c>
      <c r="I2621" s="156">
        <v>335.4</v>
      </c>
      <c r="J2621" s="156">
        <v>412.52</v>
      </c>
      <c r="K2621" s="156">
        <v>496.45</v>
      </c>
      <c r="L2621" s="156">
        <v>588.59</v>
      </c>
      <c r="M2621" s="157">
        <v>335.4</v>
      </c>
    </row>
    <row r="2622" spans="1:13">
      <c r="A2622" s="153" t="str">
        <f>+CONCATENATE(B2622,C2622,D2622,E2622,F2622)</f>
        <v>AFAgg461.5</v>
      </c>
      <c r="B2622" s="158" t="s">
        <v>121</v>
      </c>
      <c r="C2622" s="154" t="s">
        <v>148</v>
      </c>
      <c r="D2622" s="154" t="s">
        <v>89</v>
      </c>
      <c r="E2622" s="158">
        <v>46</v>
      </c>
      <c r="F2622" s="159">
        <v>1.5</v>
      </c>
      <c r="G2622" s="156">
        <v>223.34</v>
      </c>
      <c r="H2622" s="156">
        <v>291.93</v>
      </c>
      <c r="I2622" s="156">
        <v>368.86</v>
      </c>
      <c r="J2622" s="156">
        <v>449.86</v>
      </c>
      <c r="K2622" s="156">
        <v>539.01</v>
      </c>
      <c r="L2622" s="156"/>
      <c r="M2622" s="157">
        <v>353.03</v>
      </c>
    </row>
    <row r="2623" spans="1:13">
      <c r="A2623" s="153" t="str">
        <f>+CONCATENATE(B2623,C2623,D2623,E2623,F2623)</f>
        <v>AFAgg471.5</v>
      </c>
      <c r="B2623" s="158" t="s">
        <v>121</v>
      </c>
      <c r="C2623" s="154" t="s">
        <v>148</v>
      </c>
      <c r="D2623" s="154" t="s">
        <v>89</v>
      </c>
      <c r="E2623" s="158">
        <v>47</v>
      </c>
      <c r="F2623" s="159">
        <v>1.5</v>
      </c>
      <c r="G2623" s="156">
        <v>248.62</v>
      </c>
      <c r="H2623" s="156">
        <v>324.33</v>
      </c>
      <c r="I2623" s="156">
        <v>404.8</v>
      </c>
      <c r="J2623" s="156">
        <v>490.15</v>
      </c>
      <c r="K2623" s="156">
        <v>584.93</v>
      </c>
      <c r="L2623" s="156"/>
      <c r="M2623" s="157">
        <v>372.05</v>
      </c>
    </row>
    <row r="2624" spans="1:13">
      <c r="A2624" s="153" t="str">
        <f>+CONCATENATE(B2624,C2624,D2624,E2624,F2624)</f>
        <v>AFAgg481.5</v>
      </c>
      <c r="B2624" s="158" t="s">
        <v>121</v>
      </c>
      <c r="C2624" s="154" t="s">
        <v>148</v>
      </c>
      <c r="D2624" s="154" t="s">
        <v>89</v>
      </c>
      <c r="E2624" s="158">
        <v>48</v>
      </c>
      <c r="F2624" s="159">
        <v>1.5</v>
      </c>
      <c r="G2624" s="156">
        <v>277.4</v>
      </c>
      <c r="H2624" s="156">
        <v>359.56</v>
      </c>
      <c r="I2624" s="156">
        <v>443.47</v>
      </c>
      <c r="J2624" s="156">
        <v>533.59</v>
      </c>
      <c r="K2624" s="156">
        <v>634.39</v>
      </c>
      <c r="L2624" s="156"/>
      <c r="M2624" s="157">
        <v>392.52</v>
      </c>
    </row>
    <row r="2625" spans="1:13">
      <c r="A2625" s="153" t="str">
        <f>+CONCATENATE(B2625,C2625,D2625,E2625,F2625)</f>
        <v>AFAgg491.5</v>
      </c>
      <c r="B2625" s="158" t="s">
        <v>121</v>
      </c>
      <c r="C2625" s="154" t="s">
        <v>148</v>
      </c>
      <c r="D2625" s="154" t="s">
        <v>89</v>
      </c>
      <c r="E2625" s="158">
        <v>49</v>
      </c>
      <c r="F2625" s="159">
        <v>1.5</v>
      </c>
      <c r="G2625" s="156">
        <v>309.88</v>
      </c>
      <c r="H2625" s="156">
        <v>397.55</v>
      </c>
      <c r="I2625" s="156">
        <v>484.96</v>
      </c>
      <c r="J2625" s="156">
        <v>580.36</v>
      </c>
      <c r="K2625" s="156">
        <v>687.56</v>
      </c>
      <c r="L2625" s="156">
        <v>0</v>
      </c>
      <c r="M2625" s="157">
        <v>414.54</v>
      </c>
    </row>
    <row r="2626" spans="1:13">
      <c r="A2626" s="153" t="str">
        <f>+CONCATENATE(B2626,C2626,D2626,E2626,F2626)</f>
        <v>AFAgg501.5</v>
      </c>
      <c r="B2626" s="158" t="s">
        <v>121</v>
      </c>
      <c r="C2626" s="154" t="s">
        <v>148</v>
      </c>
      <c r="D2626" s="154" t="s">
        <v>89</v>
      </c>
      <c r="E2626" s="158">
        <v>50</v>
      </c>
      <c r="F2626" s="159">
        <v>1.5</v>
      </c>
      <c r="G2626" s="156">
        <v>345.48</v>
      </c>
      <c r="H2626" s="156">
        <v>438.28</v>
      </c>
      <c r="I2626" s="156">
        <v>529.33</v>
      </c>
      <c r="J2626" s="156">
        <v>630.62</v>
      </c>
      <c r="K2626" s="156">
        <v>744.55</v>
      </c>
      <c r="L2626" s="156">
        <v>0</v>
      </c>
      <c r="M2626" s="157">
        <v>438.28</v>
      </c>
    </row>
    <row r="2627" spans="1:13">
      <c r="A2627" s="153" t="str">
        <f t="shared" ref="A2627:A2690" si="63">+CONCATENATE(B2627,C2627,D2627,E2627,F2627)</f>
        <v>AFAgg511.5</v>
      </c>
      <c r="B2627" s="158" t="s">
        <v>121</v>
      </c>
      <c r="C2627" s="154" t="s">
        <v>148</v>
      </c>
      <c r="D2627" s="154" t="s">
        <v>89</v>
      </c>
      <c r="E2627" s="158">
        <v>51</v>
      </c>
      <c r="F2627" s="159">
        <v>1.5</v>
      </c>
      <c r="G2627" s="156">
        <v>384.45</v>
      </c>
      <c r="H2627" s="156">
        <v>481.62</v>
      </c>
      <c r="I2627" s="156">
        <v>576.68</v>
      </c>
      <c r="J2627" s="156">
        <v>684.51</v>
      </c>
      <c r="K2627" s="156"/>
      <c r="L2627" s="156">
        <v>0</v>
      </c>
      <c r="M2627" s="157">
        <v>463.15</v>
      </c>
    </row>
    <row r="2628" spans="1:13">
      <c r="A2628" s="153" t="str">
        <f>+CONCATENATE(B2628,C2628,D2628,E2628,F2628)</f>
        <v>AFAgg521.5</v>
      </c>
      <c r="B2628" s="158" t="s">
        <v>121</v>
      </c>
      <c r="C2628" s="154" t="s">
        <v>148</v>
      </c>
      <c r="D2628" s="154" t="s">
        <v>89</v>
      </c>
      <c r="E2628" s="158">
        <v>52</v>
      </c>
      <c r="F2628" s="159">
        <v>1.5</v>
      </c>
      <c r="G2628" s="156">
        <v>426.27</v>
      </c>
      <c r="H2628" s="156">
        <v>527.42</v>
      </c>
      <c r="I2628" s="156">
        <v>627.12</v>
      </c>
      <c r="J2628" s="156">
        <v>742.21</v>
      </c>
      <c r="K2628" s="156"/>
      <c r="L2628" s="156">
        <v>0</v>
      </c>
      <c r="M2628" s="157">
        <v>487.25</v>
      </c>
    </row>
    <row r="2629" spans="1:13">
      <c r="A2629" s="153" t="str">
        <f>+CONCATENATE(B2629,C2629,D2629,E2629,F2629)</f>
        <v>AFAgg531.5</v>
      </c>
      <c r="B2629" s="158" t="s">
        <v>121</v>
      </c>
      <c r="C2629" s="154" t="s">
        <v>148</v>
      </c>
      <c r="D2629" s="154" t="s">
        <v>89</v>
      </c>
      <c r="E2629" s="158">
        <v>53</v>
      </c>
      <c r="F2629" s="159">
        <v>1.5</v>
      </c>
      <c r="G2629" s="156">
        <v>470.65</v>
      </c>
      <c r="H2629" s="156">
        <v>575.63</v>
      </c>
      <c r="I2629" s="156">
        <v>680.79</v>
      </c>
      <c r="J2629" s="156">
        <v>803.87</v>
      </c>
      <c r="K2629" s="156"/>
      <c r="L2629" s="156">
        <v>0</v>
      </c>
      <c r="M2629" s="157">
        <v>512.11</v>
      </c>
    </row>
    <row r="2630" spans="1:13">
      <c r="A2630" s="153" t="str">
        <f>+CONCATENATE(B2630,C2630,D2630,E2630,F2630)</f>
        <v>AFAgg541.5</v>
      </c>
      <c r="B2630" s="158" t="s">
        <v>121</v>
      </c>
      <c r="C2630" s="154" t="s">
        <v>148</v>
      </c>
      <c r="D2630" s="154" t="s">
        <v>89</v>
      </c>
      <c r="E2630" s="158">
        <v>54</v>
      </c>
      <c r="F2630" s="159">
        <v>1.5</v>
      </c>
      <c r="G2630" s="156">
        <v>516.73</v>
      </c>
      <c r="H2630" s="156">
        <v>626.32</v>
      </c>
      <c r="I2630" s="156">
        <v>737.92</v>
      </c>
      <c r="J2630" s="156">
        <v>869.71</v>
      </c>
      <c r="K2630" s="156">
        <v>0</v>
      </c>
      <c r="L2630" s="156">
        <v>0</v>
      </c>
      <c r="M2630" s="157">
        <v>538.23</v>
      </c>
    </row>
    <row r="2631" spans="1:13">
      <c r="A2631" s="153" t="str">
        <f>+CONCATENATE(B2631,C2631,D2631,E2631,F2631)</f>
        <v>AFAgg551.5</v>
      </c>
      <c r="B2631" s="158" t="s">
        <v>121</v>
      </c>
      <c r="C2631" s="154" t="s">
        <v>148</v>
      </c>
      <c r="D2631" s="154" t="s">
        <v>89</v>
      </c>
      <c r="E2631" s="158">
        <v>55</v>
      </c>
      <c r="F2631" s="159">
        <v>1.5</v>
      </c>
      <c r="G2631" s="156">
        <v>565.26</v>
      </c>
      <c r="H2631" s="156">
        <v>679.62</v>
      </c>
      <c r="I2631" s="156">
        <v>798.81</v>
      </c>
      <c r="J2631" s="156">
        <v>939.98</v>
      </c>
      <c r="K2631" s="156">
        <v>0</v>
      </c>
      <c r="L2631" s="156">
        <v>0</v>
      </c>
      <c r="M2631" s="157">
        <v>565.26</v>
      </c>
    </row>
    <row r="2632" spans="1:13">
      <c r="A2632" s="153" t="str">
        <f>+CONCATENATE(B2632,C2632,D2632,E2632,F2632)</f>
        <v>AFAgg561.5</v>
      </c>
      <c r="B2632" s="158" t="s">
        <v>121</v>
      </c>
      <c r="C2632" s="154" t="s">
        <v>148</v>
      </c>
      <c r="D2632" s="154" t="s">
        <v>89</v>
      </c>
      <c r="E2632" s="158">
        <v>56</v>
      </c>
      <c r="F2632" s="159">
        <v>1.5</v>
      </c>
      <c r="G2632" s="156">
        <v>615.6</v>
      </c>
      <c r="H2632" s="156">
        <v>735.86</v>
      </c>
      <c r="I2632" s="156">
        <v>863.83</v>
      </c>
      <c r="J2632" s="156"/>
      <c r="K2632" s="156">
        <v>0</v>
      </c>
      <c r="L2632" s="156">
        <v>0</v>
      </c>
      <c r="M2632" s="157"/>
    </row>
    <row r="2633" spans="1:13">
      <c r="A2633" s="153" t="str">
        <f>+CONCATENATE(B2633,C2633,D2633,E2633,F2633)</f>
        <v>AFAgg571.5</v>
      </c>
      <c r="B2633" s="158" t="s">
        <v>121</v>
      </c>
      <c r="C2633" s="154" t="s">
        <v>148</v>
      </c>
      <c r="D2633" s="154" t="s">
        <v>89</v>
      </c>
      <c r="E2633" s="158">
        <v>57</v>
      </c>
      <c r="F2633" s="159">
        <v>1.5</v>
      </c>
      <c r="G2633" s="156">
        <v>667.93</v>
      </c>
      <c r="H2633" s="156">
        <v>795.52</v>
      </c>
      <c r="I2633" s="156">
        <v>933.45</v>
      </c>
      <c r="J2633" s="156"/>
      <c r="K2633" s="156">
        <v>0</v>
      </c>
      <c r="L2633" s="156">
        <v>0</v>
      </c>
      <c r="M2633" s="157"/>
    </row>
    <row r="2634" spans="1:13">
      <c r="A2634" s="153" t="str">
        <f>+CONCATENATE(B2634,C2634,D2634,E2634,F2634)</f>
        <v>AFAgg581.5</v>
      </c>
      <c r="B2634" s="158" t="s">
        <v>121</v>
      </c>
      <c r="C2634" s="154" t="s">
        <v>148</v>
      </c>
      <c r="D2634" s="154" t="s">
        <v>89</v>
      </c>
      <c r="E2634" s="158">
        <v>58</v>
      </c>
      <c r="F2634" s="159">
        <v>1.5</v>
      </c>
      <c r="G2634" s="156">
        <v>722.6</v>
      </c>
      <c r="H2634" s="156">
        <v>858.79</v>
      </c>
      <c r="I2634" s="156">
        <v>1008.24</v>
      </c>
      <c r="J2634" s="156"/>
      <c r="K2634" s="156">
        <v>0</v>
      </c>
      <c r="L2634" s="156">
        <v>0</v>
      </c>
      <c r="M2634" s="157"/>
    </row>
    <row r="2635" spans="1:13">
      <c r="A2635" s="153" t="str">
        <f>+CONCATENATE(B2635,C2635,D2635,E2635,F2635)</f>
        <v>AFAgg591.5</v>
      </c>
      <c r="B2635" s="158" t="s">
        <v>121</v>
      </c>
      <c r="C2635" s="154" t="s">
        <v>148</v>
      </c>
      <c r="D2635" s="154" t="s">
        <v>89</v>
      </c>
      <c r="E2635" s="158">
        <v>59</v>
      </c>
      <c r="F2635" s="159">
        <v>1.5</v>
      </c>
      <c r="G2635" s="156">
        <v>780.24</v>
      </c>
      <c r="H2635" s="156">
        <v>927.31</v>
      </c>
      <c r="I2635" s="156">
        <v>1088.86</v>
      </c>
      <c r="J2635" s="156">
        <v>0</v>
      </c>
      <c r="K2635" s="156">
        <v>0</v>
      </c>
      <c r="L2635" s="156">
        <v>0</v>
      </c>
      <c r="M2635" s="157"/>
    </row>
    <row r="2636" spans="1:13">
      <c r="A2636" s="153" t="str">
        <f>+CONCATENATE(B2636,C2636,D2636,E2636,F2636)</f>
        <v>AFAgg601.5</v>
      </c>
      <c r="B2636" s="158" t="s">
        <v>121</v>
      </c>
      <c r="C2636" s="154" t="s">
        <v>148</v>
      </c>
      <c r="D2636" s="154" t="s">
        <v>89</v>
      </c>
      <c r="E2636" s="158">
        <v>60</v>
      </c>
      <c r="F2636" s="159">
        <v>1.5</v>
      </c>
      <c r="G2636" s="156">
        <v>841.59</v>
      </c>
      <c r="H2636" s="156">
        <v>1001</v>
      </c>
      <c r="I2636" s="156">
        <v>1175.99</v>
      </c>
      <c r="J2636" s="156">
        <v>0</v>
      </c>
      <c r="K2636" s="156">
        <v>0</v>
      </c>
      <c r="L2636" s="156">
        <v>0</v>
      </c>
      <c r="M2636" s="157"/>
    </row>
    <row r="2637" spans="1:13">
      <c r="A2637" s="153" t="str">
        <f>+CONCATENATE(B2637,C2637,D2637,E2637,F2637)</f>
        <v>AFAgg611.5</v>
      </c>
      <c r="B2637" s="158" t="s">
        <v>121</v>
      </c>
      <c r="C2637" s="154" t="s">
        <v>148</v>
      </c>
      <c r="D2637" s="154" t="s">
        <v>89</v>
      </c>
      <c r="E2637" s="158">
        <v>61</v>
      </c>
      <c r="F2637" s="159">
        <v>1.5</v>
      </c>
      <c r="G2637" s="156">
        <v>907.6</v>
      </c>
      <c r="H2637" s="156">
        <v>1081.59</v>
      </c>
      <c r="I2637" s="156"/>
      <c r="J2637" s="156">
        <v>0</v>
      </c>
      <c r="K2637" s="156">
        <v>0</v>
      </c>
      <c r="L2637" s="156">
        <v>0</v>
      </c>
      <c r="M2637" s="157"/>
    </row>
    <row r="2638" spans="1:13">
      <c r="A2638" s="153" t="str">
        <f>+CONCATENATE(B2638,C2638,D2638,E2638,F2638)</f>
        <v>AFAgg621.5</v>
      </c>
      <c r="B2638" s="158" t="s">
        <v>121</v>
      </c>
      <c r="C2638" s="154" t="s">
        <v>148</v>
      </c>
      <c r="D2638" s="154" t="s">
        <v>89</v>
      </c>
      <c r="E2638" s="158">
        <v>62</v>
      </c>
      <c r="F2638" s="159">
        <v>1.5</v>
      </c>
      <c r="G2638" s="156">
        <v>978.95</v>
      </c>
      <c r="H2638" s="156">
        <v>1168.76</v>
      </c>
      <c r="I2638" s="156"/>
      <c r="J2638" s="156">
        <v>0</v>
      </c>
      <c r="K2638" s="156">
        <v>0</v>
      </c>
      <c r="L2638" s="156">
        <v>0</v>
      </c>
      <c r="M2638" s="157"/>
    </row>
    <row r="2639" spans="1:13">
      <c r="A2639" s="153" t="str">
        <f>+CONCATENATE(B2639,C2639,D2639,E2639,F2639)</f>
        <v>AFAgg631.5</v>
      </c>
      <c r="B2639" s="158" t="s">
        <v>121</v>
      </c>
      <c r="C2639" s="154" t="s">
        <v>148</v>
      </c>
      <c r="D2639" s="154" t="s">
        <v>89</v>
      </c>
      <c r="E2639" s="158">
        <v>63</v>
      </c>
      <c r="F2639" s="159">
        <v>1.5</v>
      </c>
      <c r="G2639" s="156">
        <v>1056.92</v>
      </c>
      <c r="H2639" s="156">
        <v>1264.35</v>
      </c>
      <c r="I2639" s="156"/>
      <c r="J2639" s="156">
        <v>0</v>
      </c>
      <c r="K2639" s="156">
        <v>0</v>
      </c>
      <c r="L2639" s="156">
        <v>0</v>
      </c>
      <c r="M2639" s="157"/>
    </row>
    <row r="2640" spans="1:13">
      <c r="A2640" s="153" t="str">
        <f>+CONCATENATE(B2640,C2640,D2640,E2640,F2640)</f>
        <v>AFAgg641.5</v>
      </c>
      <c r="B2640" s="158" t="s">
        <v>121</v>
      </c>
      <c r="C2640" s="154" t="s">
        <v>148</v>
      </c>
      <c r="D2640" s="154" t="s">
        <v>89</v>
      </c>
      <c r="E2640" s="158">
        <v>64</v>
      </c>
      <c r="F2640" s="159">
        <v>1.5</v>
      </c>
      <c r="G2640" s="156">
        <v>1142.5</v>
      </c>
      <c r="H2640" s="156">
        <v>1369.09</v>
      </c>
      <c r="I2640" s="156">
        <v>0</v>
      </c>
      <c r="J2640" s="156">
        <v>0</v>
      </c>
      <c r="K2640" s="156">
        <v>0</v>
      </c>
      <c r="L2640" s="156">
        <v>0</v>
      </c>
      <c r="M2640" s="157"/>
    </row>
    <row r="2641" spans="1:13">
      <c r="A2641" s="153" t="str">
        <f>+CONCATENATE(B2641,C2641,D2641,E2641,F2641)</f>
        <v>AFAgg651.5</v>
      </c>
      <c r="B2641" s="158" t="s">
        <v>121</v>
      </c>
      <c r="C2641" s="154" t="s">
        <v>148</v>
      </c>
      <c r="D2641" s="154" t="s">
        <v>89</v>
      </c>
      <c r="E2641" s="158">
        <v>65</v>
      </c>
      <c r="F2641" s="159">
        <v>1.5</v>
      </c>
      <c r="G2641" s="156">
        <v>1236.72</v>
      </c>
      <c r="H2641" s="156">
        <v>1483.87</v>
      </c>
      <c r="I2641" s="156">
        <v>0</v>
      </c>
      <c r="J2641" s="156">
        <v>0</v>
      </c>
      <c r="K2641" s="156">
        <v>0</v>
      </c>
      <c r="L2641" s="156">
        <v>0</v>
      </c>
      <c r="M2641" s="157"/>
    </row>
    <row r="2642" spans="1:13">
      <c r="A2642" s="153" t="str">
        <f>+CONCATENATE(B2642,C2642,D2642,E2642,F2642)</f>
        <v>AFAgg181.75</v>
      </c>
      <c r="B2642" s="158" t="s">
        <v>121</v>
      </c>
      <c r="C2642" s="154" t="s">
        <v>148</v>
      </c>
      <c r="D2642" s="154" t="s">
        <v>89</v>
      </c>
      <c r="E2642" s="158">
        <v>18</v>
      </c>
      <c r="F2642" s="159">
        <v>1.75</v>
      </c>
      <c r="G2642" s="156">
        <v>0</v>
      </c>
      <c r="H2642" s="156">
        <v>83.79</v>
      </c>
      <c r="I2642" s="156">
        <v>84.2</v>
      </c>
      <c r="J2642" s="156">
        <v>86.04</v>
      </c>
      <c r="K2642" s="156">
        <v>94.05</v>
      </c>
      <c r="L2642" s="156">
        <v>110.97</v>
      </c>
      <c r="M2642" s="157"/>
    </row>
    <row r="2643" spans="1:13">
      <c r="A2643" s="153" t="str">
        <f>+CONCATENATE(B2643,C2643,D2643,E2643,F2643)</f>
        <v>AFAgg191.75</v>
      </c>
      <c r="B2643" s="158" t="s">
        <v>121</v>
      </c>
      <c r="C2643" s="154" t="s">
        <v>148</v>
      </c>
      <c r="D2643" s="154" t="s">
        <v>89</v>
      </c>
      <c r="E2643" s="158">
        <v>19</v>
      </c>
      <c r="F2643" s="159">
        <v>1.75</v>
      </c>
      <c r="G2643" s="156">
        <v>0</v>
      </c>
      <c r="H2643" s="156">
        <v>83.79</v>
      </c>
      <c r="I2643" s="156">
        <v>84.2</v>
      </c>
      <c r="J2643" s="156">
        <v>86.04</v>
      </c>
      <c r="K2643" s="156">
        <v>94.05</v>
      </c>
      <c r="L2643" s="156">
        <v>110.97</v>
      </c>
      <c r="M2643" s="157"/>
    </row>
    <row r="2644" spans="1:13">
      <c r="A2644" s="153" t="str">
        <f>+CONCATENATE(B2644,C2644,D2644,E2644,F2644)</f>
        <v>AFAgg201.75</v>
      </c>
      <c r="B2644" s="158" t="s">
        <v>121</v>
      </c>
      <c r="C2644" s="154" t="s">
        <v>148</v>
      </c>
      <c r="D2644" s="154" t="s">
        <v>89</v>
      </c>
      <c r="E2644" s="158">
        <v>20</v>
      </c>
      <c r="F2644" s="159">
        <v>1.75</v>
      </c>
      <c r="G2644" s="156">
        <v>0</v>
      </c>
      <c r="H2644" s="156">
        <v>83.79</v>
      </c>
      <c r="I2644" s="156">
        <v>84.2</v>
      </c>
      <c r="J2644" s="156">
        <v>86.04</v>
      </c>
      <c r="K2644" s="156">
        <v>94.05</v>
      </c>
      <c r="L2644" s="156">
        <v>110.97</v>
      </c>
      <c r="M2644" s="157"/>
    </row>
    <row r="2645" spans="1:13">
      <c r="A2645" s="153" t="str">
        <f>+CONCATENATE(B2645,C2645,D2645,E2645,F2645)</f>
        <v>AFAgg211.75</v>
      </c>
      <c r="B2645" s="158" t="s">
        <v>121</v>
      </c>
      <c r="C2645" s="154" t="s">
        <v>148</v>
      </c>
      <c r="D2645" s="154" t="s">
        <v>89</v>
      </c>
      <c r="E2645" s="158">
        <v>21</v>
      </c>
      <c r="F2645" s="159">
        <v>1.75</v>
      </c>
      <c r="G2645" s="156">
        <v>0</v>
      </c>
      <c r="H2645" s="156">
        <v>83.79</v>
      </c>
      <c r="I2645" s="156">
        <v>84.2</v>
      </c>
      <c r="J2645" s="156">
        <v>86.04</v>
      </c>
      <c r="K2645" s="156">
        <v>94.05</v>
      </c>
      <c r="L2645" s="156">
        <v>110.97</v>
      </c>
      <c r="M2645" s="157"/>
    </row>
    <row r="2646" spans="1:13">
      <c r="A2646" s="153" t="str">
        <f>+CONCATENATE(B2646,C2646,D2646,E2646,F2646)</f>
        <v>AFAgg221.75</v>
      </c>
      <c r="B2646" s="158" t="s">
        <v>121</v>
      </c>
      <c r="C2646" s="154" t="s">
        <v>148</v>
      </c>
      <c r="D2646" s="154" t="s">
        <v>89</v>
      </c>
      <c r="E2646" s="158">
        <v>22</v>
      </c>
      <c r="F2646" s="159">
        <v>1.75</v>
      </c>
      <c r="G2646" s="156">
        <v>0</v>
      </c>
      <c r="H2646" s="156">
        <v>86.46</v>
      </c>
      <c r="I2646" s="156">
        <v>86.76</v>
      </c>
      <c r="J2646" s="156">
        <v>89.25</v>
      </c>
      <c r="K2646" s="156">
        <v>98.94</v>
      </c>
      <c r="L2646" s="156">
        <v>118.07</v>
      </c>
      <c r="M2646" s="157"/>
    </row>
    <row r="2647" spans="1:13">
      <c r="A2647" s="153" t="str">
        <f>+CONCATENATE(B2647,C2647,D2647,E2647,F2647)</f>
        <v>AFAgg231.75</v>
      </c>
      <c r="B2647" s="158" t="s">
        <v>121</v>
      </c>
      <c r="C2647" s="154" t="s">
        <v>148</v>
      </c>
      <c r="D2647" s="154" t="s">
        <v>89</v>
      </c>
      <c r="E2647" s="158">
        <v>23</v>
      </c>
      <c r="F2647" s="159">
        <v>1.75</v>
      </c>
      <c r="G2647" s="156">
        <v>0</v>
      </c>
      <c r="H2647" s="156">
        <v>88.72</v>
      </c>
      <c r="I2647" s="156">
        <v>89.08</v>
      </c>
      <c r="J2647" s="156">
        <v>92.44</v>
      </c>
      <c r="K2647" s="156">
        <v>104.06</v>
      </c>
      <c r="L2647" s="156">
        <v>125.96</v>
      </c>
      <c r="M2647" s="157"/>
    </row>
    <row r="2648" spans="1:13">
      <c r="A2648" s="153" t="str">
        <f>+CONCATENATE(B2648,C2648,D2648,E2648,F2648)</f>
        <v>AFAgg241.75</v>
      </c>
      <c r="B2648" s="158" t="s">
        <v>121</v>
      </c>
      <c r="C2648" s="154" t="s">
        <v>148</v>
      </c>
      <c r="D2648" s="154" t="s">
        <v>89</v>
      </c>
      <c r="E2648" s="158">
        <v>24</v>
      </c>
      <c r="F2648" s="159">
        <v>1.75</v>
      </c>
      <c r="G2648" s="156">
        <v>0</v>
      </c>
      <c r="H2648" s="156">
        <v>90.58</v>
      </c>
      <c r="I2648" s="156">
        <v>91.13</v>
      </c>
      <c r="J2648" s="156">
        <v>95.77</v>
      </c>
      <c r="K2648" s="156">
        <v>109.94</v>
      </c>
      <c r="L2648" s="156">
        <v>134.61</v>
      </c>
      <c r="M2648" s="157"/>
    </row>
    <row r="2649" spans="1:13">
      <c r="A2649" s="153" t="str">
        <f>+CONCATENATE(B2649,C2649,D2649,E2649,F2649)</f>
        <v>AFAgg251.75</v>
      </c>
      <c r="B2649" s="158" t="s">
        <v>121</v>
      </c>
      <c r="C2649" s="154" t="s">
        <v>148</v>
      </c>
      <c r="D2649" s="154" t="s">
        <v>89</v>
      </c>
      <c r="E2649" s="158">
        <v>25</v>
      </c>
      <c r="F2649" s="159">
        <v>1.75</v>
      </c>
      <c r="G2649" s="156">
        <v>0</v>
      </c>
      <c r="H2649" s="156">
        <v>92.14</v>
      </c>
      <c r="I2649" s="156">
        <v>93.08</v>
      </c>
      <c r="J2649" s="156">
        <v>99.48</v>
      </c>
      <c r="K2649" s="156">
        <v>116.39</v>
      </c>
      <c r="L2649" s="156">
        <v>144.13</v>
      </c>
      <c r="M2649" s="157"/>
    </row>
    <row r="2650" spans="1:13">
      <c r="A2650" s="153" t="str">
        <f>+CONCATENATE(B2650,C2650,D2650,E2650,F2650)</f>
        <v>AFAgg261.75</v>
      </c>
      <c r="B2650" s="158" t="s">
        <v>121</v>
      </c>
      <c r="C2650" s="154" t="s">
        <v>148</v>
      </c>
      <c r="D2650" s="154" t="s">
        <v>89</v>
      </c>
      <c r="E2650" s="158">
        <v>26</v>
      </c>
      <c r="F2650" s="159">
        <v>1.75</v>
      </c>
      <c r="G2650" s="156">
        <v>0</v>
      </c>
      <c r="H2650" s="156">
        <v>93.58</v>
      </c>
      <c r="I2650" s="156">
        <v>95.18</v>
      </c>
      <c r="J2650" s="156">
        <v>103.77</v>
      </c>
      <c r="K2650" s="156">
        <v>123.8</v>
      </c>
      <c r="L2650" s="156">
        <v>154.84</v>
      </c>
      <c r="M2650" s="157"/>
    </row>
    <row r="2651" spans="1:13">
      <c r="A2651" s="153" t="str">
        <f>+CONCATENATE(B2651,C2651,D2651,E2651,F2651)</f>
        <v>AFAgg271.75</v>
      </c>
      <c r="B2651" s="158" t="s">
        <v>121</v>
      </c>
      <c r="C2651" s="154" t="s">
        <v>148</v>
      </c>
      <c r="D2651" s="154" t="s">
        <v>89</v>
      </c>
      <c r="E2651" s="158">
        <v>27</v>
      </c>
      <c r="F2651" s="159">
        <v>1.75</v>
      </c>
      <c r="G2651" s="156">
        <v>0</v>
      </c>
      <c r="H2651" s="156">
        <v>95.05</v>
      </c>
      <c r="I2651" s="156">
        <v>97.49</v>
      </c>
      <c r="J2651" s="156">
        <v>108.87</v>
      </c>
      <c r="K2651" s="156">
        <v>132.23</v>
      </c>
      <c r="L2651" s="156">
        <v>166.56</v>
      </c>
      <c r="M2651" s="157"/>
    </row>
    <row r="2652" spans="1:13">
      <c r="A2652" s="153" t="str">
        <f>+CONCATENATE(B2652,C2652,D2652,E2652,F2652)</f>
        <v>AFAgg281.75</v>
      </c>
      <c r="B2652" s="158" t="s">
        <v>121</v>
      </c>
      <c r="C2652" s="154" t="s">
        <v>148</v>
      </c>
      <c r="D2652" s="154" t="s">
        <v>89</v>
      </c>
      <c r="E2652" s="158">
        <v>28</v>
      </c>
      <c r="F2652" s="159">
        <v>1.75</v>
      </c>
      <c r="G2652" s="156">
        <v>0</v>
      </c>
      <c r="H2652" s="156">
        <v>96.69</v>
      </c>
      <c r="I2652" s="156">
        <v>100.48</v>
      </c>
      <c r="J2652" s="156">
        <v>114.95</v>
      </c>
      <c r="K2652" s="156">
        <v>141.82</v>
      </c>
      <c r="L2652" s="156">
        <v>179.44</v>
      </c>
      <c r="M2652" s="157"/>
    </row>
    <row r="2653" spans="1:13">
      <c r="A2653" s="153" t="str">
        <f>+CONCATENATE(B2653,C2653,D2653,E2653,F2653)</f>
        <v>AFAgg291.75</v>
      </c>
      <c r="B2653" s="158" t="s">
        <v>121</v>
      </c>
      <c r="C2653" s="154" t="s">
        <v>148</v>
      </c>
      <c r="D2653" s="154" t="s">
        <v>89</v>
      </c>
      <c r="E2653" s="158">
        <v>29</v>
      </c>
      <c r="F2653" s="159">
        <v>1.75</v>
      </c>
      <c r="G2653" s="156">
        <v>0</v>
      </c>
      <c r="H2653" s="156">
        <v>98.69</v>
      </c>
      <c r="I2653" s="156">
        <v>104.22</v>
      </c>
      <c r="J2653" s="156">
        <v>122.02</v>
      </c>
      <c r="K2653" s="156">
        <v>152.59</v>
      </c>
      <c r="L2653" s="156">
        <v>193.56</v>
      </c>
      <c r="M2653" s="157"/>
    </row>
    <row r="2654" spans="1:13">
      <c r="A2654" s="153" t="str">
        <f>+CONCATENATE(B2654,C2654,D2654,E2654,F2654)</f>
        <v>AFAgg301.75</v>
      </c>
      <c r="B2654" s="158" t="s">
        <v>121</v>
      </c>
      <c r="C2654" s="154" t="s">
        <v>148</v>
      </c>
      <c r="D2654" s="154" t="s">
        <v>89</v>
      </c>
      <c r="E2654" s="158">
        <v>30</v>
      </c>
      <c r="F2654" s="159">
        <v>1.75</v>
      </c>
      <c r="G2654" s="156">
        <v>0</v>
      </c>
      <c r="H2654" s="156">
        <v>101.03</v>
      </c>
      <c r="I2654" s="156">
        <v>108.9</v>
      </c>
      <c r="J2654" s="156">
        <v>130.36</v>
      </c>
      <c r="K2654" s="156">
        <v>164.95</v>
      </c>
      <c r="L2654" s="156">
        <v>208.95</v>
      </c>
      <c r="M2654" s="157">
        <v>208.95</v>
      </c>
    </row>
    <row r="2655" spans="1:13">
      <c r="A2655" s="153" t="str">
        <f>+CONCATENATE(B2655,C2655,D2655,E2655,F2655)</f>
        <v>AFAgg311.75</v>
      </c>
      <c r="B2655" s="158" t="s">
        <v>121</v>
      </c>
      <c r="C2655" s="154" t="s">
        <v>148</v>
      </c>
      <c r="D2655" s="154" t="s">
        <v>89</v>
      </c>
      <c r="E2655" s="158">
        <v>31</v>
      </c>
      <c r="F2655" s="159">
        <v>1.75</v>
      </c>
      <c r="G2655" s="156">
        <v>0</v>
      </c>
      <c r="H2655" s="156">
        <v>103.98</v>
      </c>
      <c r="I2655" s="156">
        <v>114.67</v>
      </c>
      <c r="J2655" s="156">
        <v>140.08</v>
      </c>
      <c r="K2655" s="156">
        <v>178.75</v>
      </c>
      <c r="L2655" s="156">
        <v>225.75</v>
      </c>
      <c r="M2655" s="157">
        <v>215.94</v>
      </c>
    </row>
    <row r="2656" spans="1:13">
      <c r="A2656" s="153" t="str">
        <f>+CONCATENATE(B2656,C2656,D2656,E2656,F2656)</f>
        <v>AFAgg321.75</v>
      </c>
      <c r="B2656" s="158" t="s">
        <v>121</v>
      </c>
      <c r="C2656" s="154" t="s">
        <v>148</v>
      </c>
      <c r="D2656" s="154" t="s">
        <v>89</v>
      </c>
      <c r="E2656" s="158">
        <v>32</v>
      </c>
      <c r="F2656" s="159">
        <v>1.75</v>
      </c>
      <c r="G2656" s="156">
        <v>0</v>
      </c>
      <c r="H2656" s="156">
        <v>107.81</v>
      </c>
      <c r="I2656" s="156">
        <v>121.78</v>
      </c>
      <c r="J2656" s="156">
        <v>151.27</v>
      </c>
      <c r="K2656" s="156">
        <v>193.95</v>
      </c>
      <c r="L2656" s="156">
        <v>244.11</v>
      </c>
      <c r="M2656" s="157">
        <v>223.47</v>
      </c>
    </row>
    <row r="2657" spans="1:13">
      <c r="A2657" s="153" t="str">
        <f>+CONCATENATE(B2657,C2657,D2657,E2657,F2657)</f>
        <v>AFAgg331.75</v>
      </c>
      <c r="B2657" s="158" t="s">
        <v>121</v>
      </c>
      <c r="C2657" s="154" t="s">
        <v>148</v>
      </c>
      <c r="D2657" s="154" t="s">
        <v>89</v>
      </c>
      <c r="E2657" s="158">
        <v>33</v>
      </c>
      <c r="F2657" s="159">
        <v>1.75</v>
      </c>
      <c r="G2657" s="156">
        <v>0</v>
      </c>
      <c r="H2657" s="156">
        <v>112.48</v>
      </c>
      <c r="I2657" s="156">
        <v>130.12</v>
      </c>
      <c r="J2657" s="156">
        <v>163.94</v>
      </c>
      <c r="K2657" s="156">
        <v>210.86</v>
      </c>
      <c r="L2657" s="156">
        <v>264</v>
      </c>
      <c r="M2657" s="157">
        <v>231.56</v>
      </c>
    </row>
    <row r="2658" spans="1:13">
      <c r="A2658" s="153" t="str">
        <f>+CONCATENATE(B2658,C2658,D2658,E2658,F2658)</f>
        <v>AFAgg341.75</v>
      </c>
      <c r="B2658" s="158" t="s">
        <v>121</v>
      </c>
      <c r="C2658" s="154" t="s">
        <v>148</v>
      </c>
      <c r="D2658" s="154" t="s">
        <v>89</v>
      </c>
      <c r="E2658" s="158">
        <v>34</v>
      </c>
      <c r="F2658" s="159">
        <v>1.75</v>
      </c>
      <c r="G2658" s="156">
        <v>0</v>
      </c>
      <c r="H2658" s="156">
        <v>118.26</v>
      </c>
      <c r="I2658" s="156">
        <v>140</v>
      </c>
      <c r="J2658" s="156">
        <v>178.58</v>
      </c>
      <c r="K2658" s="156">
        <v>229.3</v>
      </c>
      <c r="L2658" s="156">
        <v>285.57</v>
      </c>
      <c r="M2658" s="157">
        <v>240.26</v>
      </c>
    </row>
    <row r="2659" spans="1:13">
      <c r="A2659" s="153" t="str">
        <f>+CONCATENATE(B2659,C2659,D2659,E2659,F2659)</f>
        <v>AFAgg351.75</v>
      </c>
      <c r="B2659" s="158" t="s">
        <v>121</v>
      </c>
      <c r="C2659" s="154" t="s">
        <v>148</v>
      </c>
      <c r="D2659" s="154" t="s">
        <v>89</v>
      </c>
      <c r="E2659" s="158">
        <v>35</v>
      </c>
      <c r="F2659" s="159">
        <v>1.75</v>
      </c>
      <c r="G2659" s="156">
        <v>0</v>
      </c>
      <c r="H2659" s="156">
        <v>125.2</v>
      </c>
      <c r="I2659" s="156">
        <v>151.51</v>
      </c>
      <c r="J2659" s="156">
        <v>195.08</v>
      </c>
      <c r="K2659" s="156">
        <v>249.58</v>
      </c>
      <c r="L2659" s="156">
        <v>309.02</v>
      </c>
      <c r="M2659" s="157">
        <v>249.58</v>
      </c>
    </row>
    <row r="2660" spans="1:13">
      <c r="A2660" s="153" t="str">
        <f>+CONCATENATE(B2660,C2660,D2660,E2660,F2660)</f>
        <v>AFAgg361.75</v>
      </c>
      <c r="B2660" s="158" t="s">
        <v>121</v>
      </c>
      <c r="C2660" s="154" t="s">
        <v>148</v>
      </c>
      <c r="D2660" s="154" t="s">
        <v>89</v>
      </c>
      <c r="E2660" s="158">
        <v>36</v>
      </c>
      <c r="F2660" s="159">
        <v>1.75</v>
      </c>
      <c r="G2660" s="156">
        <v>0</v>
      </c>
      <c r="H2660" s="156">
        <v>133.57</v>
      </c>
      <c r="I2660" s="156">
        <v>164.91</v>
      </c>
      <c r="J2660" s="156">
        <v>213.39</v>
      </c>
      <c r="K2660" s="156">
        <v>271.79</v>
      </c>
      <c r="L2660" s="156">
        <v>334.5</v>
      </c>
      <c r="M2660" s="157">
        <v>259.62</v>
      </c>
    </row>
    <row r="2661" spans="1:13">
      <c r="A2661" s="153" t="str">
        <f>+CONCATENATE(B2661,C2661,D2661,E2661,F2661)</f>
        <v>AFAgg371.75</v>
      </c>
      <c r="B2661" s="158" t="s">
        <v>121</v>
      </c>
      <c r="C2661" s="154" t="s">
        <v>148</v>
      </c>
      <c r="D2661" s="154" t="s">
        <v>89</v>
      </c>
      <c r="E2661" s="158">
        <v>37</v>
      </c>
      <c r="F2661" s="159">
        <v>1.75</v>
      </c>
      <c r="G2661" s="156">
        <v>0</v>
      </c>
      <c r="H2661" s="156">
        <v>143.68</v>
      </c>
      <c r="I2661" s="156">
        <v>180.06</v>
      </c>
      <c r="J2661" s="156">
        <v>233.82</v>
      </c>
      <c r="K2661" s="156">
        <v>295.79</v>
      </c>
      <c r="L2661" s="156">
        <v>362.14</v>
      </c>
      <c r="M2661" s="157">
        <v>270.4</v>
      </c>
    </row>
    <row r="2662" spans="1:13">
      <c r="A2662" s="153" t="str">
        <f>+CONCATENATE(B2662,C2662,D2662,E2662,F2662)</f>
        <v>AFAgg381.75</v>
      </c>
      <c r="B2662" s="158" t="s">
        <v>121</v>
      </c>
      <c r="C2662" s="154" t="s">
        <v>148</v>
      </c>
      <c r="D2662" s="154" t="s">
        <v>89</v>
      </c>
      <c r="E2662" s="158">
        <v>38</v>
      </c>
      <c r="F2662" s="159">
        <v>1.75</v>
      </c>
      <c r="G2662" s="156">
        <v>0</v>
      </c>
      <c r="H2662" s="156">
        <v>155.39</v>
      </c>
      <c r="I2662" s="156">
        <v>197.48</v>
      </c>
      <c r="J2662" s="156">
        <v>256.18</v>
      </c>
      <c r="K2662" s="156">
        <v>321.85</v>
      </c>
      <c r="L2662" s="156">
        <v>392.11</v>
      </c>
      <c r="M2662" s="157">
        <v>281.97</v>
      </c>
    </row>
    <row r="2663" spans="1:13">
      <c r="A2663" s="153" t="str">
        <f>+CONCATENATE(B2663,C2663,D2663,E2663,F2663)</f>
        <v>AFAgg391.75</v>
      </c>
      <c r="B2663" s="158" t="s">
        <v>121</v>
      </c>
      <c r="C2663" s="154" t="s">
        <v>148</v>
      </c>
      <c r="D2663" s="154" t="s">
        <v>89</v>
      </c>
      <c r="E2663" s="158">
        <v>39</v>
      </c>
      <c r="F2663" s="159">
        <v>1.75</v>
      </c>
      <c r="G2663" s="156">
        <v>0</v>
      </c>
      <c r="H2663" s="156">
        <v>169.2</v>
      </c>
      <c r="I2663" s="156">
        <v>217.39</v>
      </c>
      <c r="J2663" s="156">
        <v>280.8</v>
      </c>
      <c r="K2663" s="156">
        <v>350.16</v>
      </c>
      <c r="L2663" s="156">
        <v>424.57</v>
      </c>
      <c r="M2663" s="157">
        <v>294.39</v>
      </c>
    </row>
    <row r="2664" spans="1:13">
      <c r="A2664" s="153" t="str">
        <f>+CONCATENATE(B2664,C2664,D2664,E2664,F2664)</f>
        <v>AFAgg401.75</v>
      </c>
      <c r="B2664" s="158" t="s">
        <v>121</v>
      </c>
      <c r="C2664" s="154" t="s">
        <v>148</v>
      </c>
      <c r="D2664" s="154" t="s">
        <v>89</v>
      </c>
      <c r="E2664" s="158">
        <v>40</v>
      </c>
      <c r="F2664" s="159">
        <v>1.75</v>
      </c>
      <c r="G2664" s="156">
        <v>194.28</v>
      </c>
      <c r="H2664" s="156">
        <v>185</v>
      </c>
      <c r="I2664" s="156">
        <v>239.62</v>
      </c>
      <c r="J2664" s="156">
        <v>307.76</v>
      </c>
      <c r="K2664" s="156">
        <v>380.86</v>
      </c>
      <c r="L2664" s="156">
        <v>459.72</v>
      </c>
      <c r="M2664" s="157">
        <v>307.76</v>
      </c>
    </row>
    <row r="2665" spans="1:13">
      <c r="A2665" s="153" t="str">
        <f>+CONCATENATE(B2665,C2665,D2665,E2665,F2665)</f>
        <v>AFAgg411.75</v>
      </c>
      <c r="B2665" s="158" t="s">
        <v>121</v>
      </c>
      <c r="C2665" s="154" t="s">
        <v>148</v>
      </c>
      <c r="D2665" s="154" t="s">
        <v>89</v>
      </c>
      <c r="E2665" s="158">
        <v>41</v>
      </c>
      <c r="F2665" s="159">
        <v>1.75</v>
      </c>
      <c r="G2665" s="156">
        <v>194.28</v>
      </c>
      <c r="H2665" s="156">
        <v>203.6</v>
      </c>
      <c r="I2665" s="156">
        <v>264.45</v>
      </c>
      <c r="J2665" s="156">
        <v>336.99</v>
      </c>
      <c r="K2665" s="156">
        <v>414.11</v>
      </c>
      <c r="L2665" s="156">
        <v>497.71</v>
      </c>
      <c r="M2665" s="157">
        <v>322.04</v>
      </c>
    </row>
    <row r="2666" spans="1:13">
      <c r="A2666" s="153" t="str">
        <f>+CONCATENATE(B2666,C2666,D2666,E2666,F2666)</f>
        <v>AFAgg421.75</v>
      </c>
      <c r="B2666" s="158" t="s">
        <v>121</v>
      </c>
      <c r="C2666" s="154" t="s">
        <v>148</v>
      </c>
      <c r="D2666" s="154" t="s">
        <v>89</v>
      </c>
      <c r="E2666" s="158">
        <v>42</v>
      </c>
      <c r="F2666" s="159">
        <v>1.75</v>
      </c>
      <c r="G2666" s="156">
        <v>194.28</v>
      </c>
      <c r="H2666" s="156">
        <v>224.69</v>
      </c>
      <c r="I2666" s="156">
        <v>291.88</v>
      </c>
      <c r="J2666" s="156">
        <v>368.65</v>
      </c>
      <c r="K2666" s="156">
        <v>450.12</v>
      </c>
      <c r="L2666" s="156">
        <v>538.73</v>
      </c>
      <c r="M2666" s="157">
        <v>337.43</v>
      </c>
    </row>
    <row r="2667" spans="1:13">
      <c r="A2667" s="153" t="str">
        <f>+CONCATENATE(B2667,C2667,D2667,E2667,F2667)</f>
        <v>AFAgg431.75</v>
      </c>
      <c r="B2667" s="158" t="s">
        <v>121</v>
      </c>
      <c r="C2667" s="154" t="s">
        <v>148</v>
      </c>
      <c r="D2667" s="154" t="s">
        <v>89</v>
      </c>
      <c r="E2667" s="158">
        <v>43</v>
      </c>
      <c r="F2667" s="159">
        <v>1.75</v>
      </c>
      <c r="G2667" s="156">
        <v>194.28</v>
      </c>
      <c r="H2667" s="156">
        <v>248.69</v>
      </c>
      <c r="I2667" s="156">
        <v>321.99</v>
      </c>
      <c r="J2667" s="156">
        <v>402.97</v>
      </c>
      <c r="K2667" s="156">
        <v>489.12</v>
      </c>
      <c r="L2667" s="156">
        <v>583</v>
      </c>
      <c r="M2667" s="157">
        <v>353.97</v>
      </c>
    </row>
    <row r="2668" spans="1:13">
      <c r="A2668" s="153" t="str">
        <f>+CONCATENATE(B2668,C2668,D2668,E2668,F2668)</f>
        <v>AFAgg441.75</v>
      </c>
      <c r="B2668" s="158" t="s">
        <v>121</v>
      </c>
      <c r="C2668" s="154" t="s">
        <v>148</v>
      </c>
      <c r="D2668" s="154" t="s">
        <v>89</v>
      </c>
      <c r="E2668" s="158">
        <v>44</v>
      </c>
      <c r="F2668" s="159">
        <v>1.75</v>
      </c>
      <c r="G2668" s="156">
        <v>213.21</v>
      </c>
      <c r="H2668" s="156">
        <v>275.85</v>
      </c>
      <c r="I2668" s="156">
        <v>355</v>
      </c>
      <c r="J2668" s="156">
        <v>440.12</v>
      </c>
      <c r="K2668" s="156">
        <v>531.31</v>
      </c>
      <c r="L2668" s="156">
        <v>630.66</v>
      </c>
      <c r="M2668" s="157">
        <v>371.76</v>
      </c>
    </row>
    <row r="2669" spans="1:13">
      <c r="A2669" s="153" t="str">
        <f>+CONCATENATE(B2669,C2669,D2669,E2669,F2669)</f>
        <v>AFAgg451.75</v>
      </c>
      <c r="B2669" s="158" t="s">
        <v>121</v>
      </c>
      <c r="C2669" s="154" t="s">
        <v>148</v>
      </c>
      <c r="D2669" s="154" t="s">
        <v>89</v>
      </c>
      <c r="E2669" s="158">
        <v>45</v>
      </c>
      <c r="F2669" s="159">
        <v>1.75</v>
      </c>
      <c r="G2669" s="156">
        <v>235.28</v>
      </c>
      <c r="H2669" s="156">
        <v>306.66</v>
      </c>
      <c r="I2669" s="156">
        <v>390.98</v>
      </c>
      <c r="J2669" s="156">
        <v>480.3</v>
      </c>
      <c r="K2669" s="156">
        <v>576.94</v>
      </c>
      <c r="L2669" s="156">
        <v>681.91</v>
      </c>
      <c r="M2669" s="157">
        <v>390.98</v>
      </c>
    </row>
    <row r="2670" spans="1:13">
      <c r="A2670" s="153" t="str">
        <f>+CONCATENATE(B2670,C2670,D2670,E2670,F2670)</f>
        <v>AFAgg461.75</v>
      </c>
      <c r="B2670" s="158" t="s">
        <v>121</v>
      </c>
      <c r="C2670" s="154" t="s">
        <v>148</v>
      </c>
      <c r="D2670" s="154" t="s">
        <v>89</v>
      </c>
      <c r="E2670" s="158">
        <v>46</v>
      </c>
      <c r="F2670" s="159">
        <v>1.75</v>
      </c>
      <c r="G2670" s="156">
        <v>260.8</v>
      </c>
      <c r="H2670" s="156">
        <v>340.85</v>
      </c>
      <c r="I2670" s="156">
        <v>429.91</v>
      </c>
      <c r="J2670" s="156">
        <v>523.7</v>
      </c>
      <c r="K2670" s="156">
        <v>626.22</v>
      </c>
      <c r="L2670" s="156"/>
      <c r="M2670" s="157">
        <v>411.58</v>
      </c>
    </row>
    <row r="2671" spans="1:13">
      <c r="A2671" s="153" t="str">
        <f>+CONCATENATE(B2671,C2671,D2671,E2671,F2671)</f>
        <v>AFAgg471.75</v>
      </c>
      <c r="B2671" s="158" t="s">
        <v>121</v>
      </c>
      <c r="C2671" s="154" t="s">
        <v>148</v>
      </c>
      <c r="D2671" s="154" t="s">
        <v>89</v>
      </c>
      <c r="E2671" s="158">
        <v>47</v>
      </c>
      <c r="F2671" s="159">
        <v>1.75</v>
      </c>
      <c r="G2671" s="156">
        <v>290.44</v>
      </c>
      <c r="H2671" s="156">
        <v>378.55</v>
      </c>
      <c r="I2671" s="156">
        <v>471.77</v>
      </c>
      <c r="J2671" s="156">
        <v>570.53</v>
      </c>
      <c r="K2671" s="156">
        <v>679.37</v>
      </c>
      <c r="L2671" s="156"/>
      <c r="M2671" s="157">
        <v>433.81</v>
      </c>
    </row>
    <row r="2672" spans="1:13">
      <c r="A2672" s="153" t="str">
        <f>+CONCATENATE(B2672,C2672,D2672,E2672,F2672)</f>
        <v>AFAgg481.75</v>
      </c>
      <c r="B2672" s="158" t="s">
        <v>121</v>
      </c>
      <c r="C2672" s="154" t="s">
        <v>148</v>
      </c>
      <c r="D2672" s="154" t="s">
        <v>89</v>
      </c>
      <c r="E2672" s="158">
        <v>48</v>
      </c>
      <c r="F2672" s="159">
        <v>1.75</v>
      </c>
      <c r="G2672" s="156">
        <v>323.96</v>
      </c>
      <c r="H2672" s="156">
        <v>419.57</v>
      </c>
      <c r="I2672" s="156">
        <v>516.81</v>
      </c>
      <c r="J2672" s="156">
        <v>621</v>
      </c>
      <c r="K2672" s="156">
        <v>736.59</v>
      </c>
      <c r="L2672" s="156"/>
      <c r="M2672" s="157">
        <v>457.76</v>
      </c>
    </row>
    <row r="2673" spans="1:13">
      <c r="A2673" s="153" t="str">
        <f>+CONCATENATE(B2673,C2673,D2673,E2673,F2673)</f>
        <v>AFAgg491.75</v>
      </c>
      <c r="B2673" s="158" t="s">
        <v>121</v>
      </c>
      <c r="C2673" s="154" t="s">
        <v>148</v>
      </c>
      <c r="D2673" s="154" t="s">
        <v>89</v>
      </c>
      <c r="E2673" s="158">
        <v>49</v>
      </c>
      <c r="F2673" s="159">
        <v>1.75</v>
      </c>
      <c r="G2673" s="156">
        <v>361.78</v>
      </c>
      <c r="H2673" s="156">
        <v>463.83</v>
      </c>
      <c r="I2673" s="156">
        <v>565.13</v>
      </c>
      <c r="J2673" s="156">
        <v>675.32</v>
      </c>
      <c r="K2673" s="156">
        <v>798.06</v>
      </c>
      <c r="L2673" s="156">
        <v>0</v>
      </c>
      <c r="M2673" s="157">
        <v>483.52</v>
      </c>
    </row>
    <row r="2674" spans="1:13">
      <c r="A2674" s="153" t="str">
        <f>+CONCATENATE(B2674,C2674,D2674,E2674,F2674)</f>
        <v>AFAgg501.75</v>
      </c>
      <c r="B2674" s="158" t="s">
        <v>121</v>
      </c>
      <c r="C2674" s="154" t="s">
        <v>148</v>
      </c>
      <c r="D2674" s="154" t="s">
        <v>89</v>
      </c>
      <c r="E2674" s="158">
        <v>50</v>
      </c>
      <c r="F2674" s="159">
        <v>1.75</v>
      </c>
      <c r="G2674" s="156">
        <v>403.27</v>
      </c>
      <c r="H2674" s="156">
        <v>511.31</v>
      </c>
      <c r="I2674" s="156">
        <v>616.8</v>
      </c>
      <c r="J2674" s="156">
        <v>733.69</v>
      </c>
      <c r="K2674" s="156">
        <v>863.89</v>
      </c>
      <c r="L2674" s="156">
        <v>0</v>
      </c>
      <c r="M2674" s="157">
        <v>511.31</v>
      </c>
    </row>
    <row r="2675" spans="1:13">
      <c r="A2675" s="153" t="str">
        <f>+CONCATENATE(B2675,C2675,D2675,E2675,F2675)</f>
        <v>AFAgg511.75</v>
      </c>
      <c r="B2675" s="158" t="s">
        <v>121</v>
      </c>
      <c r="C2675" s="154" t="s">
        <v>148</v>
      </c>
      <c r="D2675" s="154" t="s">
        <v>89</v>
      </c>
      <c r="E2675" s="158">
        <v>51</v>
      </c>
      <c r="F2675" s="159">
        <v>1.75</v>
      </c>
      <c r="G2675" s="156">
        <v>448.66</v>
      </c>
      <c r="H2675" s="156">
        <v>561.82</v>
      </c>
      <c r="I2675" s="156">
        <v>671.93</v>
      </c>
      <c r="J2675" s="156">
        <v>796.25</v>
      </c>
      <c r="K2675" s="156"/>
      <c r="L2675" s="156">
        <v>0</v>
      </c>
      <c r="M2675" s="157">
        <v>540.43</v>
      </c>
    </row>
    <row r="2676" spans="1:13">
      <c r="A2676" s="153" t="str">
        <f>+CONCATENATE(B2676,C2676,D2676,E2676,F2676)</f>
        <v>AFAgg521.75</v>
      </c>
      <c r="B2676" s="158" t="s">
        <v>121</v>
      </c>
      <c r="C2676" s="154" t="s">
        <v>148</v>
      </c>
      <c r="D2676" s="154" t="s">
        <v>89</v>
      </c>
      <c r="E2676" s="158">
        <v>52</v>
      </c>
      <c r="F2676" s="159">
        <v>1.75</v>
      </c>
      <c r="G2676" s="156">
        <v>497.59</v>
      </c>
      <c r="H2676" s="156">
        <v>615.22</v>
      </c>
      <c r="I2676" s="156">
        <v>730.66</v>
      </c>
      <c r="J2676" s="156">
        <v>863.2</v>
      </c>
      <c r="K2676" s="156"/>
      <c r="L2676" s="156">
        <v>0</v>
      </c>
      <c r="M2676" s="157">
        <v>568.6</v>
      </c>
    </row>
    <row r="2677" spans="1:13">
      <c r="A2677" s="153" t="str">
        <f>+CONCATENATE(B2677,C2677,D2677,E2677,F2677)</f>
        <v>AFAgg531.75</v>
      </c>
      <c r="B2677" s="158" t="s">
        <v>121</v>
      </c>
      <c r="C2677" s="154" t="s">
        <v>148</v>
      </c>
      <c r="D2677" s="154" t="s">
        <v>89</v>
      </c>
      <c r="E2677" s="158">
        <v>53</v>
      </c>
      <c r="F2677" s="159">
        <v>1.75</v>
      </c>
      <c r="G2677" s="156">
        <v>549.54</v>
      </c>
      <c r="H2677" s="156">
        <v>671.42</v>
      </c>
      <c r="I2677" s="156">
        <v>793.13</v>
      </c>
      <c r="J2677" s="156">
        <v>934.7</v>
      </c>
      <c r="K2677" s="156"/>
      <c r="L2677" s="156">
        <v>0</v>
      </c>
      <c r="M2677" s="157">
        <v>597.72</v>
      </c>
    </row>
    <row r="2678" spans="1:13">
      <c r="A2678" s="153" t="str">
        <f>+CONCATENATE(B2678,C2678,D2678,E2678,F2678)</f>
        <v>AFAgg541.75</v>
      </c>
      <c r="B2678" s="158" t="s">
        <v>121</v>
      </c>
      <c r="C2678" s="154" t="s">
        <v>148</v>
      </c>
      <c r="D2678" s="154" t="s">
        <v>89</v>
      </c>
      <c r="E2678" s="158">
        <v>54</v>
      </c>
      <c r="F2678" s="159">
        <v>1.75</v>
      </c>
      <c r="G2678" s="156">
        <v>603.9</v>
      </c>
      <c r="H2678" s="156">
        <v>730.51</v>
      </c>
      <c r="I2678" s="156">
        <v>859.62</v>
      </c>
      <c r="J2678" s="156">
        <v>1011</v>
      </c>
      <c r="K2678" s="156">
        <v>0</v>
      </c>
      <c r="L2678" s="156">
        <v>0</v>
      </c>
      <c r="M2678" s="157">
        <v>628.3</v>
      </c>
    </row>
    <row r="2679" spans="1:13">
      <c r="A2679" s="153" t="str">
        <f>+CONCATENATE(B2679,C2679,D2679,E2679,F2679)</f>
        <v>AFAgg551.75</v>
      </c>
      <c r="B2679" s="158" t="s">
        <v>121</v>
      </c>
      <c r="C2679" s="154" t="s">
        <v>148</v>
      </c>
      <c r="D2679" s="154" t="s">
        <v>89</v>
      </c>
      <c r="E2679" s="158">
        <v>55</v>
      </c>
      <c r="F2679" s="159">
        <v>1.75</v>
      </c>
      <c r="G2679" s="156">
        <v>660.02</v>
      </c>
      <c r="H2679" s="156">
        <v>792.65</v>
      </c>
      <c r="I2679" s="156">
        <v>930.47</v>
      </c>
      <c r="J2679" s="156">
        <v>1092.38</v>
      </c>
      <c r="K2679" s="156">
        <v>0</v>
      </c>
      <c r="L2679" s="156">
        <v>0</v>
      </c>
      <c r="M2679" s="157">
        <v>660.02</v>
      </c>
    </row>
    <row r="2680" spans="1:13">
      <c r="A2680" s="153" t="str">
        <f>+CONCATENATE(B2680,C2680,D2680,E2680,F2680)</f>
        <v>AFAgg561.75</v>
      </c>
      <c r="B2680" s="158" t="s">
        <v>121</v>
      </c>
      <c r="C2680" s="154" t="s">
        <v>148</v>
      </c>
      <c r="D2680" s="154" t="s">
        <v>89</v>
      </c>
      <c r="E2680" s="158">
        <v>56</v>
      </c>
      <c r="F2680" s="159">
        <v>1.75</v>
      </c>
      <c r="G2680" s="156">
        <v>718.74</v>
      </c>
      <c r="H2680" s="156">
        <v>858.2</v>
      </c>
      <c r="I2680" s="156">
        <v>1006.08</v>
      </c>
      <c r="J2680" s="156"/>
      <c r="K2680" s="156">
        <v>0</v>
      </c>
      <c r="L2680" s="156">
        <v>0</v>
      </c>
      <c r="M2680" s="157"/>
    </row>
    <row r="2681" spans="1:13">
      <c r="A2681" s="153" t="str">
        <f>+CONCATENATE(B2681,C2681,D2681,E2681,F2681)</f>
        <v>AFAgg571.75</v>
      </c>
      <c r="B2681" s="158" t="s">
        <v>121</v>
      </c>
      <c r="C2681" s="154" t="s">
        <v>148</v>
      </c>
      <c r="D2681" s="154" t="s">
        <v>89</v>
      </c>
      <c r="E2681" s="158">
        <v>57</v>
      </c>
      <c r="F2681" s="159">
        <v>1.75</v>
      </c>
      <c r="G2681" s="156">
        <v>779.78</v>
      </c>
      <c r="H2681" s="156">
        <v>927.74</v>
      </c>
      <c r="I2681" s="156">
        <v>1087.02</v>
      </c>
      <c r="J2681" s="156"/>
      <c r="K2681" s="156">
        <v>0</v>
      </c>
      <c r="L2681" s="156">
        <v>0</v>
      </c>
      <c r="M2681" s="157"/>
    </row>
    <row r="2682" spans="1:13">
      <c r="A2682" s="153" t="str">
        <f>+CONCATENATE(B2682,C2682,D2682,E2682,F2682)</f>
        <v>AFAgg581.75</v>
      </c>
      <c r="B2682" s="158" t="s">
        <v>121</v>
      </c>
      <c r="C2682" s="154" t="s">
        <v>148</v>
      </c>
      <c r="D2682" s="154" t="s">
        <v>89</v>
      </c>
      <c r="E2682" s="158">
        <v>58</v>
      </c>
      <c r="F2682" s="159">
        <v>1.75</v>
      </c>
      <c r="G2682" s="156">
        <v>843.55</v>
      </c>
      <c r="H2682" s="156">
        <v>1001.47</v>
      </c>
      <c r="I2682" s="156">
        <v>1173.92</v>
      </c>
      <c r="J2682" s="156"/>
      <c r="K2682" s="156">
        <v>0</v>
      </c>
      <c r="L2682" s="156">
        <v>0</v>
      </c>
      <c r="M2682" s="157"/>
    </row>
    <row r="2683" spans="1:13">
      <c r="A2683" s="153" t="str">
        <f>+CONCATENATE(B2683,C2683,D2683,E2683,F2683)</f>
        <v>AFAgg591.75</v>
      </c>
      <c r="B2683" s="158" t="s">
        <v>121</v>
      </c>
      <c r="C2683" s="154" t="s">
        <v>148</v>
      </c>
      <c r="D2683" s="154" t="s">
        <v>89</v>
      </c>
      <c r="E2683" s="158">
        <v>59</v>
      </c>
      <c r="F2683" s="159">
        <v>1.75</v>
      </c>
      <c r="G2683" s="156">
        <v>910.76</v>
      </c>
      <c r="H2683" s="156">
        <v>1081.28</v>
      </c>
      <c r="I2683" s="156">
        <v>1267.55</v>
      </c>
      <c r="J2683" s="156">
        <v>0</v>
      </c>
      <c r="K2683" s="156">
        <v>0</v>
      </c>
      <c r="L2683" s="156">
        <v>0</v>
      </c>
      <c r="M2683" s="157"/>
    </row>
    <row r="2684" spans="1:13">
      <c r="A2684" s="153" t="str">
        <f>+CONCATENATE(B2684,C2684,D2684,E2684,F2684)</f>
        <v>AFAgg601.75</v>
      </c>
      <c r="B2684" s="158" t="s">
        <v>121</v>
      </c>
      <c r="C2684" s="154" t="s">
        <v>148</v>
      </c>
      <c r="D2684" s="154" t="s">
        <v>89</v>
      </c>
      <c r="E2684" s="158">
        <v>60</v>
      </c>
      <c r="F2684" s="159">
        <v>1.75</v>
      </c>
      <c r="G2684" s="156">
        <v>982.29</v>
      </c>
      <c r="H2684" s="156">
        <v>1167.13</v>
      </c>
      <c r="I2684" s="156">
        <v>1368.69</v>
      </c>
      <c r="J2684" s="156">
        <v>0</v>
      </c>
      <c r="K2684" s="156">
        <v>0</v>
      </c>
      <c r="L2684" s="156">
        <v>0</v>
      </c>
      <c r="M2684" s="157"/>
    </row>
    <row r="2685" spans="1:13">
      <c r="A2685" s="153" t="str">
        <f>+CONCATENATE(B2685,C2685,D2685,E2685,F2685)</f>
        <v>AFAgg611.75</v>
      </c>
      <c r="B2685" s="158" t="s">
        <v>121</v>
      </c>
      <c r="C2685" s="154" t="s">
        <v>148</v>
      </c>
      <c r="D2685" s="154" t="s">
        <v>89</v>
      </c>
      <c r="E2685" s="158">
        <v>61</v>
      </c>
      <c r="F2685" s="159">
        <v>1.75</v>
      </c>
      <c r="G2685" s="156">
        <v>1059.24</v>
      </c>
      <c r="H2685" s="156">
        <v>1260.99</v>
      </c>
      <c r="I2685" s="156"/>
      <c r="J2685" s="156">
        <v>0</v>
      </c>
      <c r="K2685" s="156">
        <v>0</v>
      </c>
      <c r="L2685" s="156">
        <v>0</v>
      </c>
      <c r="M2685" s="157"/>
    </row>
    <row r="2686" spans="1:13">
      <c r="A2686" s="153" t="str">
        <f>+CONCATENATE(B2686,C2686,D2686,E2686,F2686)</f>
        <v>AFAgg621.75</v>
      </c>
      <c r="B2686" s="158" t="s">
        <v>121</v>
      </c>
      <c r="C2686" s="154" t="s">
        <v>148</v>
      </c>
      <c r="D2686" s="154" t="s">
        <v>89</v>
      </c>
      <c r="E2686" s="158">
        <v>62</v>
      </c>
      <c r="F2686" s="159">
        <v>1.75</v>
      </c>
      <c r="G2686" s="156">
        <v>1142.45</v>
      </c>
      <c r="H2686" s="156">
        <v>1362.56</v>
      </c>
      <c r="I2686" s="156"/>
      <c r="J2686" s="156">
        <v>0</v>
      </c>
      <c r="K2686" s="156">
        <v>0</v>
      </c>
      <c r="L2686" s="156">
        <v>0</v>
      </c>
      <c r="M2686" s="157"/>
    </row>
    <row r="2687" spans="1:13">
      <c r="A2687" s="153" t="str">
        <f>+CONCATENATE(B2687,C2687,D2687,E2687,F2687)</f>
        <v>AFAgg631.75</v>
      </c>
      <c r="B2687" s="158" t="s">
        <v>121</v>
      </c>
      <c r="C2687" s="154" t="s">
        <v>148</v>
      </c>
      <c r="D2687" s="154" t="s">
        <v>89</v>
      </c>
      <c r="E2687" s="158">
        <v>63</v>
      </c>
      <c r="F2687" s="159">
        <v>1.75</v>
      </c>
      <c r="G2687" s="156">
        <v>1233.37</v>
      </c>
      <c r="H2687" s="156">
        <v>1473.89</v>
      </c>
      <c r="I2687" s="156"/>
      <c r="J2687" s="156">
        <v>0</v>
      </c>
      <c r="K2687" s="156">
        <v>0</v>
      </c>
      <c r="L2687" s="156">
        <v>0</v>
      </c>
      <c r="M2687" s="157"/>
    </row>
    <row r="2688" spans="1:13">
      <c r="A2688" s="153" t="str">
        <f>+CONCATENATE(B2688,C2688,D2688,E2688,F2688)</f>
        <v>AFAgg641.75</v>
      </c>
      <c r="B2688" s="158" t="s">
        <v>121</v>
      </c>
      <c r="C2688" s="154" t="s">
        <v>148</v>
      </c>
      <c r="D2688" s="154" t="s">
        <v>89</v>
      </c>
      <c r="E2688" s="158">
        <v>64</v>
      </c>
      <c r="F2688" s="159">
        <v>1.75</v>
      </c>
      <c r="G2688" s="156">
        <v>1333.17</v>
      </c>
      <c r="H2688" s="156">
        <v>1595.84</v>
      </c>
      <c r="I2688" s="156">
        <v>0</v>
      </c>
      <c r="J2688" s="156">
        <v>0</v>
      </c>
      <c r="K2688" s="156">
        <v>0</v>
      </c>
      <c r="L2688" s="156">
        <v>0</v>
      </c>
      <c r="M2688" s="157"/>
    </row>
    <row r="2689" spans="1:13">
      <c r="A2689" s="153" t="str">
        <f>+CONCATENATE(B2689,C2689,D2689,E2689,F2689)</f>
        <v>AFAgg651.75</v>
      </c>
      <c r="B2689" s="158" t="s">
        <v>121</v>
      </c>
      <c r="C2689" s="154" t="s">
        <v>148</v>
      </c>
      <c r="D2689" s="154" t="s">
        <v>89</v>
      </c>
      <c r="E2689" s="158">
        <v>65</v>
      </c>
      <c r="F2689" s="159">
        <v>1.75</v>
      </c>
      <c r="G2689" s="156">
        <v>1443.03</v>
      </c>
      <c r="H2689" s="156">
        <v>1729.46</v>
      </c>
      <c r="I2689" s="156">
        <v>0</v>
      </c>
      <c r="J2689" s="156">
        <v>0</v>
      </c>
      <c r="K2689" s="156">
        <v>0</v>
      </c>
      <c r="L2689" s="156">
        <v>0</v>
      </c>
      <c r="M2689" s="157"/>
    </row>
    <row r="2690" spans="1:13">
      <c r="A2690" s="153" t="str">
        <f>+CONCATENATE(B2690,C2690,D2690,E2690,F2690)</f>
        <v>AFAgg182</v>
      </c>
      <c r="B2690" s="154" t="s">
        <v>121</v>
      </c>
      <c r="C2690" s="154" t="s">
        <v>148</v>
      </c>
      <c r="D2690" s="154" t="s">
        <v>89</v>
      </c>
      <c r="E2690" s="154">
        <v>18</v>
      </c>
      <c r="F2690" s="155">
        <v>2</v>
      </c>
      <c r="G2690" s="156">
        <v>0</v>
      </c>
      <c r="H2690" s="156">
        <v>95.76</v>
      </c>
      <c r="I2690" s="156">
        <v>96.15</v>
      </c>
      <c r="J2690" s="156">
        <v>98.52</v>
      </c>
      <c r="K2690" s="156">
        <v>108.06</v>
      </c>
      <c r="L2690" s="156">
        <v>127.17</v>
      </c>
      <c r="M2690" s="157"/>
    </row>
    <row r="2691" spans="1:13">
      <c r="A2691" s="153" t="str">
        <f t="shared" ref="A2691:A2754" si="64">+CONCATENATE(B2691,C2691,D2691,E2691,F2691)</f>
        <v>AFAgg192</v>
      </c>
      <c r="B2691" s="154" t="s">
        <v>121</v>
      </c>
      <c r="C2691" s="154" t="s">
        <v>148</v>
      </c>
      <c r="D2691" s="154" t="s">
        <v>89</v>
      </c>
      <c r="E2691" s="154">
        <v>19</v>
      </c>
      <c r="F2691" s="155">
        <v>2</v>
      </c>
      <c r="G2691" s="156">
        <v>0</v>
      </c>
      <c r="H2691" s="156">
        <v>95.76</v>
      </c>
      <c r="I2691" s="156">
        <v>96.15</v>
      </c>
      <c r="J2691" s="156">
        <v>98.52</v>
      </c>
      <c r="K2691" s="156">
        <v>108.06</v>
      </c>
      <c r="L2691" s="156">
        <v>127.17</v>
      </c>
      <c r="M2691" s="157"/>
    </row>
    <row r="2692" spans="1:13">
      <c r="A2692" s="153" t="str">
        <f>+CONCATENATE(B2692,C2692,D2692,E2692,F2692)</f>
        <v>AFAgg202</v>
      </c>
      <c r="B2692" s="154" t="s">
        <v>121</v>
      </c>
      <c r="C2692" s="154" t="s">
        <v>148</v>
      </c>
      <c r="D2692" s="154" t="s">
        <v>89</v>
      </c>
      <c r="E2692" s="154">
        <v>20</v>
      </c>
      <c r="F2692" s="155">
        <v>2</v>
      </c>
      <c r="G2692" s="156">
        <v>0</v>
      </c>
      <c r="H2692" s="156">
        <v>95.76</v>
      </c>
      <c r="I2692" s="156">
        <v>96.15</v>
      </c>
      <c r="J2692" s="156">
        <v>98.52</v>
      </c>
      <c r="K2692" s="156">
        <v>108.06</v>
      </c>
      <c r="L2692" s="156">
        <v>127.17</v>
      </c>
      <c r="M2692" s="157"/>
    </row>
    <row r="2693" spans="1:13">
      <c r="A2693" s="153" t="str">
        <f>+CONCATENATE(B2693,C2693,D2693,E2693,F2693)</f>
        <v>AFAgg212</v>
      </c>
      <c r="B2693" s="154" t="s">
        <v>121</v>
      </c>
      <c r="C2693" s="154" t="s">
        <v>148</v>
      </c>
      <c r="D2693" s="154" t="s">
        <v>89</v>
      </c>
      <c r="E2693" s="154">
        <v>21</v>
      </c>
      <c r="F2693" s="155">
        <v>2</v>
      </c>
      <c r="G2693" s="156">
        <v>0</v>
      </c>
      <c r="H2693" s="156">
        <v>95.76</v>
      </c>
      <c r="I2693" s="156">
        <v>96.15</v>
      </c>
      <c r="J2693" s="156">
        <v>98.52</v>
      </c>
      <c r="K2693" s="156">
        <v>108.06</v>
      </c>
      <c r="L2693" s="156">
        <v>127.17</v>
      </c>
      <c r="M2693" s="157"/>
    </row>
    <row r="2694" spans="1:13">
      <c r="A2694" s="153" t="str">
        <f>+CONCATENATE(B2694,C2694,D2694,E2694,F2694)</f>
        <v>AFAgg222</v>
      </c>
      <c r="B2694" s="154" t="s">
        <v>121</v>
      </c>
      <c r="C2694" s="154" t="s">
        <v>148</v>
      </c>
      <c r="D2694" s="154" t="s">
        <v>89</v>
      </c>
      <c r="E2694" s="154">
        <v>22</v>
      </c>
      <c r="F2694" s="155">
        <v>2</v>
      </c>
      <c r="G2694" s="156">
        <v>0</v>
      </c>
      <c r="H2694" s="156">
        <v>98.82</v>
      </c>
      <c r="I2694" s="156">
        <v>99.15</v>
      </c>
      <c r="J2694" s="156">
        <v>102.24</v>
      </c>
      <c r="K2694" s="156">
        <v>113.53</v>
      </c>
      <c r="L2694" s="156">
        <v>135.32</v>
      </c>
      <c r="M2694" s="157"/>
    </row>
    <row r="2695" spans="1:13">
      <c r="A2695" s="153" t="str">
        <f>+CONCATENATE(B2695,C2695,D2695,E2695,F2695)</f>
        <v>AFAgg232</v>
      </c>
      <c r="B2695" s="154" t="s">
        <v>121</v>
      </c>
      <c r="C2695" s="154" t="s">
        <v>148</v>
      </c>
      <c r="D2695" s="154" t="s">
        <v>89</v>
      </c>
      <c r="E2695" s="154">
        <v>23</v>
      </c>
      <c r="F2695" s="155">
        <v>2</v>
      </c>
      <c r="G2695" s="156">
        <v>0</v>
      </c>
      <c r="H2695" s="156">
        <v>101.4</v>
      </c>
      <c r="I2695" s="156">
        <v>101.82</v>
      </c>
      <c r="J2695" s="156">
        <v>105.92</v>
      </c>
      <c r="K2695" s="156">
        <v>119.47</v>
      </c>
      <c r="L2695" s="156">
        <v>144.23</v>
      </c>
      <c r="M2695" s="157"/>
    </row>
    <row r="2696" spans="1:13">
      <c r="A2696" s="153" t="str">
        <f>+CONCATENATE(B2696,C2696,D2696,E2696,F2696)</f>
        <v>AFAgg242</v>
      </c>
      <c r="B2696" s="154" t="s">
        <v>121</v>
      </c>
      <c r="C2696" s="154" t="s">
        <v>148</v>
      </c>
      <c r="D2696" s="154" t="s">
        <v>89</v>
      </c>
      <c r="E2696" s="154">
        <v>24</v>
      </c>
      <c r="F2696" s="155">
        <v>2</v>
      </c>
      <c r="G2696" s="156">
        <v>0</v>
      </c>
      <c r="H2696" s="156">
        <v>103.52</v>
      </c>
      <c r="I2696" s="156">
        <v>104.18</v>
      </c>
      <c r="J2696" s="156">
        <v>109.77</v>
      </c>
      <c r="K2696" s="156">
        <v>126.04</v>
      </c>
      <c r="L2696" s="156">
        <v>153.99</v>
      </c>
      <c r="M2696" s="157"/>
    </row>
    <row r="2697" spans="1:13">
      <c r="A2697" s="153" t="str">
        <f>+CONCATENATE(B2697,C2697,D2697,E2697,F2697)</f>
        <v>AFAgg252</v>
      </c>
      <c r="B2697" s="154" t="s">
        <v>121</v>
      </c>
      <c r="C2697" s="154" t="s">
        <v>148</v>
      </c>
      <c r="D2697" s="154" t="s">
        <v>89</v>
      </c>
      <c r="E2697" s="154">
        <v>25</v>
      </c>
      <c r="F2697" s="155">
        <v>2</v>
      </c>
      <c r="G2697" s="156">
        <v>0</v>
      </c>
      <c r="H2697" s="156">
        <v>105.31</v>
      </c>
      <c r="I2697" s="156">
        <v>106.43</v>
      </c>
      <c r="J2697" s="156">
        <v>114.06</v>
      </c>
      <c r="K2697" s="156">
        <v>133.45</v>
      </c>
      <c r="L2697" s="156">
        <v>164.92</v>
      </c>
      <c r="M2697" s="157"/>
    </row>
    <row r="2698" spans="1:13">
      <c r="A2698" s="153" t="str">
        <f>+CONCATENATE(B2698,C2698,D2698,E2698,F2698)</f>
        <v>AFAgg262</v>
      </c>
      <c r="B2698" s="154" t="s">
        <v>121</v>
      </c>
      <c r="C2698" s="154" t="s">
        <v>148</v>
      </c>
      <c r="D2698" s="154" t="s">
        <v>89</v>
      </c>
      <c r="E2698" s="154">
        <v>26</v>
      </c>
      <c r="F2698" s="155">
        <v>2</v>
      </c>
      <c r="G2698" s="156">
        <v>0</v>
      </c>
      <c r="H2698" s="156">
        <v>106.96</v>
      </c>
      <c r="I2698" s="156">
        <v>108.84</v>
      </c>
      <c r="J2698" s="156">
        <v>119</v>
      </c>
      <c r="K2698" s="156">
        <v>141.81</v>
      </c>
      <c r="L2698" s="156">
        <v>177.04</v>
      </c>
      <c r="M2698" s="157"/>
    </row>
    <row r="2699" spans="1:13">
      <c r="A2699" s="153" t="str">
        <f>+CONCATENATE(B2699,C2699,D2699,E2699,F2699)</f>
        <v>AFAgg272</v>
      </c>
      <c r="B2699" s="154" t="s">
        <v>121</v>
      </c>
      <c r="C2699" s="154" t="s">
        <v>148</v>
      </c>
      <c r="D2699" s="154" t="s">
        <v>89</v>
      </c>
      <c r="E2699" s="154">
        <v>27</v>
      </c>
      <c r="F2699" s="155">
        <v>2</v>
      </c>
      <c r="G2699" s="156">
        <v>0</v>
      </c>
      <c r="H2699" s="156">
        <v>108.64</v>
      </c>
      <c r="I2699" s="156">
        <v>111.59</v>
      </c>
      <c r="J2699" s="156">
        <v>124.82</v>
      </c>
      <c r="K2699" s="156">
        <v>151.45</v>
      </c>
      <c r="L2699" s="156">
        <v>190.32</v>
      </c>
      <c r="M2699" s="157"/>
    </row>
    <row r="2700" spans="1:13">
      <c r="A2700" s="153" t="str">
        <f>+CONCATENATE(B2700,C2700,D2700,E2700,F2700)</f>
        <v>AFAgg282</v>
      </c>
      <c r="B2700" s="154" t="s">
        <v>121</v>
      </c>
      <c r="C2700" s="154" t="s">
        <v>148</v>
      </c>
      <c r="D2700" s="154" t="s">
        <v>89</v>
      </c>
      <c r="E2700" s="154">
        <v>28</v>
      </c>
      <c r="F2700" s="155">
        <v>2</v>
      </c>
      <c r="G2700" s="156">
        <v>0</v>
      </c>
      <c r="H2700" s="156">
        <v>110.5</v>
      </c>
      <c r="I2700" s="156">
        <v>115.07</v>
      </c>
      <c r="J2700" s="156">
        <v>131.77</v>
      </c>
      <c r="K2700" s="156">
        <v>162.27</v>
      </c>
      <c r="L2700" s="156">
        <v>204.91</v>
      </c>
      <c r="M2700" s="157"/>
    </row>
    <row r="2701" spans="1:13">
      <c r="A2701" s="153" t="str">
        <f>+CONCATENATE(B2701,C2701,D2701,E2701,F2701)</f>
        <v>AFAgg292</v>
      </c>
      <c r="B2701" s="154" t="s">
        <v>121</v>
      </c>
      <c r="C2701" s="154" t="s">
        <v>148</v>
      </c>
      <c r="D2701" s="154" t="s">
        <v>89</v>
      </c>
      <c r="E2701" s="154">
        <v>29</v>
      </c>
      <c r="F2701" s="155">
        <v>2</v>
      </c>
      <c r="G2701" s="156">
        <v>0</v>
      </c>
      <c r="H2701" s="156">
        <v>112.78</v>
      </c>
      <c r="I2701" s="156">
        <v>119.43</v>
      </c>
      <c r="J2701" s="156">
        <v>139.89</v>
      </c>
      <c r="K2701" s="156">
        <v>174.64</v>
      </c>
      <c r="L2701" s="156">
        <v>220.93</v>
      </c>
      <c r="M2701" s="157"/>
    </row>
    <row r="2702" spans="1:13">
      <c r="A2702" s="153" t="str">
        <f>+CONCATENATE(B2702,C2702,D2702,E2702,F2702)</f>
        <v>AFAgg302</v>
      </c>
      <c r="B2702" s="154" t="s">
        <v>121</v>
      </c>
      <c r="C2702" s="154" t="s">
        <v>148</v>
      </c>
      <c r="D2702" s="154" t="s">
        <v>89</v>
      </c>
      <c r="E2702" s="154">
        <v>30</v>
      </c>
      <c r="F2702" s="155">
        <v>2</v>
      </c>
      <c r="G2702" s="156">
        <v>0</v>
      </c>
      <c r="H2702" s="156">
        <v>115.46</v>
      </c>
      <c r="I2702" s="156">
        <v>124.84</v>
      </c>
      <c r="J2702" s="156">
        <v>149.33</v>
      </c>
      <c r="K2702" s="156">
        <v>188.63</v>
      </c>
      <c r="L2702" s="156">
        <v>238.4</v>
      </c>
      <c r="M2702" s="157">
        <v>238.4</v>
      </c>
    </row>
    <row r="2703" spans="1:13">
      <c r="A2703" s="153" t="str">
        <f>+CONCATENATE(B2703,C2703,D2703,E2703,F2703)</f>
        <v>AFAgg312</v>
      </c>
      <c r="B2703" s="154" t="s">
        <v>121</v>
      </c>
      <c r="C2703" s="154" t="s">
        <v>148</v>
      </c>
      <c r="D2703" s="154" t="s">
        <v>89</v>
      </c>
      <c r="E2703" s="154">
        <v>31</v>
      </c>
      <c r="F2703" s="155">
        <v>2</v>
      </c>
      <c r="G2703" s="156">
        <v>0</v>
      </c>
      <c r="H2703" s="156">
        <v>118.88</v>
      </c>
      <c r="I2703" s="156">
        <v>131.46</v>
      </c>
      <c r="J2703" s="156">
        <v>160.44</v>
      </c>
      <c r="K2703" s="156">
        <v>204.28</v>
      </c>
      <c r="L2703" s="156">
        <v>257.47</v>
      </c>
      <c r="M2703" s="157">
        <v>246.38</v>
      </c>
    </row>
    <row r="2704" spans="1:13">
      <c r="A2704" s="153" t="str">
        <f>+CONCATENATE(B2704,C2704,D2704,E2704,F2704)</f>
        <v>AFAgg322</v>
      </c>
      <c r="B2704" s="154" t="s">
        <v>121</v>
      </c>
      <c r="C2704" s="154" t="s">
        <v>148</v>
      </c>
      <c r="D2704" s="154" t="s">
        <v>89</v>
      </c>
      <c r="E2704" s="154">
        <v>32</v>
      </c>
      <c r="F2704" s="155">
        <v>2</v>
      </c>
      <c r="G2704" s="156">
        <v>0</v>
      </c>
      <c r="H2704" s="156">
        <v>123.28</v>
      </c>
      <c r="I2704" s="156">
        <v>139.55</v>
      </c>
      <c r="J2704" s="156">
        <v>173.09</v>
      </c>
      <c r="K2704" s="156">
        <v>221.54</v>
      </c>
      <c r="L2704" s="156">
        <v>278.32</v>
      </c>
      <c r="M2704" s="157">
        <v>254.96</v>
      </c>
    </row>
    <row r="2705" spans="1:13">
      <c r="A2705" s="153" t="str">
        <f>+CONCATENATE(B2705,C2705,D2705,E2705,F2705)</f>
        <v>AFAgg332</v>
      </c>
      <c r="B2705" s="154" t="s">
        <v>121</v>
      </c>
      <c r="C2705" s="154" t="s">
        <v>148</v>
      </c>
      <c r="D2705" s="154" t="s">
        <v>89</v>
      </c>
      <c r="E2705" s="154">
        <v>33</v>
      </c>
      <c r="F2705" s="155">
        <v>2</v>
      </c>
      <c r="G2705" s="156">
        <v>0</v>
      </c>
      <c r="H2705" s="156">
        <v>128.68</v>
      </c>
      <c r="I2705" s="156">
        <v>149.16</v>
      </c>
      <c r="J2705" s="156">
        <v>187.67</v>
      </c>
      <c r="K2705" s="156">
        <v>240.75</v>
      </c>
      <c r="L2705" s="156">
        <v>300.9</v>
      </c>
      <c r="M2705" s="157">
        <v>264.2</v>
      </c>
    </row>
    <row r="2706" spans="1:13">
      <c r="A2706" s="153" t="str">
        <f>+CONCATENATE(B2706,C2706,D2706,E2706,F2706)</f>
        <v>AFAgg342</v>
      </c>
      <c r="B2706" s="154" t="s">
        <v>121</v>
      </c>
      <c r="C2706" s="154" t="s">
        <v>148</v>
      </c>
      <c r="D2706" s="154" t="s">
        <v>89</v>
      </c>
      <c r="E2706" s="154">
        <v>34</v>
      </c>
      <c r="F2706" s="155">
        <v>2</v>
      </c>
      <c r="G2706" s="156">
        <v>0</v>
      </c>
      <c r="H2706" s="156">
        <v>135.31</v>
      </c>
      <c r="I2706" s="156">
        <v>160.32</v>
      </c>
      <c r="J2706" s="156">
        <v>204.28</v>
      </c>
      <c r="K2706" s="156">
        <v>261.72</v>
      </c>
      <c r="L2706" s="156">
        <v>325.4</v>
      </c>
      <c r="M2706" s="157">
        <v>274.13</v>
      </c>
    </row>
    <row r="2707" spans="1:13">
      <c r="A2707" s="153" t="str">
        <f>+CONCATENATE(B2707,C2707,D2707,E2707,F2707)</f>
        <v>AFAgg352</v>
      </c>
      <c r="B2707" s="154" t="s">
        <v>121</v>
      </c>
      <c r="C2707" s="154" t="s">
        <v>148</v>
      </c>
      <c r="D2707" s="154" t="s">
        <v>89</v>
      </c>
      <c r="E2707" s="154">
        <v>35</v>
      </c>
      <c r="F2707" s="155">
        <v>2</v>
      </c>
      <c r="G2707" s="156">
        <v>0</v>
      </c>
      <c r="H2707" s="156">
        <v>143.33</v>
      </c>
      <c r="I2707" s="156">
        <v>173.57</v>
      </c>
      <c r="J2707" s="156">
        <v>223.01</v>
      </c>
      <c r="K2707" s="156">
        <v>284.78</v>
      </c>
      <c r="L2707" s="156">
        <v>352.03</v>
      </c>
      <c r="M2707" s="157">
        <v>284.78</v>
      </c>
    </row>
    <row r="2708" spans="1:13">
      <c r="A2708" s="153" t="str">
        <f>+CONCATENATE(B2708,C2708,D2708,E2708,F2708)</f>
        <v>AFAgg362</v>
      </c>
      <c r="B2708" s="154" t="s">
        <v>121</v>
      </c>
      <c r="C2708" s="154" t="s">
        <v>148</v>
      </c>
      <c r="D2708" s="154" t="s">
        <v>89</v>
      </c>
      <c r="E2708" s="154">
        <v>36</v>
      </c>
      <c r="F2708" s="155">
        <v>2</v>
      </c>
      <c r="G2708" s="156">
        <v>0</v>
      </c>
      <c r="H2708" s="156">
        <v>153.01</v>
      </c>
      <c r="I2708" s="156">
        <v>188.76</v>
      </c>
      <c r="J2708" s="156">
        <v>243.84</v>
      </c>
      <c r="K2708" s="156">
        <v>310.03</v>
      </c>
      <c r="L2708" s="156">
        <v>380.94</v>
      </c>
      <c r="M2708" s="157">
        <v>296.24</v>
      </c>
    </row>
    <row r="2709" spans="1:13">
      <c r="A2709" s="153" t="str">
        <f>+CONCATENATE(B2709,C2709,D2709,E2709,F2709)</f>
        <v>AFAgg372</v>
      </c>
      <c r="B2709" s="154" t="s">
        <v>121</v>
      </c>
      <c r="C2709" s="154" t="s">
        <v>148</v>
      </c>
      <c r="D2709" s="154" t="s">
        <v>89</v>
      </c>
      <c r="E2709" s="154">
        <v>37</v>
      </c>
      <c r="F2709" s="155">
        <v>2</v>
      </c>
      <c r="G2709" s="156">
        <v>0</v>
      </c>
      <c r="H2709" s="156">
        <v>164.5</v>
      </c>
      <c r="I2709" s="156">
        <v>205.99</v>
      </c>
      <c r="J2709" s="156">
        <v>267.07</v>
      </c>
      <c r="K2709" s="156">
        <v>337.33</v>
      </c>
      <c r="L2709" s="156">
        <v>412.3</v>
      </c>
      <c r="M2709" s="157">
        <v>308.56</v>
      </c>
    </row>
    <row r="2710" spans="1:13">
      <c r="A2710" s="153" t="str">
        <f>+CONCATENATE(B2710,C2710,D2710,E2710,F2710)</f>
        <v>AFAgg382</v>
      </c>
      <c r="B2710" s="154" t="s">
        <v>121</v>
      </c>
      <c r="C2710" s="154" t="s">
        <v>148</v>
      </c>
      <c r="D2710" s="154" t="s">
        <v>89</v>
      </c>
      <c r="E2710" s="154">
        <v>38</v>
      </c>
      <c r="F2710" s="155">
        <v>2</v>
      </c>
      <c r="G2710" s="156">
        <v>0</v>
      </c>
      <c r="H2710" s="156">
        <v>178.01</v>
      </c>
      <c r="I2710" s="156">
        <v>226.01</v>
      </c>
      <c r="J2710" s="156">
        <v>292.53</v>
      </c>
      <c r="K2710" s="156">
        <v>366.99</v>
      </c>
      <c r="L2710" s="156">
        <v>446.27</v>
      </c>
      <c r="M2710" s="157">
        <v>321.78</v>
      </c>
    </row>
    <row r="2711" spans="1:13">
      <c r="A2711" s="153" t="str">
        <f>+CONCATENATE(B2711,C2711,D2711,E2711,F2711)</f>
        <v>AFAgg392</v>
      </c>
      <c r="B2711" s="154" t="s">
        <v>121</v>
      </c>
      <c r="C2711" s="154" t="s">
        <v>148</v>
      </c>
      <c r="D2711" s="154" t="s">
        <v>89</v>
      </c>
      <c r="E2711" s="154">
        <v>39</v>
      </c>
      <c r="F2711" s="155">
        <v>2</v>
      </c>
      <c r="G2711" s="156">
        <v>0</v>
      </c>
      <c r="H2711" s="156">
        <v>193.69</v>
      </c>
      <c r="I2711" s="156">
        <v>248.65</v>
      </c>
      <c r="J2711" s="156">
        <v>320.56</v>
      </c>
      <c r="K2711" s="156">
        <v>399.18</v>
      </c>
      <c r="L2711" s="156">
        <v>483.06</v>
      </c>
      <c r="M2711" s="157">
        <v>335.98</v>
      </c>
    </row>
    <row r="2712" spans="1:13">
      <c r="A2712" s="153" t="str">
        <f>+CONCATENATE(B2712,C2712,D2712,E2712,F2712)</f>
        <v>AFAgg402</v>
      </c>
      <c r="B2712" s="154" t="s">
        <v>121</v>
      </c>
      <c r="C2712" s="154" t="s">
        <v>148</v>
      </c>
      <c r="D2712" s="154" t="s">
        <v>89</v>
      </c>
      <c r="E2712" s="154">
        <v>40</v>
      </c>
      <c r="F2712" s="155">
        <v>2</v>
      </c>
      <c r="G2712" s="156">
        <v>221.87</v>
      </c>
      <c r="H2712" s="156">
        <v>211.92</v>
      </c>
      <c r="I2712" s="156">
        <v>273.96</v>
      </c>
      <c r="J2712" s="156">
        <v>351.26</v>
      </c>
      <c r="K2712" s="156">
        <v>434.08</v>
      </c>
      <c r="L2712" s="156">
        <v>522.86</v>
      </c>
      <c r="M2712" s="157">
        <v>351.26</v>
      </c>
    </row>
    <row r="2713" spans="1:13">
      <c r="A2713" s="153" t="str">
        <f>+CONCATENATE(B2713,C2713,D2713,E2713,F2713)</f>
        <v>AFAgg412</v>
      </c>
      <c r="B2713" s="154" t="s">
        <v>121</v>
      </c>
      <c r="C2713" s="154" t="s">
        <v>148</v>
      </c>
      <c r="D2713" s="154" t="s">
        <v>89</v>
      </c>
      <c r="E2713" s="154">
        <v>41</v>
      </c>
      <c r="F2713" s="155">
        <v>2</v>
      </c>
      <c r="G2713" s="156">
        <v>221.87</v>
      </c>
      <c r="H2713" s="156">
        <v>233.06</v>
      </c>
      <c r="I2713" s="156">
        <v>302.22</v>
      </c>
      <c r="J2713" s="156">
        <v>384.55</v>
      </c>
      <c r="K2713" s="156">
        <v>471.88</v>
      </c>
      <c r="L2713" s="156">
        <v>565.86</v>
      </c>
      <c r="M2713" s="157">
        <v>367.59</v>
      </c>
    </row>
    <row r="2714" spans="1:13">
      <c r="A2714" s="153" t="str">
        <f>+CONCATENATE(B2714,C2714,D2714,E2714,F2714)</f>
        <v>AFAgg422</v>
      </c>
      <c r="B2714" s="154" t="s">
        <v>121</v>
      </c>
      <c r="C2714" s="154" t="s">
        <v>148</v>
      </c>
      <c r="D2714" s="154" t="s">
        <v>89</v>
      </c>
      <c r="E2714" s="154">
        <v>42</v>
      </c>
      <c r="F2714" s="155">
        <v>2</v>
      </c>
      <c r="G2714" s="156">
        <v>221.87</v>
      </c>
      <c r="H2714" s="156">
        <v>257.07</v>
      </c>
      <c r="I2714" s="156">
        <v>333.47</v>
      </c>
      <c r="J2714" s="156">
        <v>420.62</v>
      </c>
      <c r="K2714" s="156">
        <v>512.8</v>
      </c>
      <c r="L2714" s="156">
        <v>612.26</v>
      </c>
      <c r="M2714" s="157">
        <v>385.19</v>
      </c>
    </row>
    <row r="2715" spans="1:13">
      <c r="A2715" s="153" t="str">
        <f>+CONCATENATE(B2715,C2715,D2715,E2715,F2715)</f>
        <v>AFAgg432</v>
      </c>
      <c r="B2715" s="154" t="s">
        <v>121</v>
      </c>
      <c r="C2715" s="154" t="s">
        <v>148</v>
      </c>
      <c r="D2715" s="154" t="s">
        <v>89</v>
      </c>
      <c r="E2715" s="154">
        <v>43</v>
      </c>
      <c r="F2715" s="155">
        <v>2</v>
      </c>
      <c r="G2715" s="156">
        <v>221.87</v>
      </c>
      <c r="H2715" s="156">
        <v>284.37</v>
      </c>
      <c r="I2715" s="156">
        <v>367.8</v>
      </c>
      <c r="J2715" s="156">
        <v>459.72</v>
      </c>
      <c r="K2715" s="156">
        <v>557.1</v>
      </c>
      <c r="L2715" s="156">
        <v>662.28</v>
      </c>
      <c r="M2715" s="157">
        <v>404.1</v>
      </c>
    </row>
    <row r="2716" spans="1:13">
      <c r="A2716" s="153" t="str">
        <f>+CONCATENATE(B2716,C2716,D2716,E2716,F2716)</f>
        <v>AFAgg442</v>
      </c>
      <c r="B2716" s="154" t="s">
        <v>121</v>
      </c>
      <c r="C2716" s="154" t="s">
        <v>148</v>
      </c>
      <c r="D2716" s="154" t="s">
        <v>89</v>
      </c>
      <c r="E2716" s="154">
        <v>44</v>
      </c>
      <c r="F2716" s="155">
        <v>2</v>
      </c>
      <c r="G2716" s="156">
        <v>243.86</v>
      </c>
      <c r="H2716" s="156">
        <v>315.65</v>
      </c>
      <c r="I2716" s="156">
        <v>405.43</v>
      </c>
      <c r="J2716" s="156">
        <v>502.04</v>
      </c>
      <c r="K2716" s="156">
        <v>605</v>
      </c>
      <c r="L2716" s="156">
        <v>716.11</v>
      </c>
      <c r="M2716" s="157">
        <v>424.46</v>
      </c>
    </row>
    <row r="2717" spans="1:13">
      <c r="A2717" s="153" t="str">
        <f>+CONCATENATE(B2717,C2717,D2717,E2717,F2717)</f>
        <v>AFAgg452</v>
      </c>
      <c r="B2717" s="154" t="s">
        <v>121</v>
      </c>
      <c r="C2717" s="154" t="s">
        <v>148</v>
      </c>
      <c r="D2717" s="154" t="s">
        <v>89</v>
      </c>
      <c r="E2717" s="154">
        <v>45</v>
      </c>
      <c r="F2717" s="155">
        <v>2</v>
      </c>
      <c r="G2717" s="156">
        <v>269.03</v>
      </c>
      <c r="H2717" s="156">
        <v>350.76</v>
      </c>
      <c r="I2717" s="156">
        <v>446.45</v>
      </c>
      <c r="J2717" s="156">
        <v>547.79</v>
      </c>
      <c r="K2717" s="156">
        <v>656.8</v>
      </c>
      <c r="L2717" s="156">
        <v>773.94</v>
      </c>
      <c r="M2717" s="157">
        <v>446.45</v>
      </c>
    </row>
    <row r="2718" spans="1:13">
      <c r="A2718" s="153" t="str">
        <f>+CONCATENATE(B2718,C2718,D2718,E2718,F2718)</f>
        <v>AFAgg462</v>
      </c>
      <c r="B2718" s="154" t="s">
        <v>121</v>
      </c>
      <c r="C2718" s="154" t="s">
        <v>148</v>
      </c>
      <c r="D2718" s="154" t="s">
        <v>89</v>
      </c>
      <c r="E2718" s="154">
        <v>46</v>
      </c>
      <c r="F2718" s="155">
        <v>2</v>
      </c>
      <c r="G2718" s="156">
        <v>298.45</v>
      </c>
      <c r="H2718" s="156">
        <v>389.73</v>
      </c>
      <c r="I2718" s="156">
        <v>490.85</v>
      </c>
      <c r="J2718" s="156">
        <v>597.22</v>
      </c>
      <c r="K2718" s="156">
        <v>712.7</v>
      </c>
      <c r="L2718" s="156"/>
      <c r="M2718" s="157">
        <v>470.04</v>
      </c>
    </row>
    <row r="2719" spans="1:13">
      <c r="A2719" s="153" t="str">
        <f>+CONCATENATE(B2719,C2719,D2719,E2719,F2719)</f>
        <v>AFAgg472</v>
      </c>
      <c r="B2719" s="154" t="s">
        <v>121</v>
      </c>
      <c r="C2719" s="154" t="s">
        <v>148</v>
      </c>
      <c r="D2719" s="154" t="s">
        <v>89</v>
      </c>
      <c r="E2719" s="154">
        <v>47</v>
      </c>
      <c r="F2719" s="155">
        <v>2</v>
      </c>
      <c r="G2719" s="156">
        <v>332.25</v>
      </c>
      <c r="H2719" s="156">
        <v>432.73</v>
      </c>
      <c r="I2719" s="156">
        <v>538.6</v>
      </c>
      <c r="J2719" s="156">
        <v>650.53</v>
      </c>
      <c r="K2719" s="156">
        <v>772.97</v>
      </c>
      <c r="L2719" s="156"/>
      <c r="M2719" s="157">
        <v>495.49</v>
      </c>
    </row>
    <row r="2720" spans="1:13">
      <c r="A2720" s="153" t="str">
        <f>+CONCATENATE(B2720,C2720,D2720,E2720,F2720)</f>
        <v>AFAgg482</v>
      </c>
      <c r="B2720" s="154" t="s">
        <v>121</v>
      </c>
      <c r="C2720" s="154" t="s">
        <v>148</v>
      </c>
      <c r="D2720" s="154" t="s">
        <v>89</v>
      </c>
      <c r="E2720" s="154">
        <v>48</v>
      </c>
      <c r="F2720" s="155">
        <v>2</v>
      </c>
      <c r="G2720" s="156">
        <v>370.52</v>
      </c>
      <c r="H2720" s="156">
        <v>479.54</v>
      </c>
      <c r="I2720" s="156">
        <v>589.99</v>
      </c>
      <c r="J2720" s="156">
        <v>707.98</v>
      </c>
      <c r="K2720" s="156">
        <v>837.82</v>
      </c>
      <c r="L2720" s="156"/>
      <c r="M2720" s="157">
        <v>522.92</v>
      </c>
    </row>
    <row r="2721" spans="1:13">
      <c r="A2721" s="153" t="str">
        <f>+CONCATENATE(B2721,C2721,D2721,E2721,F2721)</f>
        <v>AFAgg492</v>
      </c>
      <c r="B2721" s="154" t="s">
        <v>121</v>
      </c>
      <c r="C2721" s="154" t="s">
        <v>148</v>
      </c>
      <c r="D2721" s="154" t="s">
        <v>89</v>
      </c>
      <c r="E2721" s="154">
        <v>49</v>
      </c>
      <c r="F2721" s="155">
        <v>2</v>
      </c>
      <c r="G2721" s="156">
        <v>413.65</v>
      </c>
      <c r="H2721" s="156">
        <v>530.07</v>
      </c>
      <c r="I2721" s="156">
        <v>645.11</v>
      </c>
      <c r="J2721" s="156">
        <v>769.8</v>
      </c>
      <c r="K2721" s="156">
        <v>907.43</v>
      </c>
      <c r="L2721" s="156">
        <v>0</v>
      </c>
      <c r="M2721" s="157">
        <v>552.44</v>
      </c>
    </row>
    <row r="2722" spans="1:13">
      <c r="A2722" s="153" t="str">
        <f>+CONCATENATE(B2722,C2722,D2722,E2722,F2722)</f>
        <v>AFAgg502</v>
      </c>
      <c r="B2722" s="154" t="s">
        <v>121</v>
      </c>
      <c r="C2722" s="154" t="s">
        <v>148</v>
      </c>
      <c r="D2722" s="154" t="s">
        <v>89</v>
      </c>
      <c r="E2722" s="154">
        <v>50</v>
      </c>
      <c r="F2722" s="155">
        <v>2</v>
      </c>
      <c r="G2722" s="156">
        <v>461.04</v>
      </c>
      <c r="H2722" s="156">
        <v>584.28</v>
      </c>
      <c r="I2722" s="156">
        <v>704.06</v>
      </c>
      <c r="J2722" s="156">
        <v>836.2</v>
      </c>
      <c r="K2722" s="156">
        <v>981.93</v>
      </c>
      <c r="L2722" s="156">
        <v>0</v>
      </c>
      <c r="M2722" s="157">
        <v>584.28</v>
      </c>
    </row>
    <row r="2723" spans="1:13">
      <c r="A2723" s="153" t="str">
        <f>+CONCATENATE(B2723,C2723,D2723,E2723,F2723)</f>
        <v>AFAgg512</v>
      </c>
      <c r="B2723" s="154" t="s">
        <v>121</v>
      </c>
      <c r="C2723" s="154" t="s">
        <v>148</v>
      </c>
      <c r="D2723" s="154" t="s">
        <v>89</v>
      </c>
      <c r="E2723" s="154">
        <v>51</v>
      </c>
      <c r="F2723" s="155">
        <v>2</v>
      </c>
      <c r="G2723" s="156">
        <v>513.18</v>
      </c>
      <c r="H2723" s="156">
        <v>641.96</v>
      </c>
      <c r="I2723" s="156">
        <v>766.94</v>
      </c>
      <c r="J2723" s="156">
        <v>907.34</v>
      </c>
      <c r="K2723" s="156"/>
      <c r="L2723" s="156">
        <v>0</v>
      </c>
      <c r="M2723" s="157">
        <v>617.66</v>
      </c>
    </row>
    <row r="2724" spans="1:13">
      <c r="A2724" s="153" t="str">
        <f>+CONCATENATE(B2724,C2724,D2724,E2724,F2724)</f>
        <v>AFAgg522</v>
      </c>
      <c r="B2724" s="154" t="s">
        <v>121</v>
      </c>
      <c r="C2724" s="154" t="s">
        <v>148</v>
      </c>
      <c r="D2724" s="154" t="s">
        <v>89</v>
      </c>
      <c r="E2724" s="154">
        <v>52</v>
      </c>
      <c r="F2724" s="155">
        <v>2</v>
      </c>
      <c r="G2724" s="156">
        <v>569.19</v>
      </c>
      <c r="H2724" s="156">
        <v>702.94</v>
      </c>
      <c r="I2724" s="156">
        <v>833.92</v>
      </c>
      <c r="J2724" s="156">
        <v>983.43</v>
      </c>
      <c r="K2724" s="156"/>
      <c r="L2724" s="156">
        <v>0</v>
      </c>
      <c r="M2724" s="157">
        <v>649.91</v>
      </c>
    </row>
    <row r="2725" spans="1:13">
      <c r="A2725" s="153" t="str">
        <f>+CONCATENATE(B2725,C2725,D2725,E2725,F2725)</f>
        <v>AFAgg532</v>
      </c>
      <c r="B2725" s="154" t="s">
        <v>121</v>
      </c>
      <c r="C2725" s="154" t="s">
        <v>148</v>
      </c>
      <c r="D2725" s="154" t="s">
        <v>89</v>
      </c>
      <c r="E2725" s="154">
        <v>53</v>
      </c>
      <c r="F2725" s="155">
        <v>2</v>
      </c>
      <c r="G2725" s="156">
        <v>628.52</v>
      </c>
      <c r="H2725" s="156">
        <v>767.13</v>
      </c>
      <c r="I2725" s="156">
        <v>905.16</v>
      </c>
      <c r="J2725" s="156">
        <v>1064.66</v>
      </c>
      <c r="K2725" s="156"/>
      <c r="L2725" s="156">
        <v>0</v>
      </c>
      <c r="M2725" s="157">
        <v>683.3</v>
      </c>
    </row>
    <row r="2726" spans="1:13">
      <c r="A2726" s="153" t="str">
        <f>+CONCATENATE(B2726,C2726,D2726,E2726,F2726)</f>
        <v>AFAgg542</v>
      </c>
      <c r="B2726" s="154" t="s">
        <v>121</v>
      </c>
      <c r="C2726" s="154" t="s">
        <v>148</v>
      </c>
      <c r="D2726" s="154" t="s">
        <v>89</v>
      </c>
      <c r="E2726" s="154">
        <v>54</v>
      </c>
      <c r="F2726" s="155">
        <v>2</v>
      </c>
      <c r="G2726" s="156">
        <v>690.63</v>
      </c>
      <c r="H2726" s="156">
        <v>834.61</v>
      </c>
      <c r="I2726" s="156">
        <v>980.96</v>
      </c>
      <c r="J2726" s="156">
        <v>1151.29</v>
      </c>
      <c r="K2726" s="156">
        <v>0</v>
      </c>
      <c r="L2726" s="156">
        <v>0</v>
      </c>
      <c r="M2726" s="157">
        <v>718.36</v>
      </c>
    </row>
    <row r="2727" spans="1:13">
      <c r="A2727" s="153" t="str">
        <f>+CONCATENATE(B2727,C2727,D2727,E2727,F2727)</f>
        <v>AFAgg552</v>
      </c>
      <c r="B2727" s="154" t="s">
        <v>121</v>
      </c>
      <c r="C2727" s="154" t="s">
        <v>148</v>
      </c>
      <c r="D2727" s="154" t="s">
        <v>89</v>
      </c>
      <c r="E2727" s="154">
        <v>55</v>
      </c>
      <c r="F2727" s="155">
        <v>2</v>
      </c>
      <c r="G2727" s="156">
        <v>754.78</v>
      </c>
      <c r="H2727" s="156">
        <v>905.58</v>
      </c>
      <c r="I2727" s="156">
        <v>1061.7</v>
      </c>
      <c r="J2727" s="156">
        <v>1243.6</v>
      </c>
      <c r="K2727" s="156">
        <v>0</v>
      </c>
      <c r="L2727" s="156">
        <v>0</v>
      </c>
      <c r="M2727" s="157">
        <v>754.78</v>
      </c>
    </row>
    <row r="2728" spans="1:13">
      <c r="A2728" s="153" t="str">
        <f>+CONCATENATE(B2728,C2728,D2728,E2728,F2728)</f>
        <v>AFAgg562</v>
      </c>
      <c r="B2728" s="154" t="s">
        <v>121</v>
      </c>
      <c r="C2728" s="154" t="s">
        <v>148</v>
      </c>
      <c r="D2728" s="154" t="s">
        <v>89</v>
      </c>
      <c r="E2728" s="154">
        <v>56</v>
      </c>
      <c r="F2728" s="155">
        <v>2</v>
      </c>
      <c r="G2728" s="156">
        <v>821.88</v>
      </c>
      <c r="H2728" s="156">
        <v>980.44</v>
      </c>
      <c r="I2728" s="156">
        <v>1147.84</v>
      </c>
      <c r="J2728" s="156"/>
      <c r="K2728" s="156">
        <v>0</v>
      </c>
      <c r="L2728" s="156">
        <v>0</v>
      </c>
      <c r="M2728" s="157"/>
    </row>
    <row r="2729" spans="1:13">
      <c r="A2729" s="153" t="str">
        <f>+CONCATENATE(B2729,C2729,D2729,E2729,F2729)</f>
        <v>AFAgg572</v>
      </c>
      <c r="B2729" s="154" t="s">
        <v>121</v>
      </c>
      <c r="C2729" s="154" t="s">
        <v>148</v>
      </c>
      <c r="D2729" s="154" t="s">
        <v>89</v>
      </c>
      <c r="E2729" s="154">
        <v>57</v>
      </c>
      <c r="F2729" s="155">
        <v>2</v>
      </c>
      <c r="G2729" s="156">
        <v>891.63</v>
      </c>
      <c r="H2729" s="156">
        <v>1059.83</v>
      </c>
      <c r="I2729" s="156">
        <v>1240.02</v>
      </c>
      <c r="J2729" s="156"/>
      <c r="K2729" s="156">
        <v>0</v>
      </c>
      <c r="L2729" s="156">
        <v>0</v>
      </c>
      <c r="M2729" s="157"/>
    </row>
    <row r="2730" spans="1:13">
      <c r="A2730" s="153" t="str">
        <f>+CONCATENATE(B2730,C2730,D2730,E2730,F2730)</f>
        <v>AFAgg582</v>
      </c>
      <c r="B2730" s="154" t="s">
        <v>121</v>
      </c>
      <c r="C2730" s="154" t="s">
        <v>148</v>
      </c>
      <c r="D2730" s="154" t="s">
        <v>89</v>
      </c>
      <c r="E2730" s="154">
        <v>58</v>
      </c>
      <c r="F2730" s="155">
        <v>2</v>
      </c>
      <c r="G2730" s="156">
        <v>964.49</v>
      </c>
      <c r="H2730" s="156">
        <v>1144.02</v>
      </c>
      <c r="I2730" s="156">
        <v>1338.94</v>
      </c>
      <c r="J2730" s="156"/>
      <c r="K2730" s="156">
        <v>0</v>
      </c>
      <c r="L2730" s="156">
        <v>0</v>
      </c>
      <c r="M2730" s="157"/>
    </row>
    <row r="2731" spans="1:13">
      <c r="A2731" s="153" t="str">
        <f>+CONCATENATE(B2731,C2731,D2731,E2731,F2731)</f>
        <v>AFAgg592</v>
      </c>
      <c r="B2731" s="154" t="s">
        <v>121</v>
      </c>
      <c r="C2731" s="154" t="s">
        <v>148</v>
      </c>
      <c r="D2731" s="154" t="s">
        <v>89</v>
      </c>
      <c r="E2731" s="154">
        <v>59</v>
      </c>
      <c r="F2731" s="155">
        <v>2</v>
      </c>
      <c r="G2731" s="156">
        <v>1041.27</v>
      </c>
      <c r="H2731" s="156">
        <v>1235.08</v>
      </c>
      <c r="I2731" s="156">
        <v>1445.46</v>
      </c>
      <c r="J2731" s="156">
        <v>0</v>
      </c>
      <c r="K2731" s="156">
        <v>0</v>
      </c>
      <c r="L2731" s="156">
        <v>0</v>
      </c>
      <c r="M2731" s="157"/>
    </row>
    <row r="2732" spans="1:13">
      <c r="A2732" s="153" t="str">
        <f>+CONCATENATE(B2732,C2732,D2732,E2732,F2732)</f>
        <v>AFAgg602</v>
      </c>
      <c r="B2732" s="154" t="s">
        <v>121</v>
      </c>
      <c r="C2732" s="154" t="s">
        <v>148</v>
      </c>
      <c r="D2732" s="154" t="s">
        <v>89</v>
      </c>
      <c r="E2732" s="154">
        <v>60</v>
      </c>
      <c r="F2732" s="155">
        <v>2</v>
      </c>
      <c r="G2732" s="156">
        <v>1122.99</v>
      </c>
      <c r="H2732" s="156">
        <v>1333.07</v>
      </c>
      <c r="I2732" s="156">
        <v>1560.46</v>
      </c>
      <c r="J2732" s="156">
        <v>0</v>
      </c>
      <c r="K2732" s="156">
        <v>0</v>
      </c>
      <c r="L2732" s="156">
        <v>0</v>
      </c>
      <c r="M2732" s="157"/>
    </row>
    <row r="2733" spans="1:13">
      <c r="A2733" s="153" t="str">
        <f>+CONCATENATE(B2733,C2733,D2733,E2733,F2733)</f>
        <v>AFAgg612</v>
      </c>
      <c r="B2733" s="154" t="s">
        <v>121</v>
      </c>
      <c r="C2733" s="154" t="s">
        <v>148</v>
      </c>
      <c r="D2733" s="154" t="s">
        <v>89</v>
      </c>
      <c r="E2733" s="154">
        <v>61</v>
      </c>
      <c r="F2733" s="155">
        <v>2</v>
      </c>
      <c r="G2733" s="156">
        <v>1210.88</v>
      </c>
      <c r="H2733" s="156">
        <v>1440.16</v>
      </c>
      <c r="I2733" s="156"/>
      <c r="J2733" s="156">
        <v>0</v>
      </c>
      <c r="K2733" s="156">
        <v>0</v>
      </c>
      <c r="L2733" s="156">
        <v>0</v>
      </c>
      <c r="M2733" s="157"/>
    </row>
    <row r="2734" spans="1:13">
      <c r="A2734" s="153" t="str">
        <f>+CONCATENATE(B2734,C2734,D2734,E2734,F2734)</f>
        <v>AFAgg622</v>
      </c>
      <c r="B2734" s="154" t="s">
        <v>121</v>
      </c>
      <c r="C2734" s="154" t="s">
        <v>148</v>
      </c>
      <c r="D2734" s="154" t="s">
        <v>89</v>
      </c>
      <c r="E2734" s="154">
        <v>62</v>
      </c>
      <c r="F2734" s="155">
        <v>2</v>
      </c>
      <c r="G2734" s="156">
        <v>1305.95</v>
      </c>
      <c r="H2734" s="156">
        <v>1556.08</v>
      </c>
      <c r="I2734" s="156"/>
      <c r="J2734" s="156">
        <v>0</v>
      </c>
      <c r="K2734" s="156">
        <v>0</v>
      </c>
      <c r="L2734" s="156">
        <v>0</v>
      </c>
      <c r="M2734" s="157"/>
    </row>
    <row r="2735" spans="1:13">
      <c r="A2735" s="153" t="str">
        <f>+CONCATENATE(B2735,C2735,D2735,E2735,F2735)</f>
        <v>AFAgg632</v>
      </c>
      <c r="B2735" s="154" t="s">
        <v>121</v>
      </c>
      <c r="C2735" s="154" t="s">
        <v>148</v>
      </c>
      <c r="D2735" s="154" t="s">
        <v>89</v>
      </c>
      <c r="E2735" s="154">
        <v>63</v>
      </c>
      <c r="F2735" s="155">
        <v>2</v>
      </c>
      <c r="G2735" s="156">
        <v>1409.81</v>
      </c>
      <c r="H2735" s="156">
        <v>1683.09</v>
      </c>
      <c r="I2735" s="156"/>
      <c r="J2735" s="156">
        <v>0</v>
      </c>
      <c r="K2735" s="156">
        <v>0</v>
      </c>
      <c r="L2735" s="156">
        <v>0</v>
      </c>
      <c r="M2735" s="157"/>
    </row>
    <row r="2736" spans="1:13">
      <c r="A2736" s="153" t="str">
        <f>+CONCATENATE(B2736,C2736,D2736,E2736,F2736)</f>
        <v>AFAgg642</v>
      </c>
      <c r="B2736" s="154" t="s">
        <v>121</v>
      </c>
      <c r="C2736" s="154" t="s">
        <v>148</v>
      </c>
      <c r="D2736" s="154" t="s">
        <v>89</v>
      </c>
      <c r="E2736" s="154">
        <v>64</v>
      </c>
      <c r="F2736" s="155">
        <v>2</v>
      </c>
      <c r="G2736" s="156">
        <v>1523.83</v>
      </c>
      <c r="H2736" s="156">
        <v>1822.18</v>
      </c>
      <c r="I2736" s="156">
        <v>0</v>
      </c>
      <c r="J2736" s="156">
        <v>0</v>
      </c>
      <c r="K2736" s="156">
        <v>0</v>
      </c>
      <c r="L2736" s="156">
        <v>0</v>
      </c>
      <c r="M2736" s="157"/>
    </row>
    <row r="2737" spans="1:13">
      <c r="A2737" s="153" t="str">
        <f>+CONCATENATE(B2737,C2737,D2737,E2737,F2737)</f>
        <v>AFAgg652</v>
      </c>
      <c r="B2737" s="154" t="s">
        <v>121</v>
      </c>
      <c r="C2737" s="154" t="s">
        <v>148</v>
      </c>
      <c r="D2737" s="154" t="s">
        <v>89</v>
      </c>
      <c r="E2737" s="154">
        <v>65</v>
      </c>
      <c r="F2737" s="155">
        <v>2</v>
      </c>
      <c r="G2737" s="156">
        <v>1649.34</v>
      </c>
      <c r="H2737" s="156">
        <v>1974.58</v>
      </c>
      <c r="I2737" s="156">
        <v>0</v>
      </c>
      <c r="J2737" s="156">
        <v>0</v>
      </c>
      <c r="K2737" s="156">
        <v>0</v>
      </c>
      <c r="L2737" s="156">
        <v>0</v>
      </c>
      <c r="M2737" s="157"/>
    </row>
    <row r="2738" spans="1:13">
      <c r="A2738" s="153" t="str">
        <f>+CONCATENATE(B2738,C2738,D2738,E2738,F2738)</f>
        <v>AFAgg182.25</v>
      </c>
      <c r="B2738" s="158" t="s">
        <v>121</v>
      </c>
      <c r="C2738" s="154" t="s">
        <v>148</v>
      </c>
      <c r="D2738" s="154" t="s">
        <v>89</v>
      </c>
      <c r="E2738" s="158">
        <v>18</v>
      </c>
      <c r="F2738" s="159">
        <v>2.25</v>
      </c>
      <c r="G2738" s="156">
        <v>0</v>
      </c>
      <c r="H2738" s="156">
        <v>107.79</v>
      </c>
      <c r="I2738" s="156">
        <v>108.14</v>
      </c>
      <c r="J2738" s="156">
        <v>111.11</v>
      </c>
      <c r="K2738" s="156">
        <v>122.07</v>
      </c>
      <c r="L2738" s="156">
        <v>143.5</v>
      </c>
      <c r="M2738" s="157"/>
    </row>
    <row r="2739" spans="1:13">
      <c r="A2739" s="153" t="str">
        <f>+CONCATENATE(B2739,C2739,D2739,E2739,F2739)</f>
        <v>AFAgg192.25</v>
      </c>
      <c r="B2739" s="158" t="s">
        <v>121</v>
      </c>
      <c r="C2739" s="154" t="s">
        <v>148</v>
      </c>
      <c r="D2739" s="154" t="s">
        <v>89</v>
      </c>
      <c r="E2739" s="158">
        <v>19</v>
      </c>
      <c r="F2739" s="159">
        <v>2.25</v>
      </c>
      <c r="G2739" s="156">
        <v>0</v>
      </c>
      <c r="H2739" s="156">
        <v>107.79</v>
      </c>
      <c r="I2739" s="156">
        <v>108.14</v>
      </c>
      <c r="J2739" s="156">
        <v>111.11</v>
      </c>
      <c r="K2739" s="156">
        <v>122.07</v>
      </c>
      <c r="L2739" s="156">
        <v>143.5</v>
      </c>
      <c r="M2739" s="157"/>
    </row>
    <row r="2740" spans="1:13">
      <c r="A2740" s="153" t="str">
        <f>+CONCATENATE(B2740,C2740,D2740,E2740,F2740)</f>
        <v>AFAgg202.25</v>
      </c>
      <c r="B2740" s="158" t="s">
        <v>121</v>
      </c>
      <c r="C2740" s="154" t="s">
        <v>148</v>
      </c>
      <c r="D2740" s="154" t="s">
        <v>89</v>
      </c>
      <c r="E2740" s="158">
        <v>20</v>
      </c>
      <c r="F2740" s="159">
        <v>2.25</v>
      </c>
      <c r="G2740" s="156">
        <v>0</v>
      </c>
      <c r="H2740" s="156">
        <v>107.79</v>
      </c>
      <c r="I2740" s="156">
        <v>108.14</v>
      </c>
      <c r="J2740" s="156">
        <v>111.11</v>
      </c>
      <c r="K2740" s="156">
        <v>122.07</v>
      </c>
      <c r="L2740" s="156">
        <v>143.5</v>
      </c>
      <c r="M2740" s="157"/>
    </row>
    <row r="2741" spans="1:13">
      <c r="A2741" s="153" t="str">
        <f>+CONCATENATE(B2741,C2741,D2741,E2741,F2741)</f>
        <v>AFAgg212.25</v>
      </c>
      <c r="B2741" s="158" t="s">
        <v>121</v>
      </c>
      <c r="C2741" s="154" t="s">
        <v>148</v>
      </c>
      <c r="D2741" s="154" t="s">
        <v>89</v>
      </c>
      <c r="E2741" s="158">
        <v>21</v>
      </c>
      <c r="F2741" s="159">
        <v>2.25</v>
      </c>
      <c r="G2741" s="156">
        <v>0</v>
      </c>
      <c r="H2741" s="156">
        <v>107.79</v>
      </c>
      <c r="I2741" s="156">
        <v>108.14</v>
      </c>
      <c r="J2741" s="156">
        <v>111.11</v>
      </c>
      <c r="K2741" s="156">
        <v>122.07</v>
      </c>
      <c r="L2741" s="156">
        <v>143.5</v>
      </c>
      <c r="M2741" s="157"/>
    </row>
    <row r="2742" spans="1:13">
      <c r="A2742" s="153" t="str">
        <f>+CONCATENATE(B2742,C2742,D2742,E2742,F2742)</f>
        <v>AFAgg222.25</v>
      </c>
      <c r="B2742" s="158" t="s">
        <v>121</v>
      </c>
      <c r="C2742" s="154" t="s">
        <v>148</v>
      </c>
      <c r="D2742" s="154" t="s">
        <v>89</v>
      </c>
      <c r="E2742" s="158">
        <v>22</v>
      </c>
      <c r="F2742" s="159">
        <v>2.25</v>
      </c>
      <c r="G2742" s="156">
        <v>0</v>
      </c>
      <c r="H2742" s="156">
        <v>111.17</v>
      </c>
      <c r="I2742" s="156">
        <v>111.55</v>
      </c>
      <c r="J2742" s="156">
        <v>115.26</v>
      </c>
      <c r="K2742" s="156">
        <v>128.22</v>
      </c>
      <c r="L2742" s="156">
        <v>152.54</v>
      </c>
      <c r="M2742" s="157"/>
    </row>
    <row r="2743" spans="1:13">
      <c r="A2743" s="153" t="str">
        <f>+CONCATENATE(B2743,C2743,D2743,E2743,F2743)</f>
        <v>AFAgg232.25</v>
      </c>
      <c r="B2743" s="158" t="s">
        <v>121</v>
      </c>
      <c r="C2743" s="154" t="s">
        <v>148</v>
      </c>
      <c r="D2743" s="154" t="s">
        <v>89</v>
      </c>
      <c r="E2743" s="158">
        <v>23</v>
      </c>
      <c r="F2743" s="159">
        <v>2.25</v>
      </c>
      <c r="G2743" s="156">
        <v>0</v>
      </c>
      <c r="H2743" s="156">
        <v>114.07</v>
      </c>
      <c r="I2743" s="156">
        <v>114.55</v>
      </c>
      <c r="J2743" s="156">
        <v>119.43</v>
      </c>
      <c r="K2743" s="156">
        <v>134.84</v>
      </c>
      <c r="L2743" s="156">
        <v>162.47</v>
      </c>
      <c r="M2743" s="157"/>
    </row>
    <row r="2744" spans="1:13">
      <c r="A2744" s="153" t="str">
        <f>+CONCATENATE(B2744,C2744,D2744,E2744,F2744)</f>
        <v>AFAgg242.25</v>
      </c>
      <c r="B2744" s="158" t="s">
        <v>121</v>
      </c>
      <c r="C2744" s="154" t="s">
        <v>148</v>
      </c>
      <c r="D2744" s="154" t="s">
        <v>89</v>
      </c>
      <c r="E2744" s="158">
        <v>24</v>
      </c>
      <c r="F2744" s="159">
        <v>2.25</v>
      </c>
      <c r="G2744" s="156">
        <v>0</v>
      </c>
      <c r="H2744" s="156">
        <v>116.46</v>
      </c>
      <c r="I2744" s="156">
        <v>117.21</v>
      </c>
      <c r="J2744" s="156">
        <v>123.81</v>
      </c>
      <c r="K2744" s="156">
        <v>142.23</v>
      </c>
      <c r="L2744" s="156">
        <v>173.43</v>
      </c>
      <c r="M2744" s="157"/>
    </row>
    <row r="2745" spans="1:13">
      <c r="A2745" s="153" t="str">
        <f>+CONCATENATE(B2745,C2745,D2745,E2745,F2745)</f>
        <v>AFAgg252.25</v>
      </c>
      <c r="B2745" s="158" t="s">
        <v>121</v>
      </c>
      <c r="C2745" s="154" t="s">
        <v>148</v>
      </c>
      <c r="D2745" s="154" t="s">
        <v>89</v>
      </c>
      <c r="E2745" s="158">
        <v>25</v>
      </c>
      <c r="F2745" s="159">
        <v>2.25</v>
      </c>
      <c r="G2745" s="156">
        <v>0</v>
      </c>
      <c r="H2745" s="156">
        <v>118.48</v>
      </c>
      <c r="I2745" s="156">
        <v>119.79</v>
      </c>
      <c r="J2745" s="156">
        <v>128.68</v>
      </c>
      <c r="K2745" s="156">
        <v>150.49</v>
      </c>
      <c r="L2745" s="156">
        <v>185.67</v>
      </c>
      <c r="M2745" s="157"/>
    </row>
    <row r="2746" spans="1:13">
      <c r="A2746" s="153" t="str">
        <f>+CONCATENATE(B2746,C2746,D2746,E2746,F2746)</f>
        <v>AFAgg262.25</v>
      </c>
      <c r="B2746" s="158" t="s">
        <v>121</v>
      </c>
      <c r="C2746" s="154" t="s">
        <v>148</v>
      </c>
      <c r="D2746" s="154" t="s">
        <v>89</v>
      </c>
      <c r="E2746" s="158">
        <v>26</v>
      </c>
      <c r="F2746" s="159">
        <v>2.25</v>
      </c>
      <c r="G2746" s="156">
        <v>0</v>
      </c>
      <c r="H2746" s="156">
        <v>120.33</v>
      </c>
      <c r="I2746" s="156">
        <v>122.58</v>
      </c>
      <c r="J2746" s="156">
        <v>134.28</v>
      </c>
      <c r="K2746" s="156">
        <v>159.93</v>
      </c>
      <c r="L2746" s="156">
        <v>199.19</v>
      </c>
      <c r="M2746" s="157"/>
    </row>
    <row r="2747" spans="1:13">
      <c r="A2747" s="153" t="str">
        <f>+CONCATENATE(B2747,C2747,D2747,E2747,F2747)</f>
        <v>AFAgg272.25</v>
      </c>
      <c r="B2747" s="158" t="s">
        <v>121</v>
      </c>
      <c r="C2747" s="154" t="s">
        <v>148</v>
      </c>
      <c r="D2747" s="154" t="s">
        <v>89</v>
      </c>
      <c r="E2747" s="158">
        <v>27</v>
      </c>
      <c r="F2747" s="159">
        <v>2.25</v>
      </c>
      <c r="G2747" s="156">
        <v>0</v>
      </c>
      <c r="H2747" s="156">
        <v>122.22</v>
      </c>
      <c r="I2747" s="156">
        <v>125.77</v>
      </c>
      <c r="J2747" s="156">
        <v>140.86</v>
      </c>
      <c r="K2747" s="156">
        <v>170.64</v>
      </c>
      <c r="L2747" s="156">
        <v>214.01</v>
      </c>
      <c r="M2747" s="157"/>
    </row>
    <row r="2748" spans="1:13">
      <c r="A2748" s="153" t="str">
        <f>+CONCATENATE(B2748,C2748,D2748,E2748,F2748)</f>
        <v>AFAgg282.25</v>
      </c>
      <c r="B2748" s="158" t="s">
        <v>121</v>
      </c>
      <c r="C2748" s="154" t="s">
        <v>148</v>
      </c>
      <c r="D2748" s="154" t="s">
        <v>89</v>
      </c>
      <c r="E2748" s="158">
        <v>28</v>
      </c>
      <c r="F2748" s="159">
        <v>2.25</v>
      </c>
      <c r="G2748" s="156">
        <v>0</v>
      </c>
      <c r="H2748" s="156">
        <v>124.32</v>
      </c>
      <c r="I2748" s="156">
        <v>129.7</v>
      </c>
      <c r="J2748" s="156">
        <v>148.63</v>
      </c>
      <c r="K2748" s="156">
        <v>182.75</v>
      </c>
      <c r="L2748" s="156">
        <v>230.31</v>
      </c>
      <c r="M2748" s="157"/>
    </row>
    <row r="2749" spans="1:13">
      <c r="A2749" s="153" t="str">
        <f>+CONCATENATE(B2749,C2749,D2749,E2749,F2749)</f>
        <v>AFAgg292.25</v>
      </c>
      <c r="B2749" s="158" t="s">
        <v>121</v>
      </c>
      <c r="C2749" s="154" t="s">
        <v>148</v>
      </c>
      <c r="D2749" s="154" t="s">
        <v>89</v>
      </c>
      <c r="E2749" s="158">
        <v>29</v>
      </c>
      <c r="F2749" s="159">
        <v>2.25</v>
      </c>
      <c r="G2749" s="156">
        <v>0</v>
      </c>
      <c r="H2749" s="156">
        <v>126.88</v>
      </c>
      <c r="I2749" s="156">
        <v>134.65</v>
      </c>
      <c r="J2749" s="156">
        <v>157.74</v>
      </c>
      <c r="K2749" s="156">
        <v>196.7</v>
      </c>
      <c r="L2749" s="156">
        <v>248.21</v>
      </c>
      <c r="M2749" s="157"/>
    </row>
    <row r="2750" spans="1:13">
      <c r="A2750" s="153" t="str">
        <f>+CONCATENATE(B2750,C2750,D2750,E2750,F2750)</f>
        <v>AFAgg302.25</v>
      </c>
      <c r="B2750" s="158" t="s">
        <v>121</v>
      </c>
      <c r="C2750" s="154" t="s">
        <v>148</v>
      </c>
      <c r="D2750" s="154" t="s">
        <v>89</v>
      </c>
      <c r="E2750" s="158">
        <v>30</v>
      </c>
      <c r="F2750" s="159">
        <v>2.25</v>
      </c>
      <c r="G2750" s="156">
        <v>0</v>
      </c>
      <c r="H2750" s="156">
        <v>129.91</v>
      </c>
      <c r="I2750" s="156">
        <v>140.8</v>
      </c>
      <c r="J2750" s="156">
        <v>168.42</v>
      </c>
      <c r="K2750" s="156">
        <v>212.28</v>
      </c>
      <c r="L2750" s="156">
        <v>267.73</v>
      </c>
      <c r="M2750" s="157">
        <v>267.73</v>
      </c>
    </row>
    <row r="2751" spans="1:13">
      <c r="A2751" s="153" t="str">
        <f>+CONCATENATE(B2751,C2751,D2751,E2751,F2751)</f>
        <v>AFAgg312.25</v>
      </c>
      <c r="B2751" s="158" t="s">
        <v>121</v>
      </c>
      <c r="C2751" s="154" t="s">
        <v>148</v>
      </c>
      <c r="D2751" s="154" t="s">
        <v>89</v>
      </c>
      <c r="E2751" s="158">
        <v>31</v>
      </c>
      <c r="F2751" s="159">
        <v>2.25</v>
      </c>
      <c r="G2751" s="156">
        <v>0</v>
      </c>
      <c r="H2751" s="156">
        <v>133.86</v>
      </c>
      <c r="I2751" s="156">
        <v>148.3</v>
      </c>
      <c r="J2751" s="156">
        <v>180.78</v>
      </c>
      <c r="K2751" s="156">
        <v>229.75</v>
      </c>
      <c r="L2751" s="156">
        <v>289.06</v>
      </c>
      <c r="M2751" s="157">
        <v>276.7</v>
      </c>
    </row>
    <row r="2752" spans="1:13">
      <c r="A2752" s="153" t="str">
        <f>+CONCATENATE(B2752,C2752,D2752,E2752,F2752)</f>
        <v>AFAgg322.25</v>
      </c>
      <c r="B2752" s="158" t="s">
        <v>121</v>
      </c>
      <c r="C2752" s="154" t="s">
        <v>148</v>
      </c>
      <c r="D2752" s="154" t="s">
        <v>89</v>
      </c>
      <c r="E2752" s="158">
        <v>32</v>
      </c>
      <c r="F2752" s="159">
        <v>2.25</v>
      </c>
      <c r="G2752" s="156">
        <v>0</v>
      </c>
      <c r="H2752" s="156">
        <v>138.78</v>
      </c>
      <c r="I2752" s="156">
        <v>157.39</v>
      </c>
      <c r="J2752" s="156">
        <v>194.93</v>
      </c>
      <c r="K2752" s="156">
        <v>249.07</v>
      </c>
      <c r="L2752" s="156">
        <v>312.36</v>
      </c>
      <c r="M2752" s="157">
        <v>286.34</v>
      </c>
    </row>
    <row r="2753" spans="1:13">
      <c r="A2753" s="153" t="str">
        <f>+CONCATENATE(B2753,C2753,D2753,E2753,F2753)</f>
        <v>AFAgg332.25</v>
      </c>
      <c r="B2753" s="158" t="s">
        <v>121</v>
      </c>
      <c r="C2753" s="154" t="s">
        <v>148</v>
      </c>
      <c r="D2753" s="154" t="s">
        <v>89</v>
      </c>
      <c r="E2753" s="158">
        <v>33</v>
      </c>
      <c r="F2753" s="159">
        <v>2.25</v>
      </c>
      <c r="G2753" s="156">
        <v>0</v>
      </c>
      <c r="H2753" s="156">
        <v>144.92</v>
      </c>
      <c r="I2753" s="156">
        <v>168.19</v>
      </c>
      <c r="J2753" s="156">
        <v>211.38</v>
      </c>
      <c r="K2753" s="156">
        <v>270.55</v>
      </c>
      <c r="L2753" s="156">
        <v>337.6</v>
      </c>
      <c r="M2753" s="157">
        <v>296.72</v>
      </c>
    </row>
    <row r="2754" spans="1:13">
      <c r="A2754" s="153" t="str">
        <f>+CONCATENATE(B2754,C2754,D2754,E2754,F2754)</f>
        <v>AFAgg342.25</v>
      </c>
      <c r="B2754" s="158" t="s">
        <v>121</v>
      </c>
      <c r="C2754" s="154" t="s">
        <v>148</v>
      </c>
      <c r="D2754" s="154" t="s">
        <v>89</v>
      </c>
      <c r="E2754" s="158">
        <v>34</v>
      </c>
      <c r="F2754" s="159">
        <v>2.25</v>
      </c>
      <c r="G2754" s="156">
        <v>0</v>
      </c>
      <c r="H2754" s="156">
        <v>152.47</v>
      </c>
      <c r="I2754" s="156">
        <v>180.83</v>
      </c>
      <c r="J2754" s="156">
        <v>229.95</v>
      </c>
      <c r="K2754" s="156">
        <v>294.03</v>
      </c>
      <c r="L2754" s="156">
        <v>365</v>
      </c>
      <c r="M2754" s="157">
        <v>307.88</v>
      </c>
    </row>
    <row r="2755" spans="1:13">
      <c r="A2755" s="153" t="str">
        <f t="shared" ref="A2755:A2818" si="65">+CONCATENATE(B2755,C2755,D2755,E2755,F2755)</f>
        <v>AFAgg352.25</v>
      </c>
      <c r="B2755" s="158" t="s">
        <v>121</v>
      </c>
      <c r="C2755" s="154" t="s">
        <v>148</v>
      </c>
      <c r="D2755" s="154" t="s">
        <v>89</v>
      </c>
      <c r="E2755" s="158">
        <v>35</v>
      </c>
      <c r="F2755" s="159">
        <v>2.25</v>
      </c>
      <c r="G2755" s="156">
        <v>0</v>
      </c>
      <c r="H2755" s="156">
        <v>161.48</v>
      </c>
      <c r="I2755" s="156">
        <v>195.63</v>
      </c>
      <c r="J2755" s="156">
        <v>250.9</v>
      </c>
      <c r="K2755" s="156">
        <v>319.85</v>
      </c>
      <c r="L2755" s="156">
        <v>394.75</v>
      </c>
      <c r="M2755" s="157">
        <v>319.85</v>
      </c>
    </row>
    <row r="2756" spans="1:13">
      <c r="A2756" s="153" t="str">
        <f>+CONCATENATE(B2756,C2756,D2756,E2756,F2756)</f>
        <v>AFAgg362.25</v>
      </c>
      <c r="B2756" s="158" t="s">
        <v>121</v>
      </c>
      <c r="C2756" s="154" t="s">
        <v>148</v>
      </c>
      <c r="D2756" s="154" t="s">
        <v>89</v>
      </c>
      <c r="E2756" s="158">
        <v>36</v>
      </c>
      <c r="F2756" s="159">
        <v>2.25</v>
      </c>
      <c r="G2756" s="156">
        <v>0</v>
      </c>
      <c r="H2756" s="156">
        <v>172.53</v>
      </c>
      <c r="I2756" s="156">
        <v>212.6</v>
      </c>
      <c r="J2756" s="156">
        <v>274.23</v>
      </c>
      <c r="K2756" s="156">
        <v>348.12</v>
      </c>
      <c r="L2756" s="156">
        <v>427.05</v>
      </c>
      <c r="M2756" s="157">
        <v>332.75</v>
      </c>
    </row>
    <row r="2757" spans="1:13">
      <c r="A2757" s="153" t="str">
        <f>+CONCATENATE(B2757,C2757,D2757,E2757,F2757)</f>
        <v>AFAgg372.25</v>
      </c>
      <c r="B2757" s="158" t="s">
        <v>121</v>
      </c>
      <c r="C2757" s="154" t="s">
        <v>148</v>
      </c>
      <c r="D2757" s="154" t="s">
        <v>89</v>
      </c>
      <c r="E2757" s="158">
        <v>37</v>
      </c>
      <c r="F2757" s="159">
        <v>2.25</v>
      </c>
      <c r="G2757" s="156">
        <v>0</v>
      </c>
      <c r="H2757" s="156">
        <v>185.4</v>
      </c>
      <c r="I2757" s="156">
        <v>232.11</v>
      </c>
      <c r="J2757" s="156">
        <v>300.26</v>
      </c>
      <c r="K2757" s="156">
        <v>378.7</v>
      </c>
      <c r="L2757" s="156">
        <v>462.07</v>
      </c>
      <c r="M2757" s="157">
        <v>346.6</v>
      </c>
    </row>
    <row r="2758" spans="1:13">
      <c r="A2758" s="153" t="str">
        <f>+CONCATENATE(B2758,C2758,D2758,E2758,F2758)</f>
        <v>AFAgg382.25</v>
      </c>
      <c r="B2758" s="158" t="s">
        <v>121</v>
      </c>
      <c r="C2758" s="154" t="s">
        <v>148</v>
      </c>
      <c r="D2758" s="154" t="s">
        <v>89</v>
      </c>
      <c r="E2758" s="158">
        <v>38</v>
      </c>
      <c r="F2758" s="159">
        <v>2.25</v>
      </c>
      <c r="G2758" s="156">
        <v>0</v>
      </c>
      <c r="H2758" s="156">
        <v>200.63</v>
      </c>
      <c r="I2758" s="156">
        <v>254.52</v>
      </c>
      <c r="J2758" s="156">
        <v>328.81</v>
      </c>
      <c r="K2758" s="156">
        <v>411.91</v>
      </c>
      <c r="L2758" s="156">
        <v>499.99</v>
      </c>
      <c r="M2758" s="157">
        <v>361.47</v>
      </c>
    </row>
    <row r="2759" spans="1:13">
      <c r="A2759" s="153" t="str">
        <f>+CONCATENATE(B2759,C2759,D2759,E2759,F2759)</f>
        <v>AFAgg392.25</v>
      </c>
      <c r="B2759" s="158" t="s">
        <v>121</v>
      </c>
      <c r="C2759" s="154" t="s">
        <v>148</v>
      </c>
      <c r="D2759" s="154" t="s">
        <v>89</v>
      </c>
      <c r="E2759" s="158">
        <v>39</v>
      </c>
      <c r="F2759" s="159">
        <v>2.25</v>
      </c>
      <c r="G2759" s="156">
        <v>0</v>
      </c>
      <c r="H2759" s="156">
        <v>218.19</v>
      </c>
      <c r="I2759" s="156">
        <v>279.88</v>
      </c>
      <c r="J2759" s="156">
        <v>360.23</v>
      </c>
      <c r="K2759" s="156">
        <v>447.96</v>
      </c>
      <c r="L2759" s="156">
        <v>541.02</v>
      </c>
      <c r="M2759" s="157">
        <v>377.45</v>
      </c>
    </row>
    <row r="2760" spans="1:13">
      <c r="A2760" s="153" t="str">
        <f>+CONCATENATE(B2760,C2760,D2760,E2760,F2760)</f>
        <v>AFAgg402.25</v>
      </c>
      <c r="B2760" s="158" t="s">
        <v>121</v>
      </c>
      <c r="C2760" s="154" t="s">
        <v>148</v>
      </c>
      <c r="D2760" s="154" t="s">
        <v>89</v>
      </c>
      <c r="E2760" s="158">
        <v>40</v>
      </c>
      <c r="F2760" s="159">
        <v>2.25</v>
      </c>
      <c r="G2760" s="156">
        <v>250.03</v>
      </c>
      <c r="H2760" s="156">
        <v>238.83</v>
      </c>
      <c r="I2760" s="156">
        <v>308.25</v>
      </c>
      <c r="J2760" s="156">
        <v>394.64</v>
      </c>
      <c r="K2760" s="156">
        <v>487.02</v>
      </c>
      <c r="L2760" s="156">
        <v>585.39</v>
      </c>
      <c r="M2760" s="157">
        <v>394.64</v>
      </c>
    </row>
    <row r="2761" spans="1:13">
      <c r="A2761" s="153" t="str">
        <f>+CONCATENATE(B2761,C2761,D2761,E2761,F2761)</f>
        <v>AFAgg412.25</v>
      </c>
      <c r="B2761" s="158" t="s">
        <v>121</v>
      </c>
      <c r="C2761" s="154" t="s">
        <v>148</v>
      </c>
      <c r="D2761" s="154" t="s">
        <v>89</v>
      </c>
      <c r="E2761" s="158">
        <v>41</v>
      </c>
      <c r="F2761" s="159">
        <v>2.25</v>
      </c>
      <c r="G2761" s="156">
        <v>250.03</v>
      </c>
      <c r="H2761" s="156">
        <v>262.51</v>
      </c>
      <c r="I2761" s="156">
        <v>339.94</v>
      </c>
      <c r="J2761" s="156">
        <v>431.97</v>
      </c>
      <c r="K2761" s="156">
        <v>529.32</v>
      </c>
      <c r="L2761" s="156">
        <v>633.3</v>
      </c>
      <c r="M2761" s="157">
        <v>413.02</v>
      </c>
    </row>
    <row r="2762" spans="1:13">
      <c r="A2762" s="153" t="str">
        <f>+CONCATENATE(B2762,C2762,D2762,E2762,F2762)</f>
        <v>AFAgg422.25</v>
      </c>
      <c r="B2762" s="158" t="s">
        <v>121</v>
      </c>
      <c r="C2762" s="154" t="s">
        <v>148</v>
      </c>
      <c r="D2762" s="154" t="s">
        <v>89</v>
      </c>
      <c r="E2762" s="158">
        <v>42</v>
      </c>
      <c r="F2762" s="159">
        <v>2.25</v>
      </c>
      <c r="G2762" s="156">
        <v>250.03</v>
      </c>
      <c r="H2762" s="156">
        <v>289.43</v>
      </c>
      <c r="I2762" s="156">
        <v>375.01</v>
      </c>
      <c r="J2762" s="156">
        <v>472.43</v>
      </c>
      <c r="K2762" s="156">
        <v>575.09</v>
      </c>
      <c r="L2762" s="156">
        <v>684.96</v>
      </c>
      <c r="M2762" s="157">
        <v>432.83</v>
      </c>
    </row>
    <row r="2763" spans="1:13">
      <c r="A2763" s="153" t="str">
        <f>+CONCATENATE(B2763,C2763,D2763,E2763,F2763)</f>
        <v>AFAgg432.25</v>
      </c>
      <c r="B2763" s="158" t="s">
        <v>121</v>
      </c>
      <c r="C2763" s="154" t="s">
        <v>148</v>
      </c>
      <c r="D2763" s="154" t="s">
        <v>89</v>
      </c>
      <c r="E2763" s="158">
        <v>43</v>
      </c>
      <c r="F2763" s="159">
        <v>2.25</v>
      </c>
      <c r="G2763" s="156">
        <v>250.03</v>
      </c>
      <c r="H2763" s="156">
        <v>320.24</v>
      </c>
      <c r="I2763" s="156">
        <v>413.54</v>
      </c>
      <c r="J2763" s="156">
        <v>516.27</v>
      </c>
      <c r="K2763" s="156">
        <v>624.61</v>
      </c>
      <c r="L2763" s="156">
        <v>740.62</v>
      </c>
      <c r="M2763" s="157">
        <v>454.13</v>
      </c>
    </row>
    <row r="2764" spans="1:13">
      <c r="A2764" s="153" t="str">
        <f>+CONCATENATE(B2764,C2764,D2764,E2764,F2764)</f>
        <v>AFAgg442.25</v>
      </c>
      <c r="B2764" s="158" t="s">
        <v>121</v>
      </c>
      <c r="C2764" s="154" t="s">
        <v>148</v>
      </c>
      <c r="D2764" s="154" t="s">
        <v>89</v>
      </c>
      <c r="E2764" s="158">
        <v>44</v>
      </c>
      <c r="F2764" s="159">
        <v>2.25</v>
      </c>
      <c r="G2764" s="156">
        <v>274.51</v>
      </c>
      <c r="H2764" s="156">
        <v>355.42</v>
      </c>
      <c r="I2764" s="156">
        <v>455.78</v>
      </c>
      <c r="J2764" s="156">
        <v>563.72</v>
      </c>
      <c r="K2764" s="156">
        <v>678.16</v>
      </c>
      <c r="L2764" s="156">
        <v>800.46</v>
      </c>
      <c r="M2764" s="157">
        <v>477.06</v>
      </c>
    </row>
    <row r="2765" spans="1:13">
      <c r="A2765" s="153" t="str">
        <f>+CONCATENATE(B2765,C2765,D2765,E2765,F2765)</f>
        <v>AFAgg452.25</v>
      </c>
      <c r="B2765" s="158" t="s">
        <v>121</v>
      </c>
      <c r="C2765" s="154" t="s">
        <v>148</v>
      </c>
      <c r="D2765" s="154" t="s">
        <v>89</v>
      </c>
      <c r="E2765" s="158">
        <v>45</v>
      </c>
      <c r="F2765" s="159">
        <v>2.25</v>
      </c>
      <c r="G2765" s="156">
        <v>302.94</v>
      </c>
      <c r="H2765" s="156">
        <v>394.83</v>
      </c>
      <c r="I2765" s="156">
        <v>501.82</v>
      </c>
      <c r="J2765" s="156">
        <v>615.02</v>
      </c>
      <c r="K2765" s="156">
        <v>736.03</v>
      </c>
      <c r="L2765" s="156">
        <v>864.69</v>
      </c>
      <c r="M2765" s="157">
        <v>501.82</v>
      </c>
    </row>
    <row r="2766" spans="1:13">
      <c r="A2766" s="153" t="str">
        <f>+CONCATENATE(B2766,C2766,D2766,E2766,F2766)</f>
        <v>AFAgg462.25</v>
      </c>
      <c r="B2766" s="158" t="s">
        <v>121</v>
      </c>
      <c r="C2766" s="154" t="s">
        <v>148</v>
      </c>
      <c r="D2766" s="154" t="s">
        <v>89</v>
      </c>
      <c r="E2766" s="158">
        <v>46</v>
      </c>
      <c r="F2766" s="159">
        <v>2.25</v>
      </c>
      <c r="G2766" s="156">
        <v>336.09</v>
      </c>
      <c r="H2766" s="156">
        <v>438.59</v>
      </c>
      <c r="I2766" s="156">
        <v>551.66</v>
      </c>
      <c r="J2766" s="156">
        <v>670.41</v>
      </c>
      <c r="K2766" s="156">
        <v>798.47</v>
      </c>
      <c r="L2766" s="156"/>
      <c r="M2766" s="157">
        <v>528.4</v>
      </c>
    </row>
    <row r="2767" spans="1:13">
      <c r="A2767" s="153" t="str">
        <f>+CONCATENATE(B2767,C2767,D2767,E2767,F2767)</f>
        <v>AFAgg472.25</v>
      </c>
      <c r="B2767" s="158" t="s">
        <v>121</v>
      </c>
      <c r="C2767" s="154" t="s">
        <v>148</v>
      </c>
      <c r="D2767" s="154" t="s">
        <v>89</v>
      </c>
      <c r="E2767" s="158">
        <v>47</v>
      </c>
      <c r="F2767" s="159">
        <v>2.25</v>
      </c>
      <c r="G2767" s="156">
        <v>374.07</v>
      </c>
      <c r="H2767" s="156">
        <v>486.87</v>
      </c>
      <c r="I2767" s="156">
        <v>605.3</v>
      </c>
      <c r="J2767" s="156">
        <v>730.16</v>
      </c>
      <c r="K2767" s="156">
        <v>865.75</v>
      </c>
      <c r="L2767" s="156"/>
      <c r="M2767" s="157">
        <v>557.09</v>
      </c>
    </row>
    <row r="2768" spans="1:13">
      <c r="A2768" s="153" t="str">
        <f>+CONCATENATE(B2768,C2768,D2768,E2768,F2768)</f>
        <v>AFAgg482.25</v>
      </c>
      <c r="B2768" s="158" t="s">
        <v>121</v>
      </c>
      <c r="C2768" s="154" t="s">
        <v>148</v>
      </c>
      <c r="D2768" s="154" t="s">
        <v>89</v>
      </c>
      <c r="E2768" s="158">
        <v>48</v>
      </c>
      <c r="F2768" s="159">
        <v>2.25</v>
      </c>
      <c r="G2768" s="156">
        <v>417.08</v>
      </c>
      <c r="H2768" s="156">
        <v>539.46</v>
      </c>
      <c r="I2768" s="156">
        <v>663.01</v>
      </c>
      <c r="J2768" s="156">
        <v>794.54</v>
      </c>
      <c r="K2768" s="156">
        <v>938.09</v>
      </c>
      <c r="L2768" s="156"/>
      <c r="M2768" s="157">
        <v>588</v>
      </c>
    </row>
    <row r="2769" spans="1:13">
      <c r="A2769" s="153" t="str">
        <f>+CONCATENATE(B2769,C2769,D2769,E2769,F2769)</f>
        <v>AFAgg492.25</v>
      </c>
      <c r="B2769" s="158" t="s">
        <v>121</v>
      </c>
      <c r="C2769" s="154" t="s">
        <v>148</v>
      </c>
      <c r="D2769" s="154" t="s">
        <v>89</v>
      </c>
      <c r="E2769" s="158">
        <v>49</v>
      </c>
      <c r="F2769" s="159">
        <v>2.25</v>
      </c>
      <c r="G2769" s="156">
        <v>465.51</v>
      </c>
      <c r="H2769" s="156">
        <v>596.26</v>
      </c>
      <c r="I2769" s="156">
        <v>724.91</v>
      </c>
      <c r="J2769" s="156">
        <v>863.78</v>
      </c>
      <c r="K2769" s="156">
        <v>1015.69</v>
      </c>
      <c r="L2769" s="156">
        <v>0</v>
      </c>
      <c r="M2769" s="157">
        <v>621.28</v>
      </c>
    </row>
    <row r="2770" spans="1:13">
      <c r="A2770" s="153" t="str">
        <f>+CONCATENATE(B2770,C2770,D2770,E2770,F2770)</f>
        <v>AFAgg502.25</v>
      </c>
      <c r="B2770" s="158" t="s">
        <v>121</v>
      </c>
      <c r="C2770" s="154" t="s">
        <v>148</v>
      </c>
      <c r="D2770" s="154" t="s">
        <v>89</v>
      </c>
      <c r="E2770" s="158">
        <v>50</v>
      </c>
      <c r="F2770" s="159">
        <v>2.25</v>
      </c>
      <c r="G2770" s="156">
        <v>519.12</v>
      </c>
      <c r="H2770" s="156">
        <v>657.19</v>
      </c>
      <c r="I2770" s="156">
        <v>791.1</v>
      </c>
      <c r="J2770" s="156">
        <v>938.14</v>
      </c>
      <c r="K2770" s="156">
        <v>1098.69</v>
      </c>
      <c r="L2770" s="156">
        <v>0</v>
      </c>
      <c r="M2770" s="157">
        <v>657.19</v>
      </c>
    </row>
    <row r="2771" spans="1:13">
      <c r="A2771" s="153" t="str">
        <f>+CONCATENATE(B2771,C2771,D2771,E2771,F2771)</f>
        <v>AFAgg512.25</v>
      </c>
      <c r="B2771" s="158" t="s">
        <v>121</v>
      </c>
      <c r="C2771" s="154" t="s">
        <v>148</v>
      </c>
      <c r="D2771" s="154" t="s">
        <v>89</v>
      </c>
      <c r="E2771" s="158">
        <v>51</v>
      </c>
      <c r="F2771" s="159">
        <v>2.25</v>
      </c>
      <c r="G2771" s="156">
        <v>577.8</v>
      </c>
      <c r="H2771" s="156">
        <v>722.03</v>
      </c>
      <c r="I2771" s="156">
        <v>861.71</v>
      </c>
      <c r="J2771" s="156">
        <v>1017.78</v>
      </c>
      <c r="K2771" s="156"/>
      <c r="L2771" s="156">
        <v>0</v>
      </c>
      <c r="M2771" s="157">
        <v>694.85</v>
      </c>
    </row>
    <row r="2772" spans="1:13">
      <c r="A2772" s="153" t="str">
        <f>+CONCATENATE(B2772,C2772,D2772,E2772,F2772)</f>
        <v>AFAgg522.25</v>
      </c>
      <c r="B2772" s="158" t="s">
        <v>121</v>
      </c>
      <c r="C2772" s="154" t="s">
        <v>148</v>
      </c>
      <c r="D2772" s="154" t="s">
        <v>89</v>
      </c>
      <c r="E2772" s="158">
        <v>52</v>
      </c>
      <c r="F2772" s="159">
        <v>2.25</v>
      </c>
      <c r="G2772" s="156">
        <v>640.77</v>
      </c>
      <c r="H2772" s="156">
        <v>790.59</v>
      </c>
      <c r="I2772" s="156">
        <v>936.91</v>
      </c>
      <c r="J2772" s="156">
        <v>1102.92</v>
      </c>
      <c r="K2772" s="156"/>
      <c r="L2772" s="156">
        <v>0</v>
      </c>
      <c r="M2772" s="157">
        <v>731.19</v>
      </c>
    </row>
    <row r="2773" spans="1:13">
      <c r="A2773" s="153" t="str">
        <f>+CONCATENATE(B2773,C2773,D2773,E2773,F2773)</f>
        <v>AFAgg532.25</v>
      </c>
      <c r="B2773" s="158" t="s">
        <v>121</v>
      </c>
      <c r="C2773" s="154" t="s">
        <v>148</v>
      </c>
      <c r="D2773" s="154" t="s">
        <v>89</v>
      </c>
      <c r="E2773" s="158">
        <v>53</v>
      </c>
      <c r="F2773" s="159">
        <v>2.25</v>
      </c>
      <c r="G2773" s="156">
        <v>707.49</v>
      </c>
      <c r="H2773" s="156">
        <v>862.77</v>
      </c>
      <c r="I2773" s="156">
        <v>1016.88</v>
      </c>
      <c r="J2773" s="156">
        <v>1193.75</v>
      </c>
      <c r="K2773" s="156"/>
      <c r="L2773" s="156">
        <v>0</v>
      </c>
      <c r="M2773" s="157">
        <v>768.86</v>
      </c>
    </row>
    <row r="2774" spans="1:13">
      <c r="A2774" s="153" t="str">
        <f>+CONCATENATE(B2774,C2774,D2774,E2774,F2774)</f>
        <v>AFAgg542.25</v>
      </c>
      <c r="B2774" s="158" t="s">
        <v>121</v>
      </c>
      <c r="C2774" s="154" t="s">
        <v>148</v>
      </c>
      <c r="D2774" s="154" t="s">
        <v>89</v>
      </c>
      <c r="E2774" s="158">
        <v>54</v>
      </c>
      <c r="F2774" s="159">
        <v>2.25</v>
      </c>
      <c r="G2774" s="156">
        <v>777.35</v>
      </c>
      <c r="H2774" s="156">
        <v>938.63</v>
      </c>
      <c r="I2774" s="156">
        <v>1101.94</v>
      </c>
      <c r="J2774" s="156">
        <v>1290.56</v>
      </c>
      <c r="K2774" s="156">
        <v>0</v>
      </c>
      <c r="L2774" s="156">
        <v>0</v>
      </c>
      <c r="M2774" s="157">
        <v>808.4</v>
      </c>
    </row>
    <row r="2775" spans="1:13">
      <c r="A2775" s="153" t="str">
        <f>+CONCATENATE(B2775,C2775,D2775,E2775,F2775)</f>
        <v>AFAgg552.25</v>
      </c>
      <c r="B2775" s="158" t="s">
        <v>121</v>
      </c>
      <c r="C2775" s="154" t="s">
        <v>148</v>
      </c>
      <c r="D2775" s="154" t="s">
        <v>89</v>
      </c>
      <c r="E2775" s="158">
        <v>55</v>
      </c>
      <c r="F2775" s="159">
        <v>2.25</v>
      </c>
      <c r="G2775" s="156">
        <v>849.53</v>
      </c>
      <c r="H2775" s="156">
        <v>1018.42</v>
      </c>
      <c r="I2775" s="156">
        <v>1192.52</v>
      </c>
      <c r="J2775" s="156">
        <v>1393.66</v>
      </c>
      <c r="K2775" s="156">
        <v>0</v>
      </c>
      <c r="L2775" s="156">
        <v>0</v>
      </c>
      <c r="M2775" s="157">
        <v>849.53</v>
      </c>
    </row>
    <row r="2776" spans="1:13">
      <c r="A2776" s="153" t="str">
        <f>+CONCATENATE(B2776,C2776,D2776,E2776,F2776)</f>
        <v>AFAgg562.25</v>
      </c>
      <c r="B2776" s="158" t="s">
        <v>121</v>
      </c>
      <c r="C2776" s="154" t="s">
        <v>148</v>
      </c>
      <c r="D2776" s="154" t="s">
        <v>89</v>
      </c>
      <c r="E2776" s="158">
        <v>56</v>
      </c>
      <c r="F2776" s="159">
        <v>2.25</v>
      </c>
      <c r="G2776" s="156">
        <v>925.01</v>
      </c>
      <c r="H2776" s="156">
        <v>1102.57</v>
      </c>
      <c r="I2776" s="156">
        <v>1289.13</v>
      </c>
      <c r="J2776" s="156"/>
      <c r="K2776" s="156">
        <v>0</v>
      </c>
      <c r="L2776" s="156">
        <v>0</v>
      </c>
      <c r="M2776" s="157"/>
    </row>
    <row r="2777" spans="1:13">
      <c r="A2777" s="153" t="str">
        <f>+CONCATENATE(B2777,C2777,D2777,E2777,F2777)</f>
        <v>AFAgg572.25</v>
      </c>
      <c r="B2777" s="158" t="s">
        <v>121</v>
      </c>
      <c r="C2777" s="154" t="s">
        <v>148</v>
      </c>
      <c r="D2777" s="154" t="s">
        <v>89</v>
      </c>
      <c r="E2777" s="158">
        <v>57</v>
      </c>
      <c r="F2777" s="159">
        <v>2.25</v>
      </c>
      <c r="G2777" s="156">
        <v>1003.47</v>
      </c>
      <c r="H2777" s="156">
        <v>1191.79</v>
      </c>
      <c r="I2777" s="156">
        <v>1392.46</v>
      </c>
      <c r="J2777" s="156"/>
      <c r="K2777" s="156">
        <v>0</v>
      </c>
      <c r="L2777" s="156">
        <v>0</v>
      </c>
      <c r="M2777" s="157"/>
    </row>
    <row r="2778" spans="1:13">
      <c r="A2778" s="153" t="str">
        <f>+CONCATENATE(B2778,C2778,D2778,E2778,F2778)</f>
        <v>AFAgg582.25</v>
      </c>
      <c r="B2778" s="158" t="s">
        <v>121</v>
      </c>
      <c r="C2778" s="154" t="s">
        <v>148</v>
      </c>
      <c r="D2778" s="154" t="s">
        <v>89</v>
      </c>
      <c r="E2778" s="158">
        <v>58</v>
      </c>
      <c r="F2778" s="159">
        <v>2.25</v>
      </c>
      <c r="G2778" s="156">
        <v>1085.43</v>
      </c>
      <c r="H2778" s="156">
        <v>1286.42</v>
      </c>
      <c r="I2778" s="156">
        <v>1503.3</v>
      </c>
      <c r="J2778" s="156"/>
      <c r="K2778" s="156">
        <v>0</v>
      </c>
      <c r="L2778" s="156">
        <v>0</v>
      </c>
      <c r="M2778" s="157"/>
    </row>
    <row r="2779" spans="1:13">
      <c r="A2779" s="153" t="str">
        <f>+CONCATENATE(B2779,C2779,D2779,E2779,F2779)</f>
        <v>AFAgg592.25</v>
      </c>
      <c r="B2779" s="158" t="s">
        <v>121</v>
      </c>
      <c r="C2779" s="154" t="s">
        <v>148</v>
      </c>
      <c r="D2779" s="154" t="s">
        <v>89</v>
      </c>
      <c r="E2779" s="158">
        <v>59</v>
      </c>
      <c r="F2779" s="159">
        <v>2.25</v>
      </c>
      <c r="G2779" s="156">
        <v>1171.79</v>
      </c>
      <c r="H2779" s="156">
        <v>1388.71</v>
      </c>
      <c r="I2779" s="156">
        <v>1622.6</v>
      </c>
      <c r="J2779" s="156">
        <v>0</v>
      </c>
      <c r="K2779" s="156">
        <v>0</v>
      </c>
      <c r="L2779" s="156">
        <v>0</v>
      </c>
      <c r="M2779" s="157"/>
    </row>
    <row r="2780" spans="1:13">
      <c r="A2780" s="153" t="str">
        <f>+CONCATENATE(B2780,C2780,D2780,E2780,F2780)</f>
        <v>AFAgg602.25</v>
      </c>
      <c r="B2780" s="158" t="s">
        <v>121</v>
      </c>
      <c r="C2780" s="154" t="s">
        <v>148</v>
      </c>
      <c r="D2780" s="154" t="s">
        <v>89</v>
      </c>
      <c r="E2780" s="158">
        <v>60</v>
      </c>
      <c r="F2780" s="159">
        <v>2.25</v>
      </c>
      <c r="G2780" s="156">
        <v>1263.7</v>
      </c>
      <c r="H2780" s="156">
        <v>1498.82</v>
      </c>
      <c r="I2780" s="156">
        <v>1751.33</v>
      </c>
      <c r="J2780" s="156">
        <v>0</v>
      </c>
      <c r="K2780" s="156">
        <v>0</v>
      </c>
      <c r="L2780" s="156">
        <v>0</v>
      </c>
      <c r="M2780" s="157"/>
    </row>
    <row r="2781" spans="1:13">
      <c r="A2781" s="153" t="str">
        <f>+CONCATENATE(B2781,C2781,D2781,E2781,F2781)</f>
        <v>AFAgg612.25</v>
      </c>
      <c r="B2781" s="158" t="s">
        <v>121</v>
      </c>
      <c r="C2781" s="154" t="s">
        <v>148</v>
      </c>
      <c r="D2781" s="154" t="s">
        <v>89</v>
      </c>
      <c r="E2781" s="158">
        <v>61</v>
      </c>
      <c r="F2781" s="159">
        <v>2.25</v>
      </c>
      <c r="G2781" s="156">
        <v>1362.52</v>
      </c>
      <c r="H2781" s="156">
        <v>1619.09</v>
      </c>
      <c r="I2781" s="156"/>
      <c r="J2781" s="156">
        <v>0</v>
      </c>
      <c r="K2781" s="156">
        <v>0</v>
      </c>
      <c r="L2781" s="156">
        <v>0</v>
      </c>
      <c r="M2781" s="157"/>
    </row>
    <row r="2782" spans="1:13">
      <c r="A2782" s="153" t="str">
        <f>+CONCATENATE(B2782,C2782,D2782,E2782,F2782)</f>
        <v>AFAgg622.25</v>
      </c>
      <c r="B2782" s="158" t="s">
        <v>121</v>
      </c>
      <c r="C2782" s="154" t="s">
        <v>148</v>
      </c>
      <c r="D2782" s="154" t="s">
        <v>89</v>
      </c>
      <c r="E2782" s="158">
        <v>62</v>
      </c>
      <c r="F2782" s="159">
        <v>2.25</v>
      </c>
      <c r="G2782" s="156">
        <v>1469.45</v>
      </c>
      <c r="H2782" s="156">
        <v>1749.32</v>
      </c>
      <c r="I2782" s="156"/>
      <c r="J2782" s="156">
        <v>0</v>
      </c>
      <c r="K2782" s="156">
        <v>0</v>
      </c>
      <c r="L2782" s="156">
        <v>0</v>
      </c>
      <c r="M2782" s="157"/>
    </row>
    <row r="2783" spans="1:13">
      <c r="A2783" s="153" t="str">
        <f>+CONCATENATE(B2783,C2783,D2783,E2783,F2783)</f>
        <v>AFAgg632.25</v>
      </c>
      <c r="B2783" s="158" t="s">
        <v>121</v>
      </c>
      <c r="C2783" s="154" t="s">
        <v>148</v>
      </c>
      <c r="D2783" s="154" t="s">
        <v>89</v>
      </c>
      <c r="E2783" s="158">
        <v>63</v>
      </c>
      <c r="F2783" s="159">
        <v>2.25</v>
      </c>
      <c r="G2783" s="156">
        <v>1586.26</v>
      </c>
      <c r="H2783" s="156">
        <v>1891.95</v>
      </c>
      <c r="I2783" s="156"/>
      <c r="J2783" s="156">
        <v>0</v>
      </c>
      <c r="K2783" s="156">
        <v>0</v>
      </c>
      <c r="L2783" s="156">
        <v>0</v>
      </c>
      <c r="M2783" s="157"/>
    </row>
    <row r="2784" spans="1:13">
      <c r="A2784" s="153" t="str">
        <f>+CONCATENATE(B2784,C2784,D2784,E2784,F2784)</f>
        <v>AFAgg642.25</v>
      </c>
      <c r="B2784" s="158" t="s">
        <v>121</v>
      </c>
      <c r="C2784" s="154" t="s">
        <v>148</v>
      </c>
      <c r="D2784" s="154" t="s">
        <v>89</v>
      </c>
      <c r="E2784" s="158">
        <v>64</v>
      </c>
      <c r="F2784" s="159">
        <v>2.25</v>
      </c>
      <c r="G2784" s="156">
        <v>1714.49</v>
      </c>
      <c r="H2784" s="156">
        <v>2048.13</v>
      </c>
      <c r="I2784" s="156">
        <v>0</v>
      </c>
      <c r="J2784" s="156">
        <v>0</v>
      </c>
      <c r="K2784" s="156">
        <v>0</v>
      </c>
      <c r="L2784" s="156">
        <v>0</v>
      </c>
      <c r="M2784" s="157"/>
    </row>
    <row r="2785" spans="1:13">
      <c r="A2785" s="153" t="str">
        <f>+CONCATENATE(B2785,C2785,D2785,E2785,F2785)</f>
        <v>AFAgg652.25</v>
      </c>
      <c r="B2785" s="158" t="s">
        <v>121</v>
      </c>
      <c r="C2785" s="154" t="s">
        <v>148</v>
      </c>
      <c r="D2785" s="154" t="s">
        <v>89</v>
      </c>
      <c r="E2785" s="158">
        <v>65</v>
      </c>
      <c r="F2785" s="159">
        <v>2.25</v>
      </c>
      <c r="G2785" s="156">
        <v>1855.64</v>
      </c>
      <c r="H2785" s="156">
        <v>2219.21</v>
      </c>
      <c r="I2785" s="156">
        <v>0</v>
      </c>
      <c r="J2785" s="156">
        <v>0</v>
      </c>
      <c r="K2785" s="156">
        <v>0</v>
      </c>
      <c r="L2785" s="156">
        <v>0</v>
      </c>
      <c r="M2785" s="157"/>
    </row>
    <row r="2786" spans="1:13">
      <c r="A2786" s="153" t="str">
        <f>+CONCATENATE(B2786,C2786,D2786,E2786,F2786)</f>
        <v>AFAgg182.5</v>
      </c>
      <c r="B2786" s="154" t="s">
        <v>121</v>
      </c>
      <c r="C2786" s="154" t="s">
        <v>148</v>
      </c>
      <c r="D2786" s="154" t="s">
        <v>89</v>
      </c>
      <c r="E2786" s="154">
        <v>18</v>
      </c>
      <c r="F2786" s="155">
        <v>2.5</v>
      </c>
      <c r="G2786" s="162">
        <v>0</v>
      </c>
      <c r="H2786" s="156">
        <v>119.7</v>
      </c>
      <c r="I2786" s="156">
        <v>120.2</v>
      </c>
      <c r="J2786" s="156">
        <v>123.67</v>
      </c>
      <c r="K2786" s="156">
        <v>136.16</v>
      </c>
      <c r="L2786" s="156">
        <v>159.75</v>
      </c>
      <c r="M2786" s="157"/>
    </row>
    <row r="2787" spans="1:13">
      <c r="A2787" s="153" t="str">
        <f>+CONCATENATE(B2787,C2787,D2787,E2787,F2787)</f>
        <v>AFAgg192.5</v>
      </c>
      <c r="B2787" s="154" t="s">
        <v>121</v>
      </c>
      <c r="C2787" s="154" t="s">
        <v>148</v>
      </c>
      <c r="D2787" s="154" t="s">
        <v>89</v>
      </c>
      <c r="E2787" s="154">
        <v>19</v>
      </c>
      <c r="F2787" s="155">
        <v>2.5</v>
      </c>
      <c r="G2787" s="156">
        <v>0</v>
      </c>
      <c r="H2787" s="156">
        <v>119.7</v>
      </c>
      <c r="I2787" s="156">
        <v>120.2</v>
      </c>
      <c r="J2787" s="156">
        <v>123.67</v>
      </c>
      <c r="K2787" s="156">
        <v>136.16</v>
      </c>
      <c r="L2787" s="156">
        <v>159.75</v>
      </c>
      <c r="M2787" s="157"/>
    </row>
    <row r="2788" spans="1:13">
      <c r="A2788" s="153" t="str">
        <f>+CONCATENATE(B2788,C2788,D2788,E2788,F2788)</f>
        <v>AFAgg202.5</v>
      </c>
      <c r="B2788" s="154" t="s">
        <v>121</v>
      </c>
      <c r="C2788" s="154" t="s">
        <v>148</v>
      </c>
      <c r="D2788" s="154" t="s">
        <v>89</v>
      </c>
      <c r="E2788" s="154">
        <v>20</v>
      </c>
      <c r="F2788" s="155">
        <v>2.5</v>
      </c>
      <c r="G2788" s="156">
        <v>0</v>
      </c>
      <c r="H2788" s="156">
        <v>119.7</v>
      </c>
      <c r="I2788" s="156">
        <v>120.2</v>
      </c>
      <c r="J2788" s="156">
        <v>123.67</v>
      </c>
      <c r="K2788" s="156">
        <v>136.16</v>
      </c>
      <c r="L2788" s="156">
        <v>159.75</v>
      </c>
      <c r="M2788" s="157"/>
    </row>
    <row r="2789" spans="1:13">
      <c r="A2789" s="153" t="str">
        <f>+CONCATENATE(B2789,C2789,D2789,E2789,F2789)</f>
        <v>AFAgg212.5</v>
      </c>
      <c r="B2789" s="154" t="s">
        <v>121</v>
      </c>
      <c r="C2789" s="154" t="s">
        <v>148</v>
      </c>
      <c r="D2789" s="154" t="s">
        <v>89</v>
      </c>
      <c r="E2789" s="154">
        <v>21</v>
      </c>
      <c r="F2789" s="155">
        <v>2.5</v>
      </c>
      <c r="G2789" s="156">
        <v>0</v>
      </c>
      <c r="H2789" s="156">
        <v>119.7</v>
      </c>
      <c r="I2789" s="156">
        <v>120.2</v>
      </c>
      <c r="J2789" s="156">
        <v>123.67</v>
      </c>
      <c r="K2789" s="156">
        <v>136.16</v>
      </c>
      <c r="L2789" s="156">
        <v>159.75</v>
      </c>
      <c r="M2789" s="157"/>
    </row>
    <row r="2790" spans="1:13">
      <c r="A2790" s="153" t="str">
        <f>+CONCATENATE(B2790,C2790,D2790,E2790,F2790)</f>
        <v>AFAgg222.5</v>
      </c>
      <c r="B2790" s="154" t="s">
        <v>121</v>
      </c>
      <c r="C2790" s="154" t="s">
        <v>148</v>
      </c>
      <c r="D2790" s="154" t="s">
        <v>89</v>
      </c>
      <c r="E2790" s="154">
        <v>22</v>
      </c>
      <c r="F2790" s="155">
        <v>2.5</v>
      </c>
      <c r="G2790" s="156">
        <v>0</v>
      </c>
      <c r="H2790" s="156">
        <v>123.53</v>
      </c>
      <c r="I2790" s="156">
        <v>124.03</v>
      </c>
      <c r="J2790" s="156">
        <v>128.33</v>
      </c>
      <c r="K2790" s="156">
        <v>142.92</v>
      </c>
      <c r="L2790" s="156">
        <v>169.75</v>
      </c>
      <c r="M2790" s="157"/>
    </row>
    <row r="2791" spans="1:13">
      <c r="A2791" s="153" t="str">
        <f>+CONCATENATE(B2791,C2791,D2791,E2791,F2791)</f>
        <v>AFAgg232.5</v>
      </c>
      <c r="B2791" s="154" t="s">
        <v>121</v>
      </c>
      <c r="C2791" s="154" t="s">
        <v>148</v>
      </c>
      <c r="D2791" s="154" t="s">
        <v>89</v>
      </c>
      <c r="E2791" s="154">
        <v>23</v>
      </c>
      <c r="F2791" s="155">
        <v>2.5</v>
      </c>
      <c r="G2791" s="156">
        <v>0</v>
      </c>
      <c r="H2791" s="156">
        <v>126.75</v>
      </c>
      <c r="I2791" s="156">
        <v>127.3</v>
      </c>
      <c r="J2791" s="156">
        <v>133.02</v>
      </c>
      <c r="K2791" s="156">
        <v>150.22</v>
      </c>
      <c r="L2791" s="156">
        <v>180.66</v>
      </c>
      <c r="M2791" s="157"/>
    </row>
    <row r="2792" spans="1:13">
      <c r="A2792" s="153" t="str">
        <f>+CONCATENATE(B2792,C2792,D2792,E2792,F2792)</f>
        <v>AFAgg242.5</v>
      </c>
      <c r="B2792" s="154" t="s">
        <v>121</v>
      </c>
      <c r="C2792" s="154" t="s">
        <v>148</v>
      </c>
      <c r="D2792" s="154" t="s">
        <v>89</v>
      </c>
      <c r="E2792" s="154">
        <v>24</v>
      </c>
      <c r="F2792" s="155">
        <v>2.5</v>
      </c>
      <c r="G2792" s="156">
        <v>0</v>
      </c>
      <c r="H2792" s="156">
        <v>129.4</v>
      </c>
      <c r="I2792" s="156">
        <v>130.29</v>
      </c>
      <c r="J2792" s="156">
        <v>137.91</v>
      </c>
      <c r="K2792" s="156">
        <v>158.45</v>
      </c>
      <c r="L2792" s="156">
        <v>192.9</v>
      </c>
      <c r="M2792" s="157"/>
    </row>
    <row r="2793" spans="1:13">
      <c r="A2793" s="153" t="str">
        <f>+CONCATENATE(B2793,C2793,D2793,E2793,F2793)</f>
        <v>AFAgg252.5</v>
      </c>
      <c r="B2793" s="154" t="s">
        <v>121</v>
      </c>
      <c r="C2793" s="154" t="s">
        <v>148</v>
      </c>
      <c r="D2793" s="154" t="s">
        <v>89</v>
      </c>
      <c r="E2793" s="154">
        <v>25</v>
      </c>
      <c r="F2793" s="155">
        <v>2.5</v>
      </c>
      <c r="G2793" s="156">
        <v>0</v>
      </c>
      <c r="H2793" s="156">
        <v>131.65</v>
      </c>
      <c r="I2793" s="156">
        <v>133.18</v>
      </c>
      <c r="J2793" s="156">
        <v>143.34</v>
      </c>
      <c r="K2793" s="156">
        <v>167.54</v>
      </c>
      <c r="L2793" s="156">
        <v>206.39</v>
      </c>
      <c r="M2793" s="157"/>
    </row>
    <row r="2794" spans="1:13">
      <c r="A2794" s="153" t="str">
        <f>+CONCATENATE(B2794,C2794,D2794,E2794,F2794)</f>
        <v>AFAgg262.5</v>
      </c>
      <c r="B2794" s="154" t="s">
        <v>121</v>
      </c>
      <c r="C2794" s="154" t="s">
        <v>148</v>
      </c>
      <c r="D2794" s="154" t="s">
        <v>89</v>
      </c>
      <c r="E2794" s="154">
        <v>26</v>
      </c>
      <c r="F2794" s="155">
        <v>2.5</v>
      </c>
      <c r="G2794" s="156">
        <v>0</v>
      </c>
      <c r="H2794" s="156">
        <v>133.71</v>
      </c>
      <c r="I2794" s="156">
        <v>136.28</v>
      </c>
      <c r="J2794" s="156">
        <v>149.56</v>
      </c>
      <c r="K2794" s="156">
        <v>178.03</v>
      </c>
      <c r="L2794" s="156">
        <v>221.29</v>
      </c>
      <c r="M2794" s="157"/>
    </row>
    <row r="2795" spans="1:13">
      <c r="A2795" s="153" t="str">
        <f>+CONCATENATE(B2795,C2795,D2795,E2795,F2795)</f>
        <v>AFAgg272.5</v>
      </c>
      <c r="B2795" s="154" t="s">
        <v>121</v>
      </c>
      <c r="C2795" s="154" t="s">
        <v>148</v>
      </c>
      <c r="D2795" s="154" t="s">
        <v>89</v>
      </c>
      <c r="E2795" s="154">
        <v>27</v>
      </c>
      <c r="F2795" s="155">
        <v>2.5</v>
      </c>
      <c r="G2795" s="156">
        <v>0</v>
      </c>
      <c r="H2795" s="156">
        <v>135.8</v>
      </c>
      <c r="I2795" s="156">
        <v>139.85</v>
      </c>
      <c r="J2795" s="156">
        <v>156.96</v>
      </c>
      <c r="K2795" s="156">
        <v>189.82</v>
      </c>
      <c r="L2795" s="156">
        <v>237.64</v>
      </c>
      <c r="M2795" s="157"/>
    </row>
    <row r="2796" spans="1:13">
      <c r="A2796" s="153" t="str">
        <f>+CONCATENATE(B2796,C2796,D2796,E2796,F2796)</f>
        <v>AFAgg282.5</v>
      </c>
      <c r="B2796" s="154" t="s">
        <v>121</v>
      </c>
      <c r="C2796" s="154" t="s">
        <v>148</v>
      </c>
      <c r="D2796" s="154" t="s">
        <v>89</v>
      </c>
      <c r="E2796" s="154">
        <v>28</v>
      </c>
      <c r="F2796" s="155">
        <v>2.5</v>
      </c>
      <c r="G2796" s="156">
        <v>0</v>
      </c>
      <c r="H2796" s="156">
        <v>138.14</v>
      </c>
      <c r="I2796" s="156">
        <v>144.35</v>
      </c>
      <c r="J2796" s="156">
        <v>165.58</v>
      </c>
      <c r="K2796" s="156">
        <v>203.3</v>
      </c>
      <c r="L2796" s="156">
        <v>255.63</v>
      </c>
      <c r="M2796" s="157"/>
    </row>
    <row r="2797" spans="1:13">
      <c r="A2797" s="153" t="str">
        <f>+CONCATENATE(B2797,C2797,D2797,E2797,F2797)</f>
        <v>AFAgg292.5</v>
      </c>
      <c r="B2797" s="154" t="s">
        <v>121</v>
      </c>
      <c r="C2797" s="154" t="s">
        <v>148</v>
      </c>
      <c r="D2797" s="154" t="s">
        <v>89</v>
      </c>
      <c r="E2797" s="154">
        <v>29</v>
      </c>
      <c r="F2797" s="155">
        <v>2.5</v>
      </c>
      <c r="G2797" s="156">
        <v>0</v>
      </c>
      <c r="H2797" s="156">
        <v>140.97</v>
      </c>
      <c r="I2797" s="156">
        <v>149.92</v>
      </c>
      <c r="J2797" s="156">
        <v>175.58</v>
      </c>
      <c r="K2797" s="156">
        <v>218.68</v>
      </c>
      <c r="L2797" s="156">
        <v>275.39</v>
      </c>
      <c r="M2797" s="157"/>
    </row>
    <row r="2798" spans="1:13">
      <c r="A2798" s="153" t="str">
        <f>+CONCATENATE(B2798,C2798,D2798,E2798,F2798)</f>
        <v>AFAgg302.5</v>
      </c>
      <c r="B2798" s="154" t="s">
        <v>121</v>
      </c>
      <c r="C2798" s="154" t="s">
        <v>148</v>
      </c>
      <c r="D2798" s="154" t="s">
        <v>89</v>
      </c>
      <c r="E2798" s="154">
        <v>30</v>
      </c>
      <c r="F2798" s="155">
        <v>2.5</v>
      </c>
      <c r="G2798" s="156">
        <v>0</v>
      </c>
      <c r="H2798" s="156">
        <v>144.35</v>
      </c>
      <c r="I2798" s="156">
        <v>156.76</v>
      </c>
      <c r="J2798" s="156">
        <v>187.49</v>
      </c>
      <c r="K2798" s="156">
        <v>235.87</v>
      </c>
      <c r="L2798" s="156">
        <v>296.95</v>
      </c>
      <c r="M2798" s="157">
        <v>296.95</v>
      </c>
    </row>
    <row r="2799" spans="1:13">
      <c r="A2799" s="153" t="str">
        <f>+CONCATENATE(B2799,C2799,D2799,E2799,F2799)</f>
        <v>AFAgg312.5</v>
      </c>
      <c r="B2799" s="154" t="s">
        <v>121</v>
      </c>
      <c r="C2799" s="154" t="s">
        <v>148</v>
      </c>
      <c r="D2799" s="154" t="s">
        <v>89</v>
      </c>
      <c r="E2799" s="154">
        <v>31</v>
      </c>
      <c r="F2799" s="155">
        <v>2.5</v>
      </c>
      <c r="G2799" s="156">
        <v>0</v>
      </c>
      <c r="H2799" s="156">
        <v>148.68</v>
      </c>
      <c r="I2799" s="156">
        <v>165.21</v>
      </c>
      <c r="J2799" s="156">
        <v>201.11</v>
      </c>
      <c r="K2799" s="156">
        <v>255.17</v>
      </c>
      <c r="L2799" s="156">
        <v>320.5</v>
      </c>
      <c r="M2799" s="157">
        <v>306.9</v>
      </c>
    </row>
    <row r="2800" spans="1:13">
      <c r="A2800" s="153" t="str">
        <f>+CONCATENATE(B2800,C2800,D2800,E2800,F2800)</f>
        <v>AFAgg322.5</v>
      </c>
      <c r="B2800" s="154" t="s">
        <v>121</v>
      </c>
      <c r="C2800" s="154" t="s">
        <v>148</v>
      </c>
      <c r="D2800" s="154" t="s">
        <v>89</v>
      </c>
      <c r="E2800" s="154">
        <v>32</v>
      </c>
      <c r="F2800" s="155">
        <v>2.5</v>
      </c>
      <c r="G2800" s="156">
        <v>0</v>
      </c>
      <c r="H2800" s="156">
        <v>154.29</v>
      </c>
      <c r="I2800" s="156">
        <v>175.31</v>
      </c>
      <c r="J2800" s="156">
        <v>216.89</v>
      </c>
      <c r="K2800" s="156">
        <v>276.53</v>
      </c>
      <c r="L2800" s="156">
        <v>346.23</v>
      </c>
      <c r="M2800" s="157">
        <v>317.61</v>
      </c>
    </row>
    <row r="2801" spans="1:13">
      <c r="A2801" s="153" t="str">
        <f>+CONCATENATE(B2801,C2801,D2801,E2801,F2801)</f>
        <v>AFAgg332.5</v>
      </c>
      <c r="B2801" s="154" t="s">
        <v>121</v>
      </c>
      <c r="C2801" s="154" t="s">
        <v>148</v>
      </c>
      <c r="D2801" s="154" t="s">
        <v>89</v>
      </c>
      <c r="E2801" s="154">
        <v>33</v>
      </c>
      <c r="F2801" s="155">
        <v>2.5</v>
      </c>
      <c r="G2801" s="156">
        <v>0</v>
      </c>
      <c r="H2801" s="156">
        <v>161.17</v>
      </c>
      <c r="I2801" s="156">
        <v>187.21</v>
      </c>
      <c r="J2801" s="156">
        <v>235.05</v>
      </c>
      <c r="K2801" s="156">
        <v>300.28</v>
      </c>
      <c r="L2801" s="156">
        <v>374.11</v>
      </c>
      <c r="M2801" s="157">
        <v>329.12</v>
      </c>
    </row>
    <row r="2802" spans="1:13">
      <c r="A2802" s="153" t="str">
        <f>+CONCATENATE(B2802,C2802,D2802,E2802,F2802)</f>
        <v>AFAgg342.5</v>
      </c>
      <c r="B2802" s="154" t="s">
        <v>121</v>
      </c>
      <c r="C2802" s="154" t="s">
        <v>148</v>
      </c>
      <c r="D2802" s="154" t="s">
        <v>89</v>
      </c>
      <c r="E2802" s="154">
        <v>34</v>
      </c>
      <c r="F2802" s="155">
        <v>2.5</v>
      </c>
      <c r="G2802" s="156">
        <v>0</v>
      </c>
      <c r="H2802" s="156">
        <v>169.63</v>
      </c>
      <c r="I2802" s="156">
        <v>201.34</v>
      </c>
      <c r="J2802" s="156">
        <v>255.58</v>
      </c>
      <c r="K2802" s="156">
        <v>326.25</v>
      </c>
      <c r="L2802" s="156">
        <v>404.36</v>
      </c>
      <c r="M2802" s="157">
        <v>341.52</v>
      </c>
    </row>
    <row r="2803" spans="1:13">
      <c r="A2803" s="153" t="str">
        <f>+CONCATENATE(B2803,C2803,D2803,E2803,F2803)</f>
        <v>AFAgg352.5</v>
      </c>
      <c r="B2803" s="154" t="s">
        <v>121</v>
      </c>
      <c r="C2803" s="154" t="s">
        <v>148</v>
      </c>
      <c r="D2803" s="154" t="s">
        <v>89</v>
      </c>
      <c r="E2803" s="154">
        <v>35</v>
      </c>
      <c r="F2803" s="155">
        <v>2.5</v>
      </c>
      <c r="G2803" s="156">
        <v>0</v>
      </c>
      <c r="H2803" s="156">
        <v>179.74</v>
      </c>
      <c r="I2803" s="156">
        <v>217.67</v>
      </c>
      <c r="J2803" s="156">
        <v>278.75</v>
      </c>
      <c r="K2803" s="156">
        <v>354.81</v>
      </c>
      <c r="L2803" s="156">
        <v>437.2</v>
      </c>
      <c r="M2803" s="157">
        <v>354.81</v>
      </c>
    </row>
    <row r="2804" spans="1:13">
      <c r="A2804" s="153" t="str">
        <f>+CONCATENATE(B2804,C2804,D2804,E2804,F2804)</f>
        <v>AFAgg362.5</v>
      </c>
      <c r="B2804" s="154" t="s">
        <v>121</v>
      </c>
      <c r="C2804" s="154" t="s">
        <v>148</v>
      </c>
      <c r="D2804" s="154" t="s">
        <v>89</v>
      </c>
      <c r="E2804" s="154">
        <v>36</v>
      </c>
      <c r="F2804" s="155">
        <v>2.5</v>
      </c>
      <c r="G2804" s="156">
        <v>0</v>
      </c>
      <c r="H2804" s="156">
        <v>191.98</v>
      </c>
      <c r="I2804" s="156">
        <v>236.44</v>
      </c>
      <c r="J2804" s="156">
        <v>304.57</v>
      </c>
      <c r="K2804" s="156">
        <v>386.07</v>
      </c>
      <c r="L2804" s="156">
        <v>472.84</v>
      </c>
      <c r="M2804" s="157">
        <v>369.13</v>
      </c>
    </row>
    <row r="2805" spans="1:13">
      <c r="A2805" s="153" t="str">
        <f>+CONCATENATE(B2805,C2805,D2805,E2805,F2805)</f>
        <v>AFAgg372.5</v>
      </c>
      <c r="B2805" s="154" t="s">
        <v>121</v>
      </c>
      <c r="C2805" s="154" t="s">
        <v>148</v>
      </c>
      <c r="D2805" s="154" t="s">
        <v>89</v>
      </c>
      <c r="E2805" s="154">
        <v>37</v>
      </c>
      <c r="F2805" s="155">
        <v>2.5</v>
      </c>
      <c r="G2805" s="156">
        <v>0</v>
      </c>
      <c r="H2805" s="156">
        <v>206.4</v>
      </c>
      <c r="I2805" s="156">
        <v>258.22</v>
      </c>
      <c r="J2805" s="156">
        <v>333.37</v>
      </c>
      <c r="K2805" s="156">
        <v>419.9</v>
      </c>
      <c r="L2805" s="156">
        <v>511.46</v>
      </c>
      <c r="M2805" s="157">
        <v>384.52</v>
      </c>
    </row>
    <row r="2806" spans="1:13">
      <c r="A2806" s="153" t="str">
        <f>+CONCATENATE(B2806,C2806,D2806,E2806,F2806)</f>
        <v>AFAgg382.5</v>
      </c>
      <c r="B2806" s="154" t="s">
        <v>121</v>
      </c>
      <c r="C2806" s="154" t="s">
        <v>148</v>
      </c>
      <c r="D2806" s="154" t="s">
        <v>89</v>
      </c>
      <c r="E2806" s="154">
        <v>38</v>
      </c>
      <c r="F2806" s="155">
        <v>2.5</v>
      </c>
      <c r="G2806" s="156">
        <v>0</v>
      </c>
      <c r="H2806" s="156">
        <v>223.25</v>
      </c>
      <c r="I2806" s="156">
        <v>283.01</v>
      </c>
      <c r="J2806" s="156">
        <v>365</v>
      </c>
      <c r="K2806" s="156">
        <v>456.63</v>
      </c>
      <c r="L2806" s="156">
        <v>553.26</v>
      </c>
      <c r="M2806" s="157">
        <v>401.04</v>
      </c>
    </row>
    <row r="2807" spans="1:13">
      <c r="A2807" s="153" t="str">
        <f>+CONCATENATE(B2807,C2807,D2807,E2807,F2807)</f>
        <v>AFAgg392.5</v>
      </c>
      <c r="B2807" s="154" t="s">
        <v>121</v>
      </c>
      <c r="C2807" s="154" t="s">
        <v>148</v>
      </c>
      <c r="D2807" s="154" t="s">
        <v>89</v>
      </c>
      <c r="E2807" s="154">
        <v>39</v>
      </c>
      <c r="F2807" s="155">
        <v>2.5</v>
      </c>
      <c r="G2807" s="156">
        <v>0</v>
      </c>
      <c r="H2807" s="156">
        <v>242.9</v>
      </c>
      <c r="I2807" s="156">
        <v>311.08</v>
      </c>
      <c r="J2807" s="156">
        <v>399.8</v>
      </c>
      <c r="K2807" s="156">
        <v>496.49</v>
      </c>
      <c r="L2807" s="156">
        <v>598.47</v>
      </c>
      <c r="M2807" s="157">
        <v>418.8</v>
      </c>
    </row>
    <row r="2808" spans="1:13">
      <c r="A2808" s="153" t="str">
        <f>+CONCATENATE(B2808,C2808,D2808,E2808,F2808)</f>
        <v>AFAgg402.5</v>
      </c>
      <c r="B2808" s="154" t="s">
        <v>121</v>
      </c>
      <c r="C2808" s="154" t="s">
        <v>148</v>
      </c>
      <c r="D2808" s="154" t="s">
        <v>89</v>
      </c>
      <c r="E2808" s="154">
        <v>40</v>
      </c>
      <c r="F2808" s="155">
        <v>2.5</v>
      </c>
      <c r="G2808" s="156">
        <v>277.98</v>
      </c>
      <c r="H2808" s="156">
        <v>265.74</v>
      </c>
      <c r="I2808" s="156">
        <v>342.51</v>
      </c>
      <c r="J2808" s="156">
        <v>437.9</v>
      </c>
      <c r="K2808" s="156">
        <v>539.67</v>
      </c>
      <c r="L2808" s="156">
        <v>647.32</v>
      </c>
      <c r="M2808" s="157">
        <v>437.9</v>
      </c>
    </row>
    <row r="2809" spans="1:13">
      <c r="A2809" s="153" t="str">
        <f>+CONCATENATE(B2809,C2809,D2809,E2809,F2809)</f>
        <v>AFAgg412.5</v>
      </c>
      <c r="B2809" s="154" t="s">
        <v>121</v>
      </c>
      <c r="C2809" s="154" t="s">
        <v>148</v>
      </c>
      <c r="D2809" s="154" t="s">
        <v>89</v>
      </c>
      <c r="E2809" s="154">
        <v>41</v>
      </c>
      <c r="F2809" s="155">
        <v>2.5</v>
      </c>
      <c r="G2809" s="156">
        <v>277.98</v>
      </c>
      <c r="H2809" s="156">
        <v>291.96</v>
      </c>
      <c r="I2809" s="156">
        <v>377.63</v>
      </c>
      <c r="J2809" s="156">
        <v>479.25</v>
      </c>
      <c r="K2809" s="156">
        <v>586.41</v>
      </c>
      <c r="L2809" s="156">
        <v>700.03</v>
      </c>
      <c r="M2809" s="157">
        <v>458.34</v>
      </c>
    </row>
    <row r="2810" spans="1:13">
      <c r="A2810" s="153" t="str">
        <f>+CONCATENATE(B2810,C2810,D2810,E2810,F2810)</f>
        <v>AFAgg422.5</v>
      </c>
      <c r="B2810" s="154" t="s">
        <v>121</v>
      </c>
      <c r="C2810" s="154" t="s">
        <v>148</v>
      </c>
      <c r="D2810" s="154" t="s">
        <v>89</v>
      </c>
      <c r="E2810" s="154">
        <v>42</v>
      </c>
      <c r="F2810" s="155">
        <v>2.5</v>
      </c>
      <c r="G2810" s="156">
        <v>277.98</v>
      </c>
      <c r="H2810" s="156">
        <v>321.76</v>
      </c>
      <c r="I2810" s="156">
        <v>416.49</v>
      </c>
      <c r="J2810" s="156">
        <v>524.06</v>
      </c>
      <c r="K2810" s="156">
        <v>636.98</v>
      </c>
      <c r="L2810" s="156">
        <v>756.85</v>
      </c>
      <c r="M2810" s="157">
        <v>480.36</v>
      </c>
    </row>
    <row r="2811" spans="1:13">
      <c r="A2811" s="153" t="str">
        <f>+CONCATENATE(B2811,C2811,D2811,E2811,F2811)</f>
        <v>AFAgg432.5</v>
      </c>
      <c r="B2811" s="154" t="s">
        <v>121</v>
      </c>
      <c r="C2811" s="154" t="s">
        <v>148</v>
      </c>
      <c r="D2811" s="154" t="s">
        <v>89</v>
      </c>
      <c r="E2811" s="154">
        <v>43</v>
      </c>
      <c r="F2811" s="155">
        <v>2.5</v>
      </c>
      <c r="G2811" s="156">
        <v>277.98</v>
      </c>
      <c r="H2811" s="156">
        <v>356.19</v>
      </c>
      <c r="I2811" s="156">
        <v>459.22</v>
      </c>
      <c r="J2811" s="156">
        <v>572.62</v>
      </c>
      <c r="K2811" s="156">
        <v>691.67</v>
      </c>
      <c r="L2811" s="156">
        <v>818.01</v>
      </c>
      <c r="M2811" s="157">
        <v>504.04</v>
      </c>
    </row>
    <row r="2812" spans="1:13">
      <c r="A2812" s="153" t="str">
        <f>+CONCATENATE(B2812,C2812,D2812,E2812,F2812)</f>
        <v>AFAgg442.5</v>
      </c>
      <c r="B2812" s="154" t="s">
        <v>121</v>
      </c>
      <c r="C2812" s="154" t="s">
        <v>148</v>
      </c>
      <c r="D2812" s="154" t="s">
        <v>89</v>
      </c>
      <c r="E2812" s="154">
        <v>44</v>
      </c>
      <c r="F2812" s="155">
        <v>2.5</v>
      </c>
      <c r="G2812" s="156">
        <v>305.14</v>
      </c>
      <c r="H2812" s="156">
        <v>395.18</v>
      </c>
      <c r="I2812" s="156">
        <v>506.05</v>
      </c>
      <c r="J2812" s="156">
        <v>625.17</v>
      </c>
      <c r="K2812" s="156">
        <v>750.79</v>
      </c>
      <c r="L2812" s="156">
        <v>883.72</v>
      </c>
      <c r="M2812" s="157">
        <v>529.55</v>
      </c>
    </row>
    <row r="2813" spans="1:13">
      <c r="A2813" s="153" t="str">
        <f>+CONCATENATE(B2813,C2813,D2813,E2813,F2813)</f>
        <v>AFAgg452.5</v>
      </c>
      <c r="B2813" s="154" t="s">
        <v>121</v>
      </c>
      <c r="C2813" s="154" t="s">
        <v>148</v>
      </c>
      <c r="D2813" s="154" t="s">
        <v>89</v>
      </c>
      <c r="E2813" s="154">
        <v>45</v>
      </c>
      <c r="F2813" s="155">
        <v>2.5</v>
      </c>
      <c r="G2813" s="156">
        <v>336.94</v>
      </c>
      <c r="H2813" s="156">
        <v>438.88</v>
      </c>
      <c r="I2813" s="156">
        <v>557.09</v>
      </c>
      <c r="J2813" s="156">
        <v>681.97</v>
      </c>
      <c r="K2813" s="156">
        <v>814.65</v>
      </c>
      <c r="L2813" s="156">
        <v>954.19</v>
      </c>
      <c r="M2813" s="157">
        <v>557.09</v>
      </c>
    </row>
    <row r="2814" spans="1:13">
      <c r="A2814" s="153" t="str">
        <f>+CONCATENATE(B2814,C2814,D2814,E2814,F2814)</f>
        <v>AFAgg462.5</v>
      </c>
      <c r="B2814" s="154" t="s">
        <v>121</v>
      </c>
      <c r="C2814" s="154" t="s">
        <v>148</v>
      </c>
      <c r="D2814" s="154" t="s">
        <v>89</v>
      </c>
      <c r="E2814" s="154">
        <v>46</v>
      </c>
      <c r="F2814" s="155">
        <v>2.5</v>
      </c>
      <c r="G2814" s="156">
        <v>373.73</v>
      </c>
      <c r="H2814" s="156">
        <v>487.42</v>
      </c>
      <c r="I2814" s="156">
        <v>612.36</v>
      </c>
      <c r="J2814" s="156">
        <v>743.29</v>
      </c>
      <c r="K2814" s="156">
        <v>883.52</v>
      </c>
      <c r="L2814" s="156"/>
      <c r="M2814" s="157">
        <v>586.66</v>
      </c>
    </row>
    <row r="2815" spans="1:13">
      <c r="A2815" s="153" t="str">
        <f>+CONCATENATE(B2815,C2815,D2815,E2815,F2815)</f>
        <v>AFAgg472.5</v>
      </c>
      <c r="B2815" s="154" t="s">
        <v>121</v>
      </c>
      <c r="C2815" s="154" t="s">
        <v>148</v>
      </c>
      <c r="D2815" s="154" t="s">
        <v>89</v>
      </c>
      <c r="E2815" s="154">
        <v>47</v>
      </c>
      <c r="F2815" s="155">
        <v>2.5</v>
      </c>
      <c r="G2815" s="156">
        <v>415.88</v>
      </c>
      <c r="H2815" s="156">
        <v>540.98</v>
      </c>
      <c r="I2815" s="156">
        <v>671.85</v>
      </c>
      <c r="J2815" s="156">
        <v>809.43</v>
      </c>
      <c r="K2815" s="156">
        <v>957.69</v>
      </c>
      <c r="L2815" s="156"/>
      <c r="M2815" s="157">
        <v>618.59</v>
      </c>
    </row>
    <row r="2816" spans="1:13">
      <c r="A2816" s="153" t="str">
        <f>+CONCATENATE(B2816,C2816,D2816,E2816,F2816)</f>
        <v>AFAgg482.5</v>
      </c>
      <c r="B2816" s="154" t="s">
        <v>121</v>
      </c>
      <c r="C2816" s="154" t="s">
        <v>148</v>
      </c>
      <c r="D2816" s="154" t="s">
        <v>89</v>
      </c>
      <c r="E2816" s="154">
        <v>48</v>
      </c>
      <c r="F2816" s="155">
        <v>2.5</v>
      </c>
      <c r="G2816" s="156">
        <v>463.6</v>
      </c>
      <c r="H2816" s="156">
        <v>599.35</v>
      </c>
      <c r="I2816" s="156">
        <v>735.86</v>
      </c>
      <c r="J2816" s="156">
        <v>880.67</v>
      </c>
      <c r="K2816" s="156">
        <v>1037.41</v>
      </c>
      <c r="L2816" s="156"/>
      <c r="M2816" s="157">
        <v>653.01</v>
      </c>
    </row>
    <row r="2817" spans="1:13">
      <c r="A2817" s="153" t="str">
        <f>+CONCATENATE(B2817,C2817,D2817,E2817,F2817)</f>
        <v>AFAgg492.5</v>
      </c>
      <c r="B2817" s="154" t="s">
        <v>121</v>
      </c>
      <c r="C2817" s="154" t="s">
        <v>148</v>
      </c>
      <c r="D2817" s="154" t="s">
        <v>89</v>
      </c>
      <c r="E2817" s="154">
        <v>49</v>
      </c>
      <c r="F2817" s="155">
        <v>2.5</v>
      </c>
      <c r="G2817" s="156">
        <v>517.57</v>
      </c>
      <c r="H2817" s="156">
        <v>662.4</v>
      </c>
      <c r="I2817" s="156">
        <v>804.52</v>
      </c>
      <c r="J2817" s="156">
        <v>957.28</v>
      </c>
      <c r="K2817" s="156">
        <v>1122.86</v>
      </c>
      <c r="L2817" s="156">
        <v>0</v>
      </c>
      <c r="M2817" s="157">
        <v>690.06</v>
      </c>
    </row>
    <row r="2818" spans="1:13">
      <c r="A2818" s="153" t="str">
        <f>+CONCATENATE(B2818,C2818,D2818,E2818,F2818)</f>
        <v>AFAgg502.5</v>
      </c>
      <c r="B2818" s="154" t="s">
        <v>121</v>
      </c>
      <c r="C2818" s="154" t="s">
        <v>148</v>
      </c>
      <c r="D2818" s="154" t="s">
        <v>89</v>
      </c>
      <c r="E2818" s="154">
        <v>50</v>
      </c>
      <c r="F2818" s="155">
        <v>2.5</v>
      </c>
      <c r="G2818" s="156">
        <v>577.26</v>
      </c>
      <c r="H2818" s="156">
        <v>730.05</v>
      </c>
      <c r="I2818" s="156">
        <v>877.93</v>
      </c>
      <c r="J2818" s="156">
        <v>1039.52</v>
      </c>
      <c r="K2818" s="156">
        <v>1214.19</v>
      </c>
      <c r="L2818" s="156">
        <v>0</v>
      </c>
      <c r="M2818" s="157">
        <v>730.05</v>
      </c>
    </row>
    <row r="2819" spans="1:13">
      <c r="A2819" s="153" t="str">
        <f t="shared" ref="A2819:A2881" si="66">+CONCATENATE(B2819,C2819,D2819,E2819,F2819)</f>
        <v>AFAgg512.5</v>
      </c>
      <c r="B2819" s="154" t="s">
        <v>121</v>
      </c>
      <c r="C2819" s="154" t="s">
        <v>148</v>
      </c>
      <c r="D2819" s="154" t="s">
        <v>89</v>
      </c>
      <c r="E2819" s="154">
        <v>51</v>
      </c>
      <c r="F2819" s="155">
        <v>2.5</v>
      </c>
      <c r="G2819" s="156">
        <v>642.42</v>
      </c>
      <c r="H2819" s="156">
        <v>802.04</v>
      </c>
      <c r="I2819" s="156">
        <v>956.24</v>
      </c>
      <c r="J2819" s="156">
        <v>1127.57</v>
      </c>
      <c r="K2819" s="156"/>
      <c r="L2819" s="156">
        <v>0</v>
      </c>
      <c r="M2819" s="157">
        <v>772</v>
      </c>
    </row>
    <row r="2820" spans="1:13">
      <c r="A2820" s="153" t="str">
        <f>+CONCATENATE(B2820,C2820,D2820,E2820,F2820)</f>
        <v>AFAgg522.5</v>
      </c>
      <c r="B2820" s="154" t="s">
        <v>121</v>
      </c>
      <c r="C2820" s="154" t="s">
        <v>148</v>
      </c>
      <c r="D2820" s="154" t="s">
        <v>89</v>
      </c>
      <c r="E2820" s="154">
        <v>52</v>
      </c>
      <c r="F2820" s="155">
        <v>2.5</v>
      </c>
      <c r="G2820" s="156">
        <v>712.35</v>
      </c>
      <c r="H2820" s="156">
        <v>878.17</v>
      </c>
      <c r="I2820" s="156">
        <v>1039.62</v>
      </c>
      <c r="J2820" s="156">
        <v>1221.66</v>
      </c>
      <c r="K2820" s="156"/>
      <c r="L2820" s="156">
        <v>0</v>
      </c>
      <c r="M2820" s="157">
        <v>812.44</v>
      </c>
    </row>
    <row r="2821" spans="1:13">
      <c r="A2821" s="153" t="str">
        <f>+CONCATENATE(B2821,C2821,D2821,E2821,F2821)</f>
        <v>AFAgg532.5</v>
      </c>
      <c r="B2821" s="154" t="s">
        <v>121</v>
      </c>
      <c r="C2821" s="154" t="s">
        <v>148</v>
      </c>
      <c r="D2821" s="154" t="s">
        <v>89</v>
      </c>
      <c r="E2821" s="154">
        <v>53</v>
      </c>
      <c r="F2821" s="155">
        <v>2.5</v>
      </c>
      <c r="G2821" s="156">
        <v>786.46</v>
      </c>
      <c r="H2821" s="156">
        <v>958.32</v>
      </c>
      <c r="I2821" s="156">
        <v>1128.28</v>
      </c>
      <c r="J2821" s="156">
        <v>1321.99</v>
      </c>
      <c r="K2821" s="156"/>
      <c r="L2821" s="156">
        <v>0</v>
      </c>
      <c r="M2821" s="157">
        <v>854.39</v>
      </c>
    </row>
    <row r="2822" spans="1:13">
      <c r="A2822" s="153" t="str">
        <f>+CONCATENATE(B2822,C2822,D2822,E2822,F2822)</f>
        <v>AFAgg542.5</v>
      </c>
      <c r="B2822" s="154" t="s">
        <v>121</v>
      </c>
      <c r="C2822" s="154" t="s">
        <v>148</v>
      </c>
      <c r="D2822" s="154" t="s">
        <v>89</v>
      </c>
      <c r="E2822" s="154">
        <v>54</v>
      </c>
      <c r="F2822" s="155">
        <v>2.5</v>
      </c>
      <c r="G2822" s="156">
        <v>864.07</v>
      </c>
      <c r="H2822" s="156">
        <v>1042.57</v>
      </c>
      <c r="I2822" s="156">
        <v>1222.56</v>
      </c>
      <c r="J2822" s="156">
        <v>1428.85</v>
      </c>
      <c r="K2822" s="156">
        <v>0</v>
      </c>
      <c r="L2822" s="156">
        <v>0</v>
      </c>
      <c r="M2822" s="157">
        <v>898.43</v>
      </c>
    </row>
    <row r="2823" spans="1:13">
      <c r="A2823" s="153" t="str">
        <f>+CONCATENATE(B2823,C2823,D2823,E2823,F2823)</f>
        <v>AFAgg552.5</v>
      </c>
      <c r="B2823" s="154" t="s">
        <v>121</v>
      </c>
      <c r="C2823" s="154" t="s">
        <v>148</v>
      </c>
      <c r="D2823" s="154" t="s">
        <v>89</v>
      </c>
      <c r="E2823" s="154">
        <v>55</v>
      </c>
      <c r="F2823" s="155">
        <v>2.5</v>
      </c>
      <c r="G2823" s="156">
        <v>944.28</v>
      </c>
      <c r="H2823" s="156">
        <v>1131.16</v>
      </c>
      <c r="I2823" s="156">
        <v>1322.93</v>
      </c>
      <c r="J2823" s="156">
        <v>1542.57</v>
      </c>
      <c r="K2823" s="156">
        <v>0</v>
      </c>
      <c r="L2823" s="156">
        <v>0</v>
      </c>
      <c r="M2823" s="157">
        <v>944.28</v>
      </c>
    </row>
    <row r="2824" spans="1:13">
      <c r="A2824" s="153" t="str">
        <f>+CONCATENATE(B2824,C2824,D2824,E2824,F2824)</f>
        <v>AFAgg562.5</v>
      </c>
      <c r="B2824" s="154" t="s">
        <v>121</v>
      </c>
      <c r="C2824" s="154" t="s">
        <v>148</v>
      </c>
      <c r="D2824" s="154" t="s">
        <v>89</v>
      </c>
      <c r="E2824" s="154">
        <v>56</v>
      </c>
      <c r="F2824" s="155">
        <v>2.5</v>
      </c>
      <c r="G2824" s="156">
        <v>1028.15</v>
      </c>
      <c r="H2824" s="156">
        <v>1224.59</v>
      </c>
      <c r="I2824" s="156">
        <v>1429.93</v>
      </c>
      <c r="J2824" s="156"/>
      <c r="K2824" s="156">
        <v>0</v>
      </c>
      <c r="L2824" s="156">
        <v>0</v>
      </c>
      <c r="M2824" s="157"/>
    </row>
    <row r="2825" spans="1:13">
      <c r="A2825" s="153" t="str">
        <f>+CONCATENATE(B2825,C2825,D2825,E2825,F2825)</f>
        <v>AFAgg572.5</v>
      </c>
      <c r="B2825" s="154" t="s">
        <v>121</v>
      </c>
      <c r="C2825" s="154" t="s">
        <v>148</v>
      </c>
      <c r="D2825" s="154" t="s">
        <v>89</v>
      </c>
      <c r="E2825" s="154">
        <v>57</v>
      </c>
      <c r="F2825" s="155">
        <v>2.5</v>
      </c>
      <c r="G2825" s="156">
        <v>1115.32</v>
      </c>
      <c r="H2825" s="156">
        <v>1323.64</v>
      </c>
      <c r="I2825" s="156">
        <v>1544.34</v>
      </c>
      <c r="J2825" s="156"/>
      <c r="K2825" s="156">
        <v>0</v>
      </c>
      <c r="L2825" s="156">
        <v>0</v>
      </c>
      <c r="M2825" s="157"/>
    </row>
    <row r="2826" spans="1:13">
      <c r="A2826" s="153" t="str">
        <f>+CONCATENATE(B2826,C2826,D2826,E2826,F2826)</f>
        <v>AFAgg582.5</v>
      </c>
      <c r="B2826" s="154" t="s">
        <v>121</v>
      </c>
      <c r="C2826" s="154" t="s">
        <v>148</v>
      </c>
      <c r="D2826" s="154" t="s">
        <v>89</v>
      </c>
      <c r="E2826" s="154">
        <v>58</v>
      </c>
      <c r="F2826" s="155">
        <v>2.5</v>
      </c>
      <c r="G2826" s="156">
        <v>1206.37</v>
      </c>
      <c r="H2826" s="156">
        <v>1428.68</v>
      </c>
      <c r="I2826" s="156">
        <v>1667</v>
      </c>
      <c r="J2826" s="156"/>
      <c r="K2826" s="156">
        <v>0</v>
      </c>
      <c r="L2826" s="156">
        <v>0</v>
      </c>
      <c r="M2826" s="157"/>
    </row>
    <row r="2827" spans="1:13">
      <c r="A2827" s="153" t="str">
        <f>+CONCATENATE(B2827,C2827,D2827,E2827,F2827)</f>
        <v>AFAgg592.5</v>
      </c>
      <c r="B2827" s="154" t="s">
        <v>121</v>
      </c>
      <c r="C2827" s="154" t="s">
        <v>148</v>
      </c>
      <c r="D2827" s="154" t="s">
        <v>89</v>
      </c>
      <c r="E2827" s="154">
        <v>59</v>
      </c>
      <c r="F2827" s="155">
        <v>2.5</v>
      </c>
      <c r="G2827" s="156">
        <v>1302.32</v>
      </c>
      <c r="H2827" s="156">
        <v>1542.18</v>
      </c>
      <c r="I2827" s="156">
        <v>1798.97</v>
      </c>
      <c r="J2827" s="156">
        <v>0</v>
      </c>
      <c r="K2827" s="156">
        <v>0</v>
      </c>
      <c r="L2827" s="156">
        <v>0</v>
      </c>
      <c r="M2827" s="157"/>
    </row>
    <row r="2828" spans="1:13">
      <c r="A2828" s="153" t="str">
        <f>+CONCATENATE(B2828,C2828,D2828,E2828,F2828)</f>
        <v>AFAgg602.5</v>
      </c>
      <c r="B2828" s="154" t="s">
        <v>121</v>
      </c>
      <c r="C2828" s="154" t="s">
        <v>148</v>
      </c>
      <c r="D2828" s="154" t="s">
        <v>89</v>
      </c>
      <c r="E2828" s="154">
        <v>60</v>
      </c>
      <c r="F2828" s="155">
        <v>2.5</v>
      </c>
      <c r="G2828" s="156">
        <v>1404.4</v>
      </c>
      <c r="H2828" s="156">
        <v>1664.37</v>
      </c>
      <c r="I2828" s="156">
        <v>1941.3</v>
      </c>
      <c r="J2828" s="156">
        <v>0</v>
      </c>
      <c r="K2828" s="156">
        <v>0</v>
      </c>
      <c r="L2828" s="156">
        <v>0</v>
      </c>
      <c r="M2828" s="157"/>
    </row>
    <row r="2829" spans="1:13">
      <c r="A2829" s="153" t="str">
        <f>+CONCATENATE(B2829,C2829,D2829,E2829,F2829)</f>
        <v>AFAgg612.5</v>
      </c>
      <c r="B2829" s="154" t="s">
        <v>121</v>
      </c>
      <c r="C2829" s="154" t="s">
        <v>148</v>
      </c>
      <c r="D2829" s="154" t="s">
        <v>89</v>
      </c>
      <c r="E2829" s="154">
        <v>61</v>
      </c>
      <c r="F2829" s="155">
        <v>2.5</v>
      </c>
      <c r="G2829" s="156">
        <v>1514.17</v>
      </c>
      <c r="H2829" s="156">
        <v>1797.8</v>
      </c>
      <c r="I2829" s="156"/>
      <c r="J2829" s="156">
        <v>0</v>
      </c>
      <c r="K2829" s="156">
        <v>0</v>
      </c>
      <c r="L2829" s="156">
        <v>0</v>
      </c>
      <c r="M2829" s="157"/>
    </row>
    <row r="2830" spans="1:13">
      <c r="A2830" s="153" t="str">
        <f>+CONCATENATE(B2830,C2830,D2830,E2830,F2830)</f>
        <v>AFAgg622.5</v>
      </c>
      <c r="B2830" s="154" t="s">
        <v>121</v>
      </c>
      <c r="C2830" s="154" t="s">
        <v>148</v>
      </c>
      <c r="D2830" s="154" t="s">
        <v>89</v>
      </c>
      <c r="E2830" s="154">
        <v>62</v>
      </c>
      <c r="F2830" s="155">
        <v>2.5</v>
      </c>
      <c r="G2830" s="156">
        <v>1632.95</v>
      </c>
      <c r="H2830" s="156">
        <v>1942.28</v>
      </c>
      <c r="I2830" s="156"/>
      <c r="J2830" s="156">
        <v>0</v>
      </c>
      <c r="K2830" s="156">
        <v>0</v>
      </c>
      <c r="L2830" s="156">
        <v>0</v>
      </c>
      <c r="M2830" s="157"/>
    </row>
    <row r="2831" spans="1:13">
      <c r="A2831" s="153" t="str">
        <f>+CONCATENATE(B2831,C2831,D2831,E2831,F2831)</f>
        <v>AFAgg632.5</v>
      </c>
      <c r="B2831" s="154" t="s">
        <v>121</v>
      </c>
      <c r="C2831" s="154" t="s">
        <v>148</v>
      </c>
      <c r="D2831" s="154" t="s">
        <v>89</v>
      </c>
      <c r="E2831" s="154">
        <v>63</v>
      </c>
      <c r="F2831" s="155">
        <v>2.5</v>
      </c>
      <c r="G2831" s="156">
        <v>1762.71</v>
      </c>
      <c r="H2831" s="156">
        <v>2100.48</v>
      </c>
      <c r="I2831" s="156"/>
      <c r="J2831" s="156">
        <v>0</v>
      </c>
      <c r="K2831" s="156">
        <v>0</v>
      </c>
      <c r="L2831" s="156">
        <v>0</v>
      </c>
      <c r="M2831" s="157"/>
    </row>
    <row r="2832" spans="1:13">
      <c r="A2832" s="153" t="str">
        <f>+CONCATENATE(B2832,C2832,D2832,E2832,F2832)</f>
        <v>AFAgg642.5</v>
      </c>
      <c r="B2832" s="154" t="s">
        <v>121</v>
      </c>
      <c r="C2832" s="154" t="s">
        <v>148</v>
      </c>
      <c r="D2832" s="154" t="s">
        <v>89</v>
      </c>
      <c r="E2832" s="154">
        <v>64</v>
      </c>
      <c r="F2832" s="155">
        <v>2.5</v>
      </c>
      <c r="G2832" s="156">
        <v>1905.15</v>
      </c>
      <c r="H2832" s="156">
        <v>2273.68</v>
      </c>
      <c r="I2832" s="156">
        <v>0</v>
      </c>
      <c r="J2832" s="156">
        <v>0</v>
      </c>
      <c r="K2832" s="156">
        <v>0</v>
      </c>
      <c r="L2832" s="156">
        <v>0</v>
      </c>
      <c r="M2832" s="157"/>
    </row>
    <row r="2833" spans="1:13">
      <c r="A2833" s="153" t="str">
        <f>+CONCATENATE(B2833,C2833,D2833,E2833,F2833)</f>
        <v>AFAgg652.5</v>
      </c>
      <c r="B2833" s="154" t="s">
        <v>121</v>
      </c>
      <c r="C2833" s="154" t="s">
        <v>148</v>
      </c>
      <c r="D2833" s="154" t="s">
        <v>89</v>
      </c>
      <c r="E2833" s="154">
        <v>65</v>
      </c>
      <c r="F2833" s="155">
        <v>2.5</v>
      </c>
      <c r="G2833" s="156">
        <v>2061.94</v>
      </c>
      <c r="H2833" s="156">
        <v>2463.38</v>
      </c>
      <c r="I2833" s="156">
        <v>0</v>
      </c>
      <c r="J2833" s="156">
        <v>0</v>
      </c>
      <c r="K2833" s="156">
        <v>0</v>
      </c>
      <c r="L2833" s="156">
        <v>0</v>
      </c>
      <c r="M2833" s="157"/>
    </row>
    <row r="2834" spans="1:13">
      <c r="A2834" s="153" t="str">
        <f>+CONCATENATE(B2834,C2834,D2834,E2834,F2834)</f>
        <v>AFAgg182.75</v>
      </c>
      <c r="B2834" s="158" t="s">
        <v>121</v>
      </c>
      <c r="C2834" s="154" t="s">
        <v>148</v>
      </c>
      <c r="D2834" s="154" t="s">
        <v>89</v>
      </c>
      <c r="E2834" s="158">
        <v>18</v>
      </c>
      <c r="F2834" s="159">
        <v>2.75</v>
      </c>
      <c r="G2834" s="156">
        <v>0</v>
      </c>
      <c r="H2834" s="156">
        <v>131.68</v>
      </c>
      <c r="I2834" s="156">
        <v>132.2</v>
      </c>
      <c r="J2834" s="156">
        <v>136.3</v>
      </c>
      <c r="K2834" s="156">
        <v>150.24</v>
      </c>
      <c r="L2834" s="156">
        <v>176</v>
      </c>
      <c r="M2834" s="157"/>
    </row>
    <row r="2835" spans="1:13">
      <c r="A2835" s="153" t="str">
        <f>+CONCATENATE(B2835,C2835,D2835,E2835,F2835)</f>
        <v>AFAgg192.75</v>
      </c>
      <c r="B2835" s="158" t="s">
        <v>121</v>
      </c>
      <c r="C2835" s="154" t="s">
        <v>148</v>
      </c>
      <c r="D2835" s="154" t="s">
        <v>89</v>
      </c>
      <c r="E2835" s="158">
        <v>19</v>
      </c>
      <c r="F2835" s="159">
        <v>2.75</v>
      </c>
      <c r="G2835" s="156">
        <v>0</v>
      </c>
      <c r="H2835" s="156">
        <v>131.68</v>
      </c>
      <c r="I2835" s="156">
        <v>132.2</v>
      </c>
      <c r="J2835" s="156">
        <v>136.3</v>
      </c>
      <c r="K2835" s="156">
        <v>150.24</v>
      </c>
      <c r="L2835" s="156">
        <v>176</v>
      </c>
      <c r="M2835" s="157"/>
    </row>
    <row r="2836" spans="1:13">
      <c r="A2836" s="153" t="str">
        <f>+CONCATENATE(B2836,C2836,D2836,E2836,F2836)</f>
        <v>AFAgg202.75</v>
      </c>
      <c r="B2836" s="158" t="s">
        <v>121</v>
      </c>
      <c r="C2836" s="154" t="s">
        <v>148</v>
      </c>
      <c r="D2836" s="154" t="s">
        <v>89</v>
      </c>
      <c r="E2836" s="158">
        <v>20</v>
      </c>
      <c r="F2836" s="159">
        <v>2.75</v>
      </c>
      <c r="G2836" s="156">
        <v>0</v>
      </c>
      <c r="H2836" s="156">
        <v>131.68</v>
      </c>
      <c r="I2836" s="156">
        <v>132.2</v>
      </c>
      <c r="J2836" s="156">
        <v>136.3</v>
      </c>
      <c r="K2836" s="156">
        <v>150.24</v>
      </c>
      <c r="L2836" s="156">
        <v>176</v>
      </c>
      <c r="M2836" s="157"/>
    </row>
    <row r="2837" spans="1:13">
      <c r="A2837" s="153" t="str">
        <f>+CONCATENATE(B2837,C2837,D2837,E2837,F2837)</f>
        <v>AFAgg212.75</v>
      </c>
      <c r="B2837" s="158" t="s">
        <v>121</v>
      </c>
      <c r="C2837" s="154" t="s">
        <v>148</v>
      </c>
      <c r="D2837" s="154" t="s">
        <v>89</v>
      </c>
      <c r="E2837" s="158">
        <v>21</v>
      </c>
      <c r="F2837" s="159">
        <v>2.75</v>
      </c>
      <c r="G2837" s="156">
        <v>0</v>
      </c>
      <c r="H2837" s="156">
        <v>131.68</v>
      </c>
      <c r="I2837" s="156">
        <v>132.2</v>
      </c>
      <c r="J2837" s="156">
        <v>136.3</v>
      </c>
      <c r="K2837" s="156">
        <v>150.24</v>
      </c>
      <c r="L2837" s="156">
        <v>176</v>
      </c>
      <c r="M2837" s="157"/>
    </row>
    <row r="2838" spans="1:13">
      <c r="A2838" s="153" t="str">
        <f>+CONCATENATE(B2838,C2838,D2838,E2838,F2838)</f>
        <v>AFAgg222.75</v>
      </c>
      <c r="B2838" s="158" t="s">
        <v>121</v>
      </c>
      <c r="C2838" s="154" t="s">
        <v>148</v>
      </c>
      <c r="D2838" s="154" t="s">
        <v>89</v>
      </c>
      <c r="E2838" s="158">
        <v>22</v>
      </c>
      <c r="F2838" s="159">
        <v>2.75</v>
      </c>
      <c r="G2838" s="156">
        <v>0</v>
      </c>
      <c r="H2838" s="156">
        <v>135.88</v>
      </c>
      <c r="I2838" s="156">
        <v>136.45</v>
      </c>
      <c r="J2838" s="156">
        <v>141.46</v>
      </c>
      <c r="K2838" s="156">
        <v>157.61</v>
      </c>
      <c r="L2838" s="156">
        <v>186.93</v>
      </c>
      <c r="M2838" s="157"/>
    </row>
    <row r="2839" spans="1:13">
      <c r="A2839" s="153" t="str">
        <f>+CONCATENATE(B2839,C2839,D2839,E2839,F2839)</f>
        <v>AFAgg232.75</v>
      </c>
      <c r="B2839" s="158" t="s">
        <v>121</v>
      </c>
      <c r="C2839" s="154" t="s">
        <v>148</v>
      </c>
      <c r="D2839" s="154" t="s">
        <v>89</v>
      </c>
      <c r="E2839" s="158">
        <v>23</v>
      </c>
      <c r="F2839" s="159">
        <v>2.75</v>
      </c>
      <c r="G2839" s="156">
        <v>0</v>
      </c>
      <c r="H2839" s="156">
        <v>139.43</v>
      </c>
      <c r="I2839" s="156">
        <v>140.05</v>
      </c>
      <c r="J2839" s="156">
        <v>146.61</v>
      </c>
      <c r="K2839" s="156">
        <v>165.7</v>
      </c>
      <c r="L2839" s="156">
        <v>198.98</v>
      </c>
      <c r="M2839" s="157"/>
    </row>
    <row r="2840" spans="1:13">
      <c r="A2840" s="153" t="str">
        <f>+CONCATENATE(B2840,C2840,D2840,E2840,F2840)</f>
        <v>AFAgg242.75</v>
      </c>
      <c r="B2840" s="158" t="s">
        <v>121</v>
      </c>
      <c r="C2840" s="154" t="s">
        <v>148</v>
      </c>
      <c r="D2840" s="154" t="s">
        <v>89</v>
      </c>
      <c r="E2840" s="158">
        <v>24</v>
      </c>
      <c r="F2840" s="159">
        <v>2.75</v>
      </c>
      <c r="G2840" s="156">
        <v>0</v>
      </c>
      <c r="H2840" s="156">
        <v>142.35</v>
      </c>
      <c r="I2840" s="156">
        <v>143.35</v>
      </c>
      <c r="J2840" s="156">
        <v>152.05</v>
      </c>
      <c r="K2840" s="156">
        <v>174.66</v>
      </c>
      <c r="L2840" s="156">
        <v>212.33</v>
      </c>
      <c r="M2840" s="157"/>
    </row>
    <row r="2841" spans="1:13">
      <c r="A2841" s="153" t="str">
        <f>+CONCATENATE(B2841,C2841,D2841,E2841,F2841)</f>
        <v>AFAgg252.75</v>
      </c>
      <c r="B2841" s="158" t="s">
        <v>121</v>
      </c>
      <c r="C2841" s="154" t="s">
        <v>148</v>
      </c>
      <c r="D2841" s="154" t="s">
        <v>89</v>
      </c>
      <c r="E2841" s="158">
        <v>25</v>
      </c>
      <c r="F2841" s="159">
        <v>2.75</v>
      </c>
      <c r="G2841" s="156">
        <v>0</v>
      </c>
      <c r="H2841" s="156">
        <v>144.81</v>
      </c>
      <c r="I2841" s="156">
        <v>146.57</v>
      </c>
      <c r="J2841" s="156">
        <v>158.07</v>
      </c>
      <c r="K2841" s="156">
        <v>184.69</v>
      </c>
      <c r="L2841" s="156">
        <v>227.06</v>
      </c>
      <c r="M2841" s="157"/>
    </row>
    <row r="2842" spans="1:13">
      <c r="A2842" s="153" t="str">
        <f>+CONCATENATE(B2842,C2842,D2842,E2842,F2842)</f>
        <v>AFAgg262.75</v>
      </c>
      <c r="B2842" s="158" t="s">
        <v>121</v>
      </c>
      <c r="C2842" s="154" t="s">
        <v>148</v>
      </c>
      <c r="D2842" s="154" t="s">
        <v>89</v>
      </c>
      <c r="E2842" s="158">
        <v>26</v>
      </c>
      <c r="F2842" s="159">
        <v>2.75</v>
      </c>
      <c r="G2842" s="156">
        <v>0</v>
      </c>
      <c r="H2842" s="156">
        <v>147.08</v>
      </c>
      <c r="I2842" s="156">
        <v>150.08</v>
      </c>
      <c r="J2842" s="156">
        <v>164.95</v>
      </c>
      <c r="K2842" s="156">
        <v>196.11</v>
      </c>
      <c r="L2842" s="156">
        <v>243.33</v>
      </c>
      <c r="M2842" s="157"/>
    </row>
    <row r="2843" spans="1:13">
      <c r="A2843" s="153" t="str">
        <f>+CONCATENATE(B2843,C2843,D2843,E2843,F2843)</f>
        <v>AFAgg272.75</v>
      </c>
      <c r="B2843" s="158" t="s">
        <v>121</v>
      </c>
      <c r="C2843" s="154" t="s">
        <v>148</v>
      </c>
      <c r="D2843" s="154" t="s">
        <v>89</v>
      </c>
      <c r="E2843" s="158">
        <v>27</v>
      </c>
      <c r="F2843" s="159">
        <v>2.75</v>
      </c>
      <c r="G2843" s="156">
        <v>0</v>
      </c>
      <c r="H2843" s="156">
        <v>149.39</v>
      </c>
      <c r="I2843" s="156">
        <v>154.12</v>
      </c>
      <c r="J2843" s="156">
        <v>173</v>
      </c>
      <c r="K2843" s="156">
        <v>208.97</v>
      </c>
      <c r="L2843" s="156">
        <v>261.2</v>
      </c>
      <c r="M2843" s="157"/>
    </row>
    <row r="2844" spans="1:13">
      <c r="A2844" s="153" t="str">
        <f>+CONCATENATE(B2844,C2844,D2844,E2844,F2844)</f>
        <v>AFAgg282.75</v>
      </c>
      <c r="B2844" s="158" t="s">
        <v>121</v>
      </c>
      <c r="C2844" s="154" t="s">
        <v>148</v>
      </c>
      <c r="D2844" s="154" t="s">
        <v>89</v>
      </c>
      <c r="E2844" s="158">
        <v>28</v>
      </c>
      <c r="F2844" s="159">
        <v>2.75</v>
      </c>
      <c r="G2844" s="156">
        <v>0</v>
      </c>
      <c r="H2844" s="156">
        <v>151.96</v>
      </c>
      <c r="I2844" s="156">
        <v>159.07</v>
      </c>
      <c r="J2844" s="156">
        <v>182.52</v>
      </c>
      <c r="K2844" s="156">
        <v>223.83</v>
      </c>
      <c r="L2844" s="156">
        <v>280.87</v>
      </c>
      <c r="M2844" s="157"/>
    </row>
    <row r="2845" spans="1:13">
      <c r="A2845" s="153" t="str">
        <f>+CONCATENATE(B2845,C2845,D2845,E2845,F2845)</f>
        <v>AFAgg292.75</v>
      </c>
      <c r="B2845" s="158" t="s">
        <v>121</v>
      </c>
      <c r="C2845" s="154" t="s">
        <v>148</v>
      </c>
      <c r="D2845" s="154" t="s">
        <v>89</v>
      </c>
      <c r="E2845" s="158">
        <v>29</v>
      </c>
      <c r="F2845" s="159">
        <v>2.75</v>
      </c>
      <c r="G2845" s="156">
        <v>0</v>
      </c>
      <c r="H2845" s="156">
        <v>155.07</v>
      </c>
      <c r="I2845" s="156">
        <v>165.25</v>
      </c>
      <c r="J2845" s="156">
        <v>193.57</v>
      </c>
      <c r="K2845" s="156">
        <v>240.63</v>
      </c>
      <c r="L2845" s="156">
        <v>302.47</v>
      </c>
      <c r="M2845" s="157"/>
    </row>
    <row r="2846" spans="1:13">
      <c r="A2846" s="153" t="str">
        <f>+CONCATENATE(B2846,C2846,D2846,E2846,F2846)</f>
        <v>AFAgg302.75</v>
      </c>
      <c r="B2846" s="158" t="s">
        <v>121</v>
      </c>
      <c r="C2846" s="154" t="s">
        <v>148</v>
      </c>
      <c r="D2846" s="154" t="s">
        <v>89</v>
      </c>
      <c r="E2846" s="158">
        <v>30</v>
      </c>
      <c r="F2846" s="159">
        <v>2.75</v>
      </c>
      <c r="G2846" s="156">
        <v>0</v>
      </c>
      <c r="H2846" s="156">
        <v>158.82</v>
      </c>
      <c r="I2846" s="156">
        <v>172.83</v>
      </c>
      <c r="J2846" s="156">
        <v>206.55</v>
      </c>
      <c r="K2846" s="156">
        <v>259.43</v>
      </c>
      <c r="L2846" s="156">
        <v>326.06</v>
      </c>
      <c r="M2846" s="157">
        <v>326.06</v>
      </c>
    </row>
    <row r="2847" spans="1:13">
      <c r="A2847" s="153" t="str">
        <f>+CONCATENATE(B2847,C2847,D2847,E2847,F2847)</f>
        <v>AFAgg312.75</v>
      </c>
      <c r="B2847" s="158" t="s">
        <v>121</v>
      </c>
      <c r="C2847" s="154" t="s">
        <v>148</v>
      </c>
      <c r="D2847" s="154" t="s">
        <v>89</v>
      </c>
      <c r="E2847" s="158">
        <v>31</v>
      </c>
      <c r="F2847" s="159">
        <v>2.75</v>
      </c>
      <c r="G2847" s="156">
        <v>0</v>
      </c>
      <c r="H2847" s="156">
        <v>163.73</v>
      </c>
      <c r="I2847" s="156">
        <v>182.06</v>
      </c>
      <c r="J2847" s="156">
        <v>221.39</v>
      </c>
      <c r="K2847" s="156">
        <v>280.54</v>
      </c>
      <c r="L2847" s="156">
        <v>351.81</v>
      </c>
      <c r="M2847" s="157">
        <v>336.99</v>
      </c>
    </row>
    <row r="2848" spans="1:13">
      <c r="A2848" s="153" t="str">
        <f>+CONCATENATE(B2848,C2848,D2848,E2848,F2848)</f>
        <v>AFAgg322.75</v>
      </c>
      <c r="B2848" s="158" t="s">
        <v>121</v>
      </c>
      <c r="C2848" s="154" t="s">
        <v>148</v>
      </c>
      <c r="D2848" s="154" t="s">
        <v>89</v>
      </c>
      <c r="E2848" s="158">
        <v>32</v>
      </c>
      <c r="F2848" s="159">
        <v>2.75</v>
      </c>
      <c r="G2848" s="156">
        <v>0</v>
      </c>
      <c r="H2848" s="156">
        <v>169.85</v>
      </c>
      <c r="I2848" s="156">
        <v>193.24</v>
      </c>
      <c r="J2848" s="156">
        <v>238.9</v>
      </c>
      <c r="K2848" s="156">
        <v>303.92</v>
      </c>
      <c r="L2848" s="156">
        <v>379.94</v>
      </c>
      <c r="M2848" s="157">
        <v>348.75</v>
      </c>
    </row>
    <row r="2849" spans="1:13">
      <c r="A2849" s="153" t="str">
        <f>+CONCATENATE(B2849,C2849,D2849,E2849,F2849)</f>
        <v>AFAgg332.75</v>
      </c>
      <c r="B2849" s="158" t="s">
        <v>121</v>
      </c>
      <c r="C2849" s="154" t="s">
        <v>148</v>
      </c>
      <c r="D2849" s="154" t="s">
        <v>89</v>
      </c>
      <c r="E2849" s="158">
        <v>33</v>
      </c>
      <c r="F2849" s="159">
        <v>2.75</v>
      </c>
      <c r="G2849" s="156">
        <v>0</v>
      </c>
      <c r="H2849" s="156">
        <v>177.46</v>
      </c>
      <c r="I2849" s="156">
        <v>206.34</v>
      </c>
      <c r="J2849" s="156">
        <v>258.7</v>
      </c>
      <c r="K2849" s="156">
        <v>329.92</v>
      </c>
      <c r="L2849" s="156">
        <v>410.42</v>
      </c>
      <c r="M2849" s="157">
        <v>361.41</v>
      </c>
    </row>
    <row r="2850" spans="1:13">
      <c r="A2850" s="153" t="str">
        <f>+CONCATENATE(B2850,C2850,D2850,E2850,F2850)</f>
        <v>AFAgg342.75</v>
      </c>
      <c r="B2850" s="158" t="s">
        <v>121</v>
      </c>
      <c r="C2850" s="154" t="s">
        <v>148</v>
      </c>
      <c r="D2850" s="154" t="s">
        <v>89</v>
      </c>
      <c r="E2850" s="158">
        <v>34</v>
      </c>
      <c r="F2850" s="159">
        <v>2.75</v>
      </c>
      <c r="G2850" s="156">
        <v>0</v>
      </c>
      <c r="H2850" s="156">
        <v>186.75</v>
      </c>
      <c r="I2850" s="156">
        <v>221.84</v>
      </c>
      <c r="J2850" s="156">
        <v>281.17</v>
      </c>
      <c r="K2850" s="156">
        <v>358.37</v>
      </c>
      <c r="L2850" s="156">
        <v>443.49</v>
      </c>
      <c r="M2850" s="157">
        <v>375.03</v>
      </c>
    </row>
    <row r="2851" spans="1:13">
      <c r="A2851" s="153" t="str">
        <f>+CONCATENATE(B2851,C2851,D2851,E2851,F2851)</f>
        <v>AFAgg352.75</v>
      </c>
      <c r="B2851" s="158" t="s">
        <v>121</v>
      </c>
      <c r="C2851" s="154" t="s">
        <v>148</v>
      </c>
      <c r="D2851" s="154" t="s">
        <v>89</v>
      </c>
      <c r="E2851" s="158">
        <v>35</v>
      </c>
      <c r="F2851" s="159">
        <v>2.75</v>
      </c>
      <c r="G2851" s="156">
        <v>0</v>
      </c>
      <c r="H2851" s="156">
        <v>197.98</v>
      </c>
      <c r="I2851" s="156">
        <v>239.7</v>
      </c>
      <c r="J2851" s="156">
        <v>306.56</v>
      </c>
      <c r="K2851" s="156">
        <v>389.65</v>
      </c>
      <c r="L2851" s="156">
        <v>479.38</v>
      </c>
      <c r="M2851" s="157">
        <v>389.65</v>
      </c>
    </row>
    <row r="2852" spans="1:13">
      <c r="A2852" s="153" t="str">
        <f>+CONCATENATE(B2852,C2852,D2852,E2852,F2852)</f>
        <v>AFAgg362.75</v>
      </c>
      <c r="B2852" s="158" t="s">
        <v>121</v>
      </c>
      <c r="C2852" s="154" t="s">
        <v>148</v>
      </c>
      <c r="D2852" s="154" t="s">
        <v>89</v>
      </c>
      <c r="E2852" s="158">
        <v>36</v>
      </c>
      <c r="F2852" s="159">
        <v>2.75</v>
      </c>
      <c r="G2852" s="156">
        <v>0</v>
      </c>
      <c r="H2852" s="156">
        <v>211.45</v>
      </c>
      <c r="I2852" s="156">
        <v>260.45</v>
      </c>
      <c r="J2852" s="156">
        <v>334.86</v>
      </c>
      <c r="K2852" s="156">
        <v>423.87</v>
      </c>
      <c r="L2852" s="156">
        <v>518.31</v>
      </c>
      <c r="M2852" s="157">
        <v>405.39</v>
      </c>
    </row>
    <row r="2853" spans="1:13">
      <c r="A2853" s="153" t="str">
        <f>+CONCATENATE(B2853,C2853,D2853,E2853,F2853)</f>
        <v>AFAgg372.75</v>
      </c>
      <c r="B2853" s="158" t="s">
        <v>121</v>
      </c>
      <c r="C2853" s="154" t="s">
        <v>148</v>
      </c>
      <c r="D2853" s="154" t="s">
        <v>89</v>
      </c>
      <c r="E2853" s="158">
        <v>37</v>
      </c>
      <c r="F2853" s="159">
        <v>2.75</v>
      </c>
      <c r="G2853" s="156">
        <v>0</v>
      </c>
      <c r="H2853" s="156">
        <v>227.4</v>
      </c>
      <c r="I2853" s="156">
        <v>284.3</v>
      </c>
      <c r="J2853" s="156">
        <v>366.43</v>
      </c>
      <c r="K2853" s="156">
        <v>460.92</v>
      </c>
      <c r="L2853" s="156">
        <v>560.47</v>
      </c>
      <c r="M2853" s="157">
        <v>422.32</v>
      </c>
    </row>
    <row r="2854" spans="1:13">
      <c r="A2854" s="153" t="str">
        <f>+CONCATENATE(B2854,C2854,D2854,E2854,F2854)</f>
        <v>AFAgg382.75</v>
      </c>
      <c r="B2854" s="158" t="s">
        <v>121</v>
      </c>
      <c r="C2854" s="154" t="s">
        <v>148</v>
      </c>
      <c r="D2854" s="154" t="s">
        <v>89</v>
      </c>
      <c r="E2854" s="158">
        <v>38</v>
      </c>
      <c r="F2854" s="159">
        <v>2.75</v>
      </c>
      <c r="G2854" s="156">
        <v>0</v>
      </c>
      <c r="H2854" s="156">
        <v>245.84</v>
      </c>
      <c r="I2854" s="156">
        <v>311.48</v>
      </c>
      <c r="J2854" s="156">
        <v>401.11</v>
      </c>
      <c r="K2854" s="156">
        <v>501.14</v>
      </c>
      <c r="L2854" s="156">
        <v>606.09</v>
      </c>
      <c r="M2854" s="157">
        <v>440.49</v>
      </c>
    </row>
    <row r="2855" spans="1:13">
      <c r="A2855" s="153" t="str">
        <f>+CONCATENATE(B2855,C2855,D2855,E2855,F2855)</f>
        <v>AFAgg392.75</v>
      </c>
      <c r="B2855" s="158" t="s">
        <v>121</v>
      </c>
      <c r="C2855" s="154" t="s">
        <v>148</v>
      </c>
      <c r="D2855" s="154" t="s">
        <v>89</v>
      </c>
      <c r="E2855" s="158">
        <v>39</v>
      </c>
      <c r="F2855" s="159">
        <v>2.75</v>
      </c>
      <c r="G2855" s="156">
        <v>0</v>
      </c>
      <c r="H2855" s="156">
        <v>267.6</v>
      </c>
      <c r="I2855" s="156">
        <v>342.25</v>
      </c>
      <c r="J2855" s="156">
        <v>439.27</v>
      </c>
      <c r="K2855" s="156">
        <v>544.78</v>
      </c>
      <c r="L2855" s="156">
        <v>655.4</v>
      </c>
      <c r="M2855" s="157">
        <v>460.02</v>
      </c>
    </row>
    <row r="2856" spans="1:13">
      <c r="A2856" s="153" t="str">
        <f>+CONCATENATE(B2856,C2856,D2856,E2856,F2856)</f>
        <v>AFAgg402.75</v>
      </c>
      <c r="B2856" s="158" t="s">
        <v>121</v>
      </c>
      <c r="C2856" s="154" t="s">
        <v>148</v>
      </c>
      <c r="D2856" s="154" t="s">
        <v>89</v>
      </c>
      <c r="E2856" s="158">
        <v>40</v>
      </c>
      <c r="F2856" s="159">
        <v>2.75</v>
      </c>
      <c r="G2856" s="156">
        <v>305.93</v>
      </c>
      <c r="H2856" s="156">
        <v>292.64</v>
      </c>
      <c r="I2856" s="156">
        <v>376.73</v>
      </c>
      <c r="J2856" s="156">
        <v>481.04</v>
      </c>
      <c r="K2856" s="156">
        <v>592.03</v>
      </c>
      <c r="L2856" s="156">
        <v>708.65</v>
      </c>
      <c r="M2856" s="157">
        <v>481.04</v>
      </c>
    </row>
    <row r="2857" spans="1:13">
      <c r="A2857" s="153" t="str">
        <f>+CONCATENATE(B2857,C2857,D2857,E2857,F2857)</f>
        <v>AFAgg412.75</v>
      </c>
      <c r="B2857" s="158" t="s">
        <v>121</v>
      </c>
      <c r="C2857" s="154" t="s">
        <v>148</v>
      </c>
      <c r="D2857" s="154" t="s">
        <v>89</v>
      </c>
      <c r="E2857" s="158">
        <v>41</v>
      </c>
      <c r="F2857" s="159">
        <v>2.75</v>
      </c>
      <c r="G2857" s="156">
        <v>305.93</v>
      </c>
      <c r="H2857" s="156">
        <v>321.39</v>
      </c>
      <c r="I2857" s="156">
        <v>415.26</v>
      </c>
      <c r="J2857" s="156">
        <v>526.39</v>
      </c>
      <c r="K2857" s="156">
        <v>643.17</v>
      </c>
      <c r="L2857" s="156">
        <v>766.08</v>
      </c>
      <c r="M2857" s="157">
        <v>503.54</v>
      </c>
    </row>
    <row r="2858" spans="1:13">
      <c r="A2858" s="153" t="str">
        <f>+CONCATENATE(B2858,C2858,D2858,E2858,F2858)</f>
        <v>AFAgg422.75</v>
      </c>
      <c r="B2858" s="158" t="s">
        <v>121</v>
      </c>
      <c r="C2858" s="154" t="s">
        <v>148</v>
      </c>
      <c r="D2858" s="154" t="s">
        <v>89</v>
      </c>
      <c r="E2858" s="158">
        <v>42</v>
      </c>
      <c r="F2858" s="159">
        <v>2.75</v>
      </c>
      <c r="G2858" s="156">
        <v>305.93</v>
      </c>
      <c r="H2858" s="156">
        <v>354.24</v>
      </c>
      <c r="I2858" s="156">
        <v>457.92</v>
      </c>
      <c r="J2858" s="156">
        <v>575.53</v>
      </c>
      <c r="K2858" s="156">
        <v>698.48</v>
      </c>
      <c r="L2858" s="156">
        <v>827.94</v>
      </c>
      <c r="M2858" s="157">
        <v>527.77</v>
      </c>
    </row>
    <row r="2859" spans="1:13">
      <c r="A2859" s="153" t="str">
        <f>+CONCATENATE(B2859,C2859,D2859,E2859,F2859)</f>
        <v>AFAgg432.75</v>
      </c>
      <c r="B2859" s="158" t="s">
        <v>121</v>
      </c>
      <c r="C2859" s="154" t="s">
        <v>148</v>
      </c>
      <c r="D2859" s="154" t="s">
        <v>89</v>
      </c>
      <c r="E2859" s="158">
        <v>43</v>
      </c>
      <c r="F2859" s="159">
        <v>2.75</v>
      </c>
      <c r="G2859" s="156">
        <v>305.93</v>
      </c>
      <c r="H2859" s="156">
        <v>392.12</v>
      </c>
      <c r="I2859" s="156">
        <v>504.82</v>
      </c>
      <c r="J2859" s="156">
        <v>628.78</v>
      </c>
      <c r="K2859" s="156">
        <v>758.28</v>
      </c>
      <c r="L2859" s="156">
        <v>894.48</v>
      </c>
      <c r="M2859" s="157">
        <v>553.85</v>
      </c>
    </row>
    <row r="2860" spans="1:13">
      <c r="A2860" s="153" t="str">
        <f>+CONCATENATE(B2860,C2860,D2860,E2860,F2860)</f>
        <v>AFAgg442.75</v>
      </c>
      <c r="B2860" s="158" t="s">
        <v>121</v>
      </c>
      <c r="C2860" s="154" t="s">
        <v>148</v>
      </c>
      <c r="D2860" s="154" t="s">
        <v>89</v>
      </c>
      <c r="E2860" s="158">
        <v>44</v>
      </c>
      <c r="F2860" s="159">
        <v>2.75</v>
      </c>
      <c r="G2860" s="156">
        <v>335.89</v>
      </c>
      <c r="H2860" s="156">
        <v>434.92</v>
      </c>
      <c r="I2860" s="156">
        <v>556.23</v>
      </c>
      <c r="J2860" s="156">
        <v>686.38</v>
      </c>
      <c r="K2860" s="156">
        <v>822.89</v>
      </c>
      <c r="L2860" s="156">
        <v>965.91</v>
      </c>
      <c r="M2860" s="157">
        <v>581.93</v>
      </c>
    </row>
    <row r="2861" spans="1:13">
      <c r="A2861" s="153" t="str">
        <f>+CONCATENATE(B2861,C2861,D2861,E2861,F2861)</f>
        <v>AFAgg452.75</v>
      </c>
      <c r="B2861" s="158" t="s">
        <v>121</v>
      </c>
      <c r="C2861" s="154" t="s">
        <v>148</v>
      </c>
      <c r="D2861" s="154" t="s">
        <v>89</v>
      </c>
      <c r="E2861" s="158">
        <v>45</v>
      </c>
      <c r="F2861" s="159">
        <v>2.75</v>
      </c>
      <c r="G2861" s="156">
        <v>370.94</v>
      </c>
      <c r="H2861" s="156">
        <v>482.9</v>
      </c>
      <c r="I2861" s="156">
        <v>612.26</v>
      </c>
      <c r="J2861" s="156">
        <v>748.64</v>
      </c>
      <c r="K2861" s="156">
        <v>892.66</v>
      </c>
      <c r="L2861" s="156">
        <v>1042.47</v>
      </c>
      <c r="M2861" s="157">
        <v>612.26</v>
      </c>
    </row>
    <row r="2862" spans="1:13">
      <c r="A2862" s="153" t="str">
        <f>+CONCATENATE(B2862,C2862,D2862,E2862,F2862)</f>
        <v>AFAgg462.75</v>
      </c>
      <c r="B2862" s="158" t="s">
        <v>121</v>
      </c>
      <c r="C2862" s="154" t="s">
        <v>148</v>
      </c>
      <c r="D2862" s="154" t="s">
        <v>89</v>
      </c>
      <c r="E2862" s="158">
        <v>46</v>
      </c>
      <c r="F2862" s="159">
        <v>2.75</v>
      </c>
      <c r="G2862" s="156">
        <v>411.36</v>
      </c>
      <c r="H2862" s="156">
        <v>536.22</v>
      </c>
      <c r="I2862" s="156">
        <v>672.94</v>
      </c>
      <c r="J2862" s="156">
        <v>815.86</v>
      </c>
      <c r="K2862" s="156">
        <v>967.87</v>
      </c>
      <c r="L2862" s="156"/>
      <c r="M2862" s="157">
        <v>644.84</v>
      </c>
    </row>
    <row r="2863" spans="1:13">
      <c r="A2863" s="153" t="str">
        <f>+CONCATENATE(B2863,C2863,D2863,E2863,F2863)</f>
        <v>AFAgg472.75</v>
      </c>
      <c r="B2863" s="158" t="s">
        <v>121</v>
      </c>
      <c r="C2863" s="154" t="s">
        <v>148</v>
      </c>
      <c r="D2863" s="154" t="s">
        <v>89</v>
      </c>
      <c r="E2863" s="158">
        <v>47</v>
      </c>
      <c r="F2863" s="159">
        <v>2.75</v>
      </c>
      <c r="G2863" s="156">
        <v>457.69</v>
      </c>
      <c r="H2863" s="156">
        <v>595.06</v>
      </c>
      <c r="I2863" s="156">
        <v>738.27</v>
      </c>
      <c r="J2863" s="156">
        <v>888.33</v>
      </c>
      <c r="K2863" s="156">
        <v>1048.83</v>
      </c>
      <c r="L2863" s="156"/>
      <c r="M2863" s="157">
        <v>680.01</v>
      </c>
    </row>
    <row r="2864" spans="1:13">
      <c r="A2864" s="153" t="str">
        <f>+CONCATENATE(B2864,C2864,D2864,E2864,F2864)</f>
        <v>AFAgg482.75</v>
      </c>
      <c r="B2864" s="158" t="s">
        <v>121</v>
      </c>
      <c r="C2864" s="154" t="s">
        <v>148</v>
      </c>
      <c r="D2864" s="154" t="s">
        <v>89</v>
      </c>
      <c r="E2864" s="158">
        <v>48</v>
      </c>
      <c r="F2864" s="159">
        <v>2.75</v>
      </c>
      <c r="G2864" s="156">
        <v>510.13</v>
      </c>
      <c r="H2864" s="156">
        <v>659.19</v>
      </c>
      <c r="I2864" s="156">
        <v>808.55</v>
      </c>
      <c r="J2864" s="156">
        <v>966.38</v>
      </c>
      <c r="K2864" s="156">
        <v>1135.79</v>
      </c>
      <c r="L2864" s="156"/>
      <c r="M2864" s="157">
        <v>717.94</v>
      </c>
    </row>
    <row r="2865" spans="1:13">
      <c r="A2865" s="153" t="str">
        <f>+CONCATENATE(B2865,C2865,D2865,E2865,F2865)</f>
        <v>AFAgg492.75</v>
      </c>
      <c r="B2865" s="158" t="s">
        <v>121</v>
      </c>
      <c r="C2865" s="154" t="s">
        <v>148</v>
      </c>
      <c r="D2865" s="154" t="s">
        <v>89</v>
      </c>
      <c r="E2865" s="158">
        <v>49</v>
      </c>
      <c r="F2865" s="159">
        <v>2.75</v>
      </c>
      <c r="G2865" s="156">
        <v>569.76</v>
      </c>
      <c r="H2865" s="156">
        <v>728.49</v>
      </c>
      <c r="I2865" s="156">
        <v>883.94</v>
      </c>
      <c r="J2865" s="156">
        <v>1050.29</v>
      </c>
      <c r="K2865" s="156">
        <v>1228.95</v>
      </c>
      <c r="L2865" s="156">
        <v>0</v>
      </c>
      <c r="M2865" s="157">
        <v>758.78</v>
      </c>
    </row>
    <row r="2866" spans="1:13">
      <c r="A2866" s="153" t="str">
        <f>+CONCATENATE(B2866,C2866,D2866,E2866,F2866)</f>
        <v>AFAgg502.75</v>
      </c>
      <c r="B2866" s="158" t="s">
        <v>121</v>
      </c>
      <c r="C2866" s="154" t="s">
        <v>148</v>
      </c>
      <c r="D2866" s="154" t="s">
        <v>89</v>
      </c>
      <c r="E2866" s="158">
        <v>50</v>
      </c>
      <c r="F2866" s="159">
        <v>2.75</v>
      </c>
      <c r="G2866" s="156">
        <v>635.39</v>
      </c>
      <c r="H2866" s="156">
        <v>802.86</v>
      </c>
      <c r="I2866" s="156">
        <v>964.55</v>
      </c>
      <c r="J2866" s="156">
        <v>1140.34</v>
      </c>
      <c r="K2866" s="156">
        <v>1328.46</v>
      </c>
      <c r="L2866" s="156">
        <v>0</v>
      </c>
      <c r="M2866" s="157">
        <v>802.86</v>
      </c>
    </row>
    <row r="2867" spans="1:13">
      <c r="A2867" s="153" t="str">
        <f>+CONCATENATE(B2867,C2867,D2867,E2867,F2867)</f>
        <v>AFAgg512.75</v>
      </c>
      <c r="B2867" s="158" t="s">
        <v>121</v>
      </c>
      <c r="C2867" s="154" t="s">
        <v>148</v>
      </c>
      <c r="D2867" s="154" t="s">
        <v>89</v>
      </c>
      <c r="E2867" s="158">
        <v>51</v>
      </c>
      <c r="F2867" s="159">
        <v>2.75</v>
      </c>
      <c r="G2867" s="156">
        <v>707.03</v>
      </c>
      <c r="H2867" s="156">
        <v>881.99</v>
      </c>
      <c r="I2867" s="156">
        <v>1050.52</v>
      </c>
      <c r="J2867" s="156">
        <v>1236.72</v>
      </c>
      <c r="K2867" s="156"/>
      <c r="L2867" s="156">
        <v>0</v>
      </c>
      <c r="M2867" s="157">
        <v>849.11</v>
      </c>
    </row>
    <row r="2868" spans="1:13">
      <c r="A2868" s="153" t="str">
        <f>+CONCATENATE(B2868,C2868,D2868,E2868,F2868)</f>
        <v>AFAgg522.75</v>
      </c>
      <c r="B2868" s="158" t="s">
        <v>121</v>
      </c>
      <c r="C2868" s="154" t="s">
        <v>148</v>
      </c>
      <c r="D2868" s="154" t="s">
        <v>89</v>
      </c>
      <c r="E2868" s="158">
        <v>52</v>
      </c>
      <c r="F2868" s="159">
        <v>2.75</v>
      </c>
      <c r="G2868" s="156">
        <v>783.93</v>
      </c>
      <c r="H2868" s="156">
        <v>965.68</v>
      </c>
      <c r="I2868" s="156">
        <v>1142.05</v>
      </c>
      <c r="J2868" s="156">
        <v>1339.66</v>
      </c>
      <c r="K2868" s="156"/>
      <c r="L2868" s="156">
        <v>0</v>
      </c>
      <c r="M2868" s="157">
        <v>893.65</v>
      </c>
    </row>
    <row r="2869" spans="1:13">
      <c r="A2869" s="153" t="str">
        <f>+CONCATENATE(B2869,C2869,D2869,E2869,F2869)</f>
        <v>AFAgg532.75</v>
      </c>
      <c r="B2869" s="158" t="s">
        <v>121</v>
      </c>
      <c r="C2869" s="154" t="s">
        <v>148</v>
      </c>
      <c r="D2869" s="154" t="s">
        <v>89</v>
      </c>
      <c r="E2869" s="158">
        <v>53</v>
      </c>
      <c r="F2869" s="159">
        <v>2.75</v>
      </c>
      <c r="G2869" s="156">
        <v>865.42</v>
      </c>
      <c r="H2869" s="156">
        <v>1053.8</v>
      </c>
      <c r="I2869" s="156">
        <v>1239.36</v>
      </c>
      <c r="J2869" s="156">
        <v>1449.38</v>
      </c>
      <c r="K2869" s="156"/>
      <c r="L2869" s="156">
        <v>0</v>
      </c>
      <c r="M2869" s="157">
        <v>939.91</v>
      </c>
    </row>
    <row r="2870" spans="1:13">
      <c r="A2870" s="153" t="str">
        <f>+CONCATENATE(B2870,C2870,D2870,E2870,F2870)</f>
        <v>AFAgg542.75</v>
      </c>
      <c r="B2870" s="158" t="s">
        <v>121</v>
      </c>
      <c r="C2870" s="154" t="s">
        <v>148</v>
      </c>
      <c r="D2870" s="154" t="s">
        <v>89</v>
      </c>
      <c r="E2870" s="158">
        <v>54</v>
      </c>
      <c r="F2870" s="159">
        <v>2.75</v>
      </c>
      <c r="G2870" s="156">
        <v>950.79</v>
      </c>
      <c r="H2870" s="156">
        <v>1146.41</v>
      </c>
      <c r="I2870" s="156">
        <v>1342.83</v>
      </c>
      <c r="J2870" s="156">
        <v>1566.16</v>
      </c>
      <c r="K2870" s="156">
        <v>0</v>
      </c>
      <c r="L2870" s="156">
        <v>0</v>
      </c>
      <c r="M2870" s="157">
        <v>988.45</v>
      </c>
    </row>
    <row r="2871" spans="1:13">
      <c r="A2871" s="153" t="str">
        <f>+CONCATENATE(B2871,C2871,D2871,E2871,F2871)</f>
        <v>AFAgg552.75</v>
      </c>
      <c r="B2871" s="158" t="s">
        <v>121</v>
      </c>
      <c r="C2871" s="154" t="s">
        <v>148</v>
      </c>
      <c r="D2871" s="154" t="s">
        <v>89</v>
      </c>
      <c r="E2871" s="158">
        <v>55</v>
      </c>
      <c r="F2871" s="159">
        <v>2.75</v>
      </c>
      <c r="G2871" s="156">
        <v>1039.03</v>
      </c>
      <c r="H2871" s="156">
        <v>1243.81</v>
      </c>
      <c r="I2871" s="156">
        <v>1452.93</v>
      </c>
      <c r="J2871" s="156">
        <v>1690.35</v>
      </c>
      <c r="K2871" s="156">
        <v>0</v>
      </c>
      <c r="L2871" s="156">
        <v>0</v>
      </c>
      <c r="M2871" s="157">
        <v>1039.03</v>
      </c>
    </row>
    <row r="2872" spans="1:13">
      <c r="A2872" s="153" t="str">
        <f>+CONCATENATE(B2872,C2872,D2872,E2872,F2872)</f>
        <v>AFAgg562.75</v>
      </c>
      <c r="B2872" s="158" t="s">
        <v>121</v>
      </c>
      <c r="C2872" s="154" t="s">
        <v>148</v>
      </c>
      <c r="D2872" s="154" t="s">
        <v>89</v>
      </c>
      <c r="E2872" s="158">
        <v>56</v>
      </c>
      <c r="F2872" s="159">
        <v>2.75</v>
      </c>
      <c r="G2872" s="156">
        <v>1131.28</v>
      </c>
      <c r="H2872" s="156">
        <v>1346.51</v>
      </c>
      <c r="I2872" s="156">
        <v>1570.27</v>
      </c>
      <c r="J2872" s="156"/>
      <c r="K2872" s="156">
        <v>0</v>
      </c>
      <c r="L2872" s="156">
        <v>0</v>
      </c>
      <c r="M2872" s="157"/>
    </row>
    <row r="2873" spans="1:13">
      <c r="A2873" s="153" t="str">
        <f>+CONCATENATE(B2873,C2873,D2873,E2873,F2873)</f>
        <v>AFAgg572.75</v>
      </c>
      <c r="B2873" s="158" t="s">
        <v>121</v>
      </c>
      <c r="C2873" s="154" t="s">
        <v>148</v>
      </c>
      <c r="D2873" s="154" t="s">
        <v>89</v>
      </c>
      <c r="E2873" s="158">
        <v>57</v>
      </c>
      <c r="F2873" s="159">
        <v>2.75</v>
      </c>
      <c r="G2873" s="156">
        <v>1227.16</v>
      </c>
      <c r="H2873" s="156">
        <v>1455.36</v>
      </c>
      <c r="I2873" s="156">
        <v>1695.67</v>
      </c>
      <c r="J2873" s="156"/>
      <c r="K2873" s="156">
        <v>0</v>
      </c>
      <c r="L2873" s="156">
        <v>0</v>
      </c>
      <c r="M2873" s="157"/>
    </row>
    <row r="2874" spans="1:13">
      <c r="A2874" s="153" t="str">
        <f>+CONCATENATE(B2874,C2874,D2874,E2874,F2874)</f>
        <v>AFAgg582.75</v>
      </c>
      <c r="B2874" s="158" t="s">
        <v>121</v>
      </c>
      <c r="C2874" s="154" t="s">
        <v>148</v>
      </c>
      <c r="D2874" s="154" t="s">
        <v>89</v>
      </c>
      <c r="E2874" s="158">
        <v>58</v>
      </c>
      <c r="F2874" s="159">
        <v>2.75</v>
      </c>
      <c r="G2874" s="156">
        <v>1327.31</v>
      </c>
      <c r="H2874" s="156">
        <v>1570.8</v>
      </c>
      <c r="I2874" s="156">
        <v>1830.06</v>
      </c>
      <c r="J2874" s="156"/>
      <c r="K2874" s="156">
        <v>0</v>
      </c>
      <c r="L2874" s="156">
        <v>0</v>
      </c>
      <c r="M2874" s="157"/>
    </row>
    <row r="2875" spans="1:13">
      <c r="A2875" s="153" t="str">
        <f>+CONCATENATE(B2875,C2875,D2875,E2875,F2875)</f>
        <v>AFAgg592.75</v>
      </c>
      <c r="B2875" s="158" t="s">
        <v>121</v>
      </c>
      <c r="C2875" s="154" t="s">
        <v>148</v>
      </c>
      <c r="D2875" s="154" t="s">
        <v>89</v>
      </c>
      <c r="E2875" s="158">
        <v>59</v>
      </c>
      <c r="F2875" s="159">
        <v>2.75</v>
      </c>
      <c r="G2875" s="156">
        <v>1432.84</v>
      </c>
      <c r="H2875" s="156">
        <v>1695.48</v>
      </c>
      <c r="I2875" s="156">
        <v>1974.58</v>
      </c>
      <c r="J2875" s="156">
        <v>0</v>
      </c>
      <c r="K2875" s="156">
        <v>0</v>
      </c>
      <c r="L2875" s="156">
        <v>0</v>
      </c>
      <c r="M2875" s="157"/>
    </row>
    <row r="2876" spans="1:13">
      <c r="A2876" s="153" t="str">
        <f>+CONCATENATE(B2876,C2876,D2876,E2876,F2876)</f>
        <v>AFAgg602.75</v>
      </c>
      <c r="B2876" s="158" t="s">
        <v>121</v>
      </c>
      <c r="C2876" s="154" t="s">
        <v>148</v>
      </c>
      <c r="D2876" s="154" t="s">
        <v>89</v>
      </c>
      <c r="E2876" s="158">
        <v>60</v>
      </c>
      <c r="F2876" s="159">
        <v>2.75</v>
      </c>
      <c r="G2876" s="156">
        <v>1545.11</v>
      </c>
      <c r="H2876" s="156">
        <v>1829.72</v>
      </c>
      <c r="I2876" s="156">
        <v>2130.37</v>
      </c>
      <c r="J2876" s="156">
        <v>0</v>
      </c>
      <c r="K2876" s="156">
        <v>0</v>
      </c>
      <c r="L2876" s="156">
        <v>0</v>
      </c>
      <c r="M2876" s="157"/>
    </row>
    <row r="2877" spans="1:13">
      <c r="A2877" s="153" t="str">
        <f>+CONCATENATE(B2877,C2877,D2877,E2877,F2877)</f>
        <v>AFAgg612.75</v>
      </c>
      <c r="B2877" s="158" t="s">
        <v>121</v>
      </c>
      <c r="C2877" s="154" t="s">
        <v>148</v>
      </c>
      <c r="D2877" s="154" t="s">
        <v>89</v>
      </c>
      <c r="E2877" s="158">
        <v>61</v>
      </c>
      <c r="F2877" s="159">
        <v>2.75</v>
      </c>
      <c r="G2877" s="156">
        <v>1665.81</v>
      </c>
      <c r="H2877" s="156">
        <v>1976.27</v>
      </c>
      <c r="I2877" s="156"/>
      <c r="J2877" s="156">
        <v>0</v>
      </c>
      <c r="K2877" s="156">
        <v>0</v>
      </c>
      <c r="L2877" s="156">
        <v>0</v>
      </c>
      <c r="M2877" s="157"/>
    </row>
    <row r="2878" spans="1:13">
      <c r="A2878" s="153" t="str">
        <f>+CONCATENATE(B2878,C2878,D2878,E2878,F2878)</f>
        <v>AFAgg622.75</v>
      </c>
      <c r="B2878" s="158" t="s">
        <v>121</v>
      </c>
      <c r="C2878" s="154" t="s">
        <v>148</v>
      </c>
      <c r="D2878" s="154" t="s">
        <v>89</v>
      </c>
      <c r="E2878" s="158">
        <v>62</v>
      </c>
      <c r="F2878" s="159">
        <v>2.75</v>
      </c>
      <c r="G2878" s="156">
        <v>1796.45</v>
      </c>
      <c r="H2878" s="156">
        <v>2134.97</v>
      </c>
      <c r="I2878" s="156"/>
      <c r="J2878" s="156">
        <v>0</v>
      </c>
      <c r="K2878" s="156">
        <v>0</v>
      </c>
      <c r="L2878" s="156">
        <v>0</v>
      </c>
      <c r="M2878" s="157"/>
    </row>
    <row r="2879" spans="1:13">
      <c r="A2879" s="153" t="str">
        <f>+CONCATENATE(B2879,C2879,D2879,E2879,F2879)</f>
        <v>AFAgg632.75</v>
      </c>
      <c r="B2879" s="158" t="s">
        <v>121</v>
      </c>
      <c r="C2879" s="154" t="s">
        <v>148</v>
      </c>
      <c r="D2879" s="154" t="s">
        <v>89</v>
      </c>
      <c r="E2879" s="158">
        <v>63</v>
      </c>
      <c r="F2879" s="159">
        <v>2.75</v>
      </c>
      <c r="G2879" s="156">
        <v>1939.16</v>
      </c>
      <c r="H2879" s="156">
        <v>2308.68</v>
      </c>
      <c r="I2879" s="156"/>
      <c r="J2879" s="156">
        <v>0</v>
      </c>
      <c r="K2879" s="156">
        <v>0</v>
      </c>
      <c r="L2879" s="156">
        <v>0</v>
      </c>
      <c r="M2879" s="157"/>
    </row>
    <row r="2880" spans="1:13">
      <c r="A2880" s="153" t="str">
        <f>+CONCATENATE(B2880,C2880,D2880,E2880,F2880)</f>
        <v>AFAgg642.75</v>
      </c>
      <c r="B2880" s="158" t="s">
        <v>121</v>
      </c>
      <c r="C2880" s="154" t="s">
        <v>148</v>
      </c>
      <c r="D2880" s="154" t="s">
        <v>89</v>
      </c>
      <c r="E2880" s="158">
        <v>64</v>
      </c>
      <c r="F2880" s="159">
        <v>2.75</v>
      </c>
      <c r="G2880" s="156">
        <v>2095.8</v>
      </c>
      <c r="H2880" s="156">
        <v>2498.84</v>
      </c>
      <c r="I2880" s="156">
        <v>0</v>
      </c>
      <c r="J2880" s="156">
        <v>0</v>
      </c>
      <c r="K2880" s="156">
        <v>0</v>
      </c>
      <c r="L2880" s="156">
        <v>0</v>
      </c>
      <c r="M2880" s="157"/>
    </row>
    <row r="2881" spans="1:13">
      <c r="A2881" s="153" t="str">
        <f>+CONCATENATE(B2881,C2881,D2881,E2881,F2881)</f>
        <v>AFAgg652.75</v>
      </c>
      <c r="B2881" s="158" t="s">
        <v>121</v>
      </c>
      <c r="C2881" s="154" t="s">
        <v>148</v>
      </c>
      <c r="D2881" s="154" t="s">
        <v>89</v>
      </c>
      <c r="E2881" s="158">
        <v>65</v>
      </c>
      <c r="F2881" s="159">
        <v>2.75</v>
      </c>
      <c r="G2881" s="156">
        <v>2268.23</v>
      </c>
      <c r="H2881" s="156">
        <v>2707.07</v>
      </c>
      <c r="I2881" s="156">
        <v>0</v>
      </c>
      <c r="J2881" s="156">
        <v>0</v>
      </c>
      <c r="K2881" s="156">
        <v>0</v>
      </c>
      <c r="L2881" s="156">
        <v>0</v>
      </c>
      <c r="M2881" s="157"/>
    </row>
  </sheetData>
  <sortState caseSensitive="0" columnSort="0" ref="A2:M193">
    <sortCondition descending="1" ref="C2:C193"/>
    <sortCondition descending="0" ref="F2:F193"/>
    <sortCondition descending="0" ref="D2:D193"/>
  </sortState>
  <mergeCells count="28">
    <mergeCell ref="X1:AE1"/>
    <mergeCell ref="AL1:AQ1"/>
    <mergeCell ref="BD1:BZ1"/>
    <mergeCell ref="CB1:CX1"/>
    <mergeCell ref="R2:S2"/>
    <mergeCell ref="BD2:BZ2"/>
    <mergeCell ref="CB2:CX2"/>
    <mergeCell ref="BD3:BJ3"/>
    <mergeCell ref="BL3:BR3"/>
    <mergeCell ref="BT3:BZ3"/>
    <mergeCell ref="CB3:CH3"/>
    <mergeCell ref="CJ3:CP3"/>
    <mergeCell ref="CR3:CX3"/>
    <mergeCell ref="CZ3:DF3"/>
    <mergeCell ref="O12:P12"/>
    <mergeCell ref="R23:T23"/>
    <mergeCell ref="R29:T29"/>
    <mergeCell ref="O35:S35"/>
    <mergeCell ref="BD55:BZ55"/>
    <mergeCell ref="CB55:CX55"/>
    <mergeCell ref="BD56:BZ56"/>
    <mergeCell ref="CB56:CX56"/>
    <mergeCell ref="BD57:BJ57"/>
    <mergeCell ref="BL57:BR57"/>
    <mergeCell ref="BT57:BZ57"/>
    <mergeCell ref="CB57:CH57"/>
    <mergeCell ref="CJ57:CP57"/>
    <mergeCell ref="CR57:CX57"/>
  </mergeCell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D8"/>
  <sheetViews>
    <sheetView workbookViewId="0">
      <selection activeCell="C8" sqref="C8"/>
    </sheetView>
  </sheetViews>
  <sheetFormatPr defaultColWidth="9" defaultRowHeight="14.25" outlineLevelRow="7" outlineLevelCol="3"/>
  <cols>
    <col min="1" max="2" width="9" style="1"/>
    <col min="3" max="3" width="35.75" style="1" customWidth="1"/>
    <col min="4" max="4" width="44.25" style="1" customWidth="1"/>
    <col min="5" max="16384" width="9" style="1"/>
  </cols>
  <sheetData>
    <row r="3" ht="15" spans="2:4">
      <c r="B3" s="17" t="s">
        <v>150</v>
      </c>
      <c r="C3" s="17" t="s">
        <v>151</v>
      </c>
      <c r="D3" s="17" t="s">
        <v>152</v>
      </c>
    </row>
    <row r="4" ht="45" spans="2:4">
      <c r="B4" s="17" t="s">
        <v>153</v>
      </c>
      <c r="C4" s="1" t="s">
        <v>154</v>
      </c>
      <c r="D4" s="1" t="s">
        <v>155</v>
      </c>
    </row>
    <row r="5" ht="57" spans="3:4">
      <c r="C5" s="1" t="s">
        <v>156</v>
      </c>
      <c r="D5" s="1" t="s">
        <v>157</v>
      </c>
    </row>
    <row r="7" ht="45" spans="2:4">
      <c r="B7" s="17" t="s">
        <v>122</v>
      </c>
      <c r="C7" s="1" t="s">
        <v>158</v>
      </c>
      <c r="D7" s="1" t="s">
        <v>159</v>
      </c>
    </row>
    <row r="8" spans="3:4">
      <c r="C8" s="1" t="s">
        <v>160</v>
      </c>
      <c r="D8" s="1" t="s">
        <v>159</v>
      </c>
    </row>
  </sheetData>
  <pageMargins left="0.75" right="0.75" top="1" bottom="1" header="0.511805555555556" footer="0.511805555555556"/>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3"/>
  <sheetViews>
    <sheetView tabSelected="1" workbookViewId="0">
      <selection activeCell="D16" sqref="D16"/>
    </sheetView>
  </sheetViews>
  <sheetFormatPr defaultColWidth="9" defaultRowHeight="14.25" outlineLevelCol="3"/>
  <cols>
    <col min="1" max="1" width="33.875" style="1" customWidth="1"/>
    <col min="2" max="2" width="18.125" style="1" customWidth="1"/>
    <col min="3" max="3" width="17" style="1" customWidth="1"/>
    <col min="4" max="4" width="29.25" style="1" customWidth="1"/>
    <col min="5" max="16384" width="9" style="1"/>
  </cols>
  <sheetData>
    <row r="1" spans="2:4">
      <c r="B1" s="2" t="s">
        <v>161</v>
      </c>
      <c r="C1" s="2"/>
      <c r="D1" s="2"/>
    </row>
    <row r="2" spans="1:4">
      <c r="A2" s="3"/>
      <c r="B2" s="4" t="s">
        <v>162</v>
      </c>
      <c r="C2" s="4" t="s">
        <v>163</v>
      </c>
      <c r="D2" s="4" t="s">
        <v>164</v>
      </c>
    </row>
    <row r="3" ht="15" spans="1:4">
      <c r="A3" s="5" t="s">
        <v>5</v>
      </c>
      <c r="B3" s="6" t="s">
        <v>6</v>
      </c>
      <c r="C3" s="6" t="s">
        <v>90</v>
      </c>
      <c r="D3" s="6" t="s">
        <v>90</v>
      </c>
    </row>
    <row r="4" ht="30" spans="1:4">
      <c r="A4" s="5" t="s">
        <v>165</v>
      </c>
      <c r="B4" s="6">
        <v>30500</v>
      </c>
      <c r="C4" s="6">
        <v>5000</v>
      </c>
      <c r="D4" s="6">
        <v>20000</v>
      </c>
    </row>
    <row r="5" ht="25.5" spans="1:4">
      <c r="A5" s="7" t="s">
        <v>8</v>
      </c>
      <c r="B5" s="6">
        <v>35</v>
      </c>
      <c r="C5" s="6">
        <v>31</v>
      </c>
      <c r="D5" s="6">
        <v>50</v>
      </c>
    </row>
    <row r="6" spans="1:4">
      <c r="A6" s="7" t="s">
        <v>9</v>
      </c>
      <c r="B6" s="6" t="s">
        <v>10</v>
      </c>
      <c r="C6" s="6" t="s">
        <v>10</v>
      </c>
      <c r="D6" s="6" t="s">
        <v>148</v>
      </c>
    </row>
    <row r="7" spans="1:4">
      <c r="A7" s="7" t="s">
        <v>11</v>
      </c>
      <c r="B7" s="6" t="s">
        <v>12</v>
      </c>
      <c r="C7" s="6" t="s">
        <v>92</v>
      </c>
      <c r="D7" s="6" t="s">
        <v>94</v>
      </c>
    </row>
    <row r="8" spans="1:4">
      <c r="A8" s="7" t="s">
        <v>14</v>
      </c>
      <c r="B8" s="6" t="s">
        <v>15</v>
      </c>
      <c r="C8" s="6" t="s">
        <v>133</v>
      </c>
      <c r="D8" s="6" t="s">
        <v>15</v>
      </c>
    </row>
    <row r="9" spans="1:4">
      <c r="A9" s="7" t="s">
        <v>23</v>
      </c>
      <c r="B9" s="6" t="s">
        <v>166</v>
      </c>
      <c r="C9" s="6">
        <v>20</v>
      </c>
      <c r="D9" s="6">
        <v>15</v>
      </c>
    </row>
    <row r="10" ht="30" spans="1:4">
      <c r="A10" s="5" t="s">
        <v>27</v>
      </c>
      <c r="B10" s="6" t="s">
        <v>21</v>
      </c>
      <c r="C10" s="6" t="s">
        <v>167</v>
      </c>
      <c r="D10" s="6" t="s">
        <v>167</v>
      </c>
    </row>
    <row r="11" spans="1:4">
      <c r="A11" s="3"/>
      <c r="B11" s="3"/>
      <c r="C11" s="3"/>
      <c r="D11" s="3"/>
    </row>
    <row r="12" ht="15" spans="1:4">
      <c r="A12" s="3"/>
      <c r="B12" s="8" t="s">
        <v>168</v>
      </c>
      <c r="C12" s="8"/>
      <c r="D12" s="8"/>
    </row>
    <row r="13" spans="1:4">
      <c r="A13" s="9" t="s">
        <v>16</v>
      </c>
      <c r="B13" s="10">
        <v>21993250</v>
      </c>
      <c r="C13" s="10">
        <v>26516820</v>
      </c>
      <c r="D13" s="10">
        <v>4591331</v>
      </c>
    </row>
    <row r="14" spans="1:4">
      <c r="A14" s="3"/>
      <c r="B14" s="11" t="s">
        <v>39</v>
      </c>
      <c r="C14" s="11"/>
      <c r="D14" s="11"/>
    </row>
    <row r="15" ht="28.5" spans="1:4">
      <c r="A15" s="12" t="s">
        <v>42</v>
      </c>
      <c r="B15" s="13">
        <v>25847.46</v>
      </c>
      <c r="C15" s="13">
        <v>4000</v>
      </c>
      <c r="D15" s="14">
        <v>20000</v>
      </c>
    </row>
    <row r="16" spans="1:4">
      <c r="A16" s="12" t="s">
        <v>43</v>
      </c>
      <c r="B16" s="13">
        <v>4652.54</v>
      </c>
      <c r="C16" s="15">
        <v>720</v>
      </c>
      <c r="D16" s="14">
        <v>3600</v>
      </c>
    </row>
    <row r="17" spans="1:4">
      <c r="A17" s="16" t="s">
        <v>44</v>
      </c>
      <c r="B17" s="13">
        <v>30500</v>
      </c>
      <c r="C17" s="13">
        <v>4720</v>
      </c>
      <c r="D17" s="14">
        <v>23600</v>
      </c>
    </row>
    <row r="18" spans="1:4">
      <c r="A18" s="16" t="s">
        <v>45</v>
      </c>
      <c r="B18" s="13">
        <v>25847.46</v>
      </c>
      <c r="C18" s="13">
        <v>48000</v>
      </c>
      <c r="D18" s="14">
        <v>20000</v>
      </c>
    </row>
    <row r="19" spans="1:4">
      <c r="A19" s="3"/>
      <c r="B19" s="11" t="s">
        <v>46</v>
      </c>
      <c r="C19" s="11"/>
      <c r="D19" s="11"/>
    </row>
    <row r="20" ht="28.5" spans="1:4">
      <c r="A20" s="12" t="s">
        <v>42</v>
      </c>
      <c r="B20" s="13">
        <v>25847.46</v>
      </c>
      <c r="C20" s="13">
        <v>4000</v>
      </c>
      <c r="D20" s="14">
        <v>20000</v>
      </c>
    </row>
    <row r="21" spans="1:4">
      <c r="A21" s="12" t="s">
        <v>43</v>
      </c>
      <c r="B21" s="13">
        <v>4652.54</v>
      </c>
      <c r="C21" s="15">
        <v>720</v>
      </c>
      <c r="D21" s="14">
        <v>3600</v>
      </c>
    </row>
    <row r="22" spans="1:4">
      <c r="A22" s="12" t="s">
        <v>44</v>
      </c>
      <c r="B22" s="13">
        <v>30500</v>
      </c>
      <c r="C22" s="13">
        <v>4720</v>
      </c>
      <c r="D22" s="14">
        <v>23600</v>
      </c>
    </row>
    <row r="23" spans="1:4">
      <c r="A23" s="12" t="s">
        <v>45</v>
      </c>
      <c r="B23" s="13">
        <v>25847.46</v>
      </c>
      <c r="C23" s="13">
        <v>48000</v>
      </c>
      <c r="D23" s="14">
        <v>20000</v>
      </c>
    </row>
  </sheetData>
  <mergeCells count="4">
    <mergeCell ref="B1:D1"/>
    <mergeCell ref="B12:D12"/>
    <mergeCell ref="B14:D14"/>
    <mergeCell ref="B19:D19"/>
  </mergeCells>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Premium Calculation</vt:lpstr>
      <vt:lpstr>Benefit Illustration</vt:lpstr>
      <vt:lpstr>Product Data and Calc</vt:lpstr>
      <vt:lpstr>GoDB Changes</vt:lpstr>
      <vt:lpstr>GoDB test 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99002607</dc:creator>
  <cp:lastModifiedBy>Shilpa Saxena</cp:lastModifiedBy>
  <dcterms:created xsi:type="dcterms:W3CDTF">2017-06-28T14:41:12Z</dcterms:created>
  <dcterms:modified xsi:type="dcterms:W3CDTF">2017-06-28T16:48:26Z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1033-9.1.0.4514</vt:lpwstr>
  </property>
</Properties>
</file>