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ink/ink6.xml" ContentType="application/inkml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ink/ink7.xml" ContentType="application/inkml+xml"/>
  <Override PartName="/xl/ink/ink8.xml" ContentType="application/inkml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tt\Desktop\6436 Grading\6436 Assgt 2\"/>
    </mc:Choice>
  </mc:AlternateContent>
  <bookViews>
    <workbookView xWindow="0" yWindow="0" windowWidth="18240" windowHeight="7993"/>
  </bookViews>
  <sheets>
    <sheet name="Cover" sheetId="2" r:id="rId1"/>
    <sheet name="Problem 10 a-d" sheetId="3" r:id="rId2"/>
    <sheet name="Problem 10 e" sheetId="4" r:id="rId3"/>
    <sheet name="Problem12 a-d" sheetId="5" r:id="rId4"/>
    <sheet name="Problem 12 e" sheetId="6" r:id="rId5"/>
    <sheet name="Problem 14" sheetId="7" r:id="rId6"/>
    <sheet name="Problem 19" sheetId="9" r:id="rId7"/>
  </sheets>
  <externalReferences>
    <externalReference r:id="rId8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"6IUXDDUIGGV43YW39V3EJ12T"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"$B$11"</definedName>
    <definedName name="RiskSelectedNameCell1" hidden="1">"$A$11"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9" l="1"/>
  <c r="B29" i="9"/>
  <c r="A13" i="9"/>
  <c r="B6" i="9"/>
  <c r="B5" i="9"/>
  <c r="H4" i="9"/>
  <c r="H3" i="9"/>
  <c r="B3" i="9"/>
  <c r="H2" i="9"/>
  <c r="B3" i="7"/>
  <c r="B8" i="7" s="1"/>
  <c r="F5" i="6"/>
  <c r="F6" i="6"/>
  <c r="B3" i="6"/>
  <c r="B9" i="6" s="1"/>
  <c r="B3" i="5"/>
  <c r="B8" i="5" s="1"/>
  <c r="B12" i="5"/>
  <c r="B3" i="4"/>
  <c r="B8" i="4" s="1"/>
  <c r="B9" i="4" s="1"/>
  <c r="B3" i="3"/>
  <c r="B6" i="3" s="1"/>
  <c r="N2" i="3"/>
  <c r="B7" i="9"/>
  <c r="B33" i="9" s="1"/>
  <c r="D6" i="3"/>
  <c r="F7" i="6"/>
  <c r="G8" i="6" s="1"/>
  <c r="G7" i="6"/>
  <c r="B9" i="7"/>
  <c r="B10" i="7"/>
  <c r="B30" i="9"/>
  <c r="B31" i="9" s="1"/>
  <c r="B6" i="5"/>
  <c r="D6" i="5"/>
  <c r="B18" i="5"/>
  <c r="B6" i="7"/>
  <c r="D6" i="7"/>
  <c r="G5" i="6"/>
  <c r="B11" i="5"/>
  <c r="B4" i="7"/>
  <c r="B7" i="4"/>
  <c r="B6" i="4" s="1"/>
  <c r="D6" i="4" s="1"/>
  <c r="G6" i="6"/>
  <c r="B20" i="5"/>
  <c r="B12" i="7"/>
  <c r="B7" i="5"/>
  <c r="D7" i="5"/>
  <c r="F8" i="6"/>
  <c r="F9" i="6" s="1"/>
  <c r="D7" i="4"/>
  <c r="B13" i="4"/>
  <c r="G9" i="6"/>
  <c r="G10" i="6"/>
  <c r="F10" i="6"/>
  <c r="G257" i="9"/>
  <c r="G129" i="9"/>
  <c r="E277" i="9"/>
  <c r="E149" i="9"/>
  <c r="E14" i="9"/>
  <c r="G180" i="9"/>
  <c r="G52" i="9"/>
  <c r="E296" i="9"/>
  <c r="E164" i="9"/>
  <c r="G267" i="9"/>
  <c r="G139" i="9"/>
  <c r="G12" i="9"/>
  <c r="E179" i="9"/>
  <c r="E51" i="9"/>
  <c r="E146" i="9"/>
  <c r="G270" i="9"/>
  <c r="G142" i="9"/>
  <c r="G15" i="9"/>
  <c r="E58" i="9"/>
  <c r="G11" i="9"/>
  <c r="G133" i="9"/>
  <c r="G88" i="9"/>
  <c r="G47" i="9"/>
  <c r="G82" i="9"/>
  <c r="G221" i="9"/>
  <c r="G93" i="9"/>
  <c r="E241" i="9"/>
  <c r="E113" i="9"/>
  <c r="G272" i="9"/>
  <c r="G144" i="9"/>
  <c r="G13" i="9"/>
  <c r="E260" i="9"/>
  <c r="E124" i="9"/>
  <c r="G231" i="9"/>
  <c r="G103" i="9"/>
  <c r="E271" i="9"/>
  <c r="E143" i="9"/>
  <c r="E12" i="9"/>
  <c r="E78" i="9"/>
  <c r="G202" i="9"/>
  <c r="G42" i="9"/>
  <c r="G229" i="9"/>
  <c r="E168" i="9"/>
  <c r="G210" i="9"/>
  <c r="G217" i="9"/>
  <c r="G89" i="9"/>
  <c r="E237" i="9"/>
  <c r="E109" i="9"/>
  <c r="G268" i="9"/>
  <c r="G140" i="9"/>
  <c r="G9" i="9"/>
  <c r="E256" i="9"/>
  <c r="E116" i="9"/>
  <c r="G227" i="9"/>
  <c r="G99" i="9"/>
  <c r="E267" i="9"/>
  <c r="E139" i="9"/>
  <c r="E8" i="9"/>
  <c r="E70" i="9"/>
  <c r="G230" i="9"/>
  <c r="G102" i="9"/>
  <c r="E242" i="9"/>
  <c r="G10" i="9"/>
  <c r="E90" i="9"/>
  <c r="E94" i="9"/>
  <c r="G245" i="9"/>
  <c r="G117" i="9"/>
  <c r="E265" i="9"/>
  <c r="E137" i="9"/>
  <c r="G296" i="9"/>
  <c r="G168" i="9"/>
  <c r="G40" i="9"/>
  <c r="E284" i="9"/>
  <c r="E152" i="9"/>
  <c r="G255" i="9"/>
  <c r="G127" i="9"/>
  <c r="E295" i="9"/>
  <c r="E167" i="9"/>
  <c r="E39" i="9"/>
  <c r="E122" i="9"/>
  <c r="G258" i="9"/>
  <c r="G130" i="9"/>
  <c r="G3" i="9"/>
  <c r="E34" i="9"/>
  <c r="E226" i="9"/>
  <c r="E89" i="9"/>
  <c r="G79" i="9"/>
  <c r="E134" i="9"/>
  <c r="G177" i="9"/>
  <c r="G41" i="9"/>
  <c r="E197" i="9"/>
  <c r="E69" i="9"/>
  <c r="G228" i="9"/>
  <c r="G100" i="9"/>
  <c r="E76" i="9"/>
  <c r="E216" i="9"/>
  <c r="G28" i="9"/>
  <c r="G187" i="9"/>
  <c r="G59" i="9"/>
  <c r="E227" i="9"/>
  <c r="E99" i="9"/>
  <c r="E238" i="9"/>
  <c r="G37" i="9"/>
  <c r="G126" i="9"/>
  <c r="G261" i="9"/>
  <c r="E204" i="9"/>
  <c r="G6" i="9"/>
  <c r="G237" i="9"/>
  <c r="G109" i="9"/>
  <c r="E257" i="9"/>
  <c r="E129" i="9"/>
  <c r="G288" i="9"/>
  <c r="G160" i="9"/>
  <c r="G32" i="9"/>
  <c r="E276" i="9"/>
  <c r="E144" i="9"/>
  <c r="G247" i="9"/>
  <c r="G119" i="9"/>
  <c r="E287" i="9"/>
  <c r="E159" i="9"/>
  <c r="E31" i="9"/>
  <c r="E106" i="9"/>
  <c r="G250" i="9"/>
  <c r="G122" i="9"/>
  <c r="E286" i="9"/>
  <c r="E19" i="9"/>
  <c r="E57" i="9"/>
  <c r="G225" i="9"/>
  <c r="G97" i="9"/>
  <c r="E245" i="9"/>
  <c r="E117" i="9"/>
  <c r="G276" i="9"/>
  <c r="G148" i="9"/>
  <c r="G17" i="9"/>
  <c r="E264" i="9"/>
  <c r="E128" i="9"/>
  <c r="G235" i="9"/>
  <c r="G107" i="9"/>
  <c r="E275" i="9"/>
  <c r="E147" i="9"/>
  <c r="E16" i="9"/>
  <c r="E86" i="9"/>
  <c r="G238" i="9"/>
  <c r="G110" i="9"/>
  <c r="E258" i="9"/>
  <c r="G57" i="9"/>
  <c r="E186" i="9"/>
  <c r="E281" i="9"/>
  <c r="E268" i="9"/>
  <c r="E151" i="9"/>
  <c r="E66" i="9"/>
  <c r="G189" i="9"/>
  <c r="G61" i="9"/>
  <c r="E209" i="9"/>
  <c r="E81" i="9"/>
  <c r="G240" i="9"/>
  <c r="G112" i="9"/>
  <c r="E96" i="9"/>
  <c r="E228" i="9"/>
  <c r="E52" i="9"/>
  <c r="G199" i="9"/>
  <c r="G71" i="9"/>
  <c r="E239" i="9"/>
  <c r="E111" i="9"/>
  <c r="E262" i="9"/>
  <c r="E15" i="9"/>
  <c r="G170" i="9"/>
  <c r="E250" i="9"/>
  <c r="E217" i="9"/>
  <c r="G143" i="9"/>
  <c r="E266" i="9"/>
  <c r="G185" i="9"/>
  <c r="G49" i="9"/>
  <c r="E205" i="9"/>
  <c r="E77" i="9"/>
  <c r="G236" i="9"/>
  <c r="G108" i="9"/>
  <c r="E88" i="9"/>
  <c r="E224" i="9"/>
  <c r="E44" i="9"/>
  <c r="G195" i="9"/>
  <c r="G67" i="9"/>
  <c r="E235" i="9"/>
  <c r="E107" i="9"/>
  <c r="E254" i="9"/>
  <c r="E7" i="9"/>
  <c r="G198" i="9"/>
  <c r="G70" i="9"/>
  <c r="E178" i="9"/>
  <c r="G190" i="9"/>
  <c r="G120" i="9"/>
  <c r="G114" i="9"/>
  <c r="G213" i="9"/>
  <c r="G85" i="9"/>
  <c r="E233" i="9"/>
  <c r="E105" i="9"/>
  <c r="G264" i="9"/>
  <c r="G136" i="9"/>
  <c r="G5" i="9"/>
  <c r="E252" i="9"/>
  <c r="E108" i="9"/>
  <c r="G223" i="9"/>
  <c r="G95" i="9"/>
  <c r="E263" i="9"/>
  <c r="E135" i="9"/>
  <c r="E4" i="9"/>
  <c r="E62" i="9"/>
  <c r="G226" i="9"/>
  <c r="G98" i="9"/>
  <c r="E234" i="9"/>
  <c r="E18" i="9"/>
  <c r="E27" i="9"/>
  <c r="G216" i="9"/>
  <c r="E119" i="9"/>
  <c r="G273" i="9"/>
  <c r="G145" i="9"/>
  <c r="E293" i="9"/>
  <c r="E165" i="9"/>
  <c r="E37" i="9"/>
  <c r="G196" i="9"/>
  <c r="G68" i="9"/>
  <c r="E17" i="9"/>
  <c r="E184" i="9"/>
  <c r="G283" i="9"/>
  <c r="G155" i="9"/>
  <c r="E28" i="9"/>
  <c r="E195" i="9"/>
  <c r="E67" i="9"/>
  <c r="E174" i="9"/>
  <c r="G286" i="9"/>
  <c r="G30" i="9"/>
  <c r="E249" i="9"/>
  <c r="G175" i="9"/>
  <c r="G50" i="9"/>
  <c r="G205" i="9"/>
  <c r="G77" i="9"/>
  <c r="E225" i="9"/>
  <c r="E97" i="9"/>
  <c r="G256" i="9"/>
  <c r="G128" i="9"/>
  <c r="E132" i="9"/>
  <c r="E244" i="9"/>
  <c r="E92" i="9"/>
  <c r="G215" i="9"/>
  <c r="G87" i="9"/>
  <c r="E255" i="9"/>
  <c r="E127" i="9"/>
  <c r="E290" i="9"/>
  <c r="E46" i="9"/>
  <c r="G218" i="9"/>
  <c r="G90" i="9"/>
  <c r="E218" i="9"/>
  <c r="G165" i="9"/>
  <c r="G152" i="9"/>
  <c r="G193" i="9"/>
  <c r="G65" i="9"/>
  <c r="E213" i="9"/>
  <c r="E85" i="9"/>
  <c r="G244" i="9"/>
  <c r="G116" i="9"/>
  <c r="E104" i="9"/>
  <c r="E232" i="9"/>
  <c r="E64" i="9"/>
  <c r="G203" i="9"/>
  <c r="G75" i="9"/>
  <c r="E243" i="9"/>
  <c r="E115" i="9"/>
  <c r="E270" i="9"/>
  <c r="E23" i="9"/>
  <c r="G206" i="9"/>
  <c r="G78" i="9"/>
  <c r="E194" i="9"/>
  <c r="G234" i="9"/>
  <c r="E50" i="9"/>
  <c r="E153" i="9"/>
  <c r="E136" i="9"/>
  <c r="E214" i="9"/>
  <c r="G285" i="9"/>
  <c r="G157" i="9"/>
  <c r="E6" i="9"/>
  <c r="E177" i="9"/>
  <c r="E49" i="9"/>
  <c r="G208" i="9"/>
  <c r="G80" i="9"/>
  <c r="E40" i="9"/>
  <c r="E196" i="9"/>
  <c r="G295" i="9"/>
  <c r="G167" i="9"/>
  <c r="G39" i="9"/>
  <c r="E207" i="9"/>
  <c r="E79" i="9"/>
  <c r="E198" i="9"/>
  <c r="G298" i="9"/>
  <c r="G138" i="9"/>
  <c r="E118" i="9"/>
  <c r="G248" i="9"/>
  <c r="E215" i="9"/>
  <c r="G281" i="9"/>
  <c r="G153" i="9"/>
  <c r="E301" i="9"/>
  <c r="E173" i="9"/>
  <c r="E45" i="9"/>
  <c r="G204" i="9"/>
  <c r="G76" i="9"/>
  <c r="E32" i="9"/>
  <c r="E192" i="9"/>
  <c r="G291" i="9"/>
  <c r="G163" i="9"/>
  <c r="G35" i="9"/>
  <c r="E203" i="9"/>
  <c r="E75" i="9"/>
  <c r="E190" i="9"/>
  <c r="G294" i="9"/>
  <c r="G166" i="9"/>
  <c r="G38" i="9"/>
  <c r="E110" i="9"/>
  <c r="G62" i="9"/>
  <c r="E5" i="9"/>
  <c r="E3" i="9"/>
  <c r="G181" i="9"/>
  <c r="G45" i="9"/>
  <c r="E201" i="9"/>
  <c r="E73" i="9"/>
  <c r="G232" i="9"/>
  <c r="G104" i="9"/>
  <c r="E84" i="9"/>
  <c r="E220" i="9"/>
  <c r="E36" i="9"/>
  <c r="G191" i="9"/>
  <c r="G63" i="9"/>
  <c r="E231" i="9"/>
  <c r="E103" i="9"/>
  <c r="E246" i="9"/>
  <c r="G53" i="9"/>
  <c r="G194" i="9"/>
  <c r="G66" i="9"/>
  <c r="E166" i="9"/>
  <c r="G254" i="9"/>
  <c r="G293" i="9"/>
  <c r="E300" i="9"/>
  <c r="E154" i="9"/>
  <c r="G241" i="9"/>
  <c r="G113" i="9"/>
  <c r="E261" i="9"/>
  <c r="E133" i="9"/>
  <c r="G292" i="9"/>
  <c r="G164" i="9"/>
  <c r="G36" i="9"/>
  <c r="E280" i="9"/>
  <c r="E148" i="9"/>
  <c r="G251" i="9"/>
  <c r="G123" i="9"/>
  <c r="E291" i="9"/>
  <c r="E163" i="9"/>
  <c r="E35" i="9"/>
  <c r="E114" i="9"/>
  <c r="G222" i="9"/>
  <c r="E158" i="9"/>
  <c r="G280" i="9"/>
  <c r="E247" i="9"/>
  <c r="G301" i="9"/>
  <c r="G173" i="9"/>
  <c r="G33" i="9"/>
  <c r="E193" i="9"/>
  <c r="E65" i="9"/>
  <c r="G224" i="9"/>
  <c r="G96" i="9"/>
  <c r="E68" i="9"/>
  <c r="E212" i="9"/>
  <c r="E21" i="9"/>
  <c r="G183" i="9"/>
  <c r="G55" i="9"/>
  <c r="E223" i="9"/>
  <c r="E95" i="9"/>
  <c r="E230" i="9"/>
  <c r="G22" i="9"/>
  <c r="G186" i="9"/>
  <c r="G58" i="9"/>
  <c r="E150" i="9"/>
  <c r="G289" i="9"/>
  <c r="E53" i="9"/>
  <c r="E200" i="9"/>
  <c r="E211" i="9"/>
  <c r="G174" i="9"/>
  <c r="G197" i="9"/>
  <c r="G253" i="9"/>
  <c r="E10" i="9"/>
  <c r="E160" i="9"/>
  <c r="E175" i="9"/>
  <c r="G106" i="9"/>
  <c r="G249" i="9"/>
  <c r="G300" i="9"/>
  <c r="E156" i="9"/>
  <c r="E171" i="9"/>
  <c r="G134" i="9"/>
  <c r="E279" i="9"/>
  <c r="E169" i="9"/>
  <c r="E25" i="9"/>
  <c r="G31" i="9"/>
  <c r="G290" i="9"/>
  <c r="G94" i="9"/>
  <c r="G209" i="9"/>
  <c r="G260" i="9"/>
  <c r="E100" i="9"/>
  <c r="E131" i="9"/>
  <c r="E2" i="9"/>
  <c r="G141" i="9"/>
  <c r="G192" i="9"/>
  <c r="G279" i="9"/>
  <c r="E63" i="9"/>
  <c r="G27" i="9"/>
  <c r="E112" i="9"/>
  <c r="E87" i="9"/>
  <c r="G297" i="9"/>
  <c r="G169" i="9"/>
  <c r="G26" i="9"/>
  <c r="E189" i="9"/>
  <c r="E61" i="9"/>
  <c r="G220" i="9"/>
  <c r="G92" i="9"/>
  <c r="E60" i="9"/>
  <c r="E208" i="9"/>
  <c r="E13" i="9"/>
  <c r="G179" i="9"/>
  <c r="G51" i="9"/>
  <c r="E219" i="9"/>
  <c r="E91" i="9"/>
  <c r="E222" i="9"/>
  <c r="G14" i="9"/>
  <c r="G182" i="9"/>
  <c r="G54" i="9"/>
  <c r="E142" i="9"/>
  <c r="E121" i="9"/>
  <c r="G111" i="9"/>
  <c r="G19" i="9"/>
  <c r="E22" i="9"/>
  <c r="G8" i="9"/>
  <c r="E288" i="9"/>
  <c r="G262" i="9"/>
  <c r="G72" i="9"/>
  <c r="E102" i="9"/>
  <c r="E101" i="9"/>
  <c r="G158" i="9"/>
  <c r="E191" i="9"/>
  <c r="E202" i="9"/>
  <c r="E221" i="9"/>
  <c r="G124" i="9"/>
  <c r="E80" i="9"/>
  <c r="G83" i="9"/>
  <c r="E123" i="9"/>
  <c r="G214" i="9"/>
  <c r="G101" i="9"/>
  <c r="G161" i="9"/>
  <c r="G212" i="9"/>
  <c r="G299" i="9"/>
  <c r="E83" i="9"/>
  <c r="G46" i="9"/>
  <c r="E26" i="9"/>
  <c r="G125" i="9"/>
  <c r="G176" i="9"/>
  <c r="G263" i="9"/>
  <c r="E47" i="9"/>
  <c r="G29" i="9"/>
  <c r="G121" i="9"/>
  <c r="G172" i="9"/>
  <c r="G259" i="9"/>
  <c r="E43" i="9"/>
  <c r="G7" i="9"/>
  <c r="G277" i="9"/>
  <c r="E41" i="9"/>
  <c r="E188" i="9"/>
  <c r="E199" i="9"/>
  <c r="G162" i="9"/>
  <c r="G18" i="9"/>
  <c r="G81" i="9"/>
  <c r="G132" i="9"/>
  <c r="G219" i="9"/>
  <c r="E294" i="9"/>
  <c r="G56" i="9"/>
  <c r="E289" i="9"/>
  <c r="G64" i="9"/>
  <c r="G151" i="9"/>
  <c r="E170" i="9"/>
  <c r="E82" i="9"/>
  <c r="E236" i="9"/>
  <c r="E30" i="9"/>
  <c r="G265" i="9"/>
  <c r="G137" i="9"/>
  <c r="E285" i="9"/>
  <c r="E157" i="9"/>
  <c r="E29" i="9"/>
  <c r="G188" i="9"/>
  <c r="G60" i="9"/>
  <c r="G4" i="9"/>
  <c r="E176" i="9"/>
  <c r="G275" i="9"/>
  <c r="G147" i="9"/>
  <c r="G20" i="9"/>
  <c r="E187" i="9"/>
  <c r="E59" i="9"/>
  <c r="E162" i="9"/>
  <c r="G278" i="9"/>
  <c r="G150" i="9"/>
  <c r="G23" i="9"/>
  <c r="E74" i="9"/>
  <c r="G184" i="9"/>
  <c r="E183" i="9"/>
  <c r="G74" i="9"/>
  <c r="E292" i="9"/>
  <c r="E141" i="9"/>
  <c r="E297" i="9"/>
  <c r="E182" i="9"/>
  <c r="E259" i="9"/>
  <c r="E33" i="9"/>
  <c r="G154" i="9"/>
  <c r="G16" i="9"/>
  <c r="G73" i="9"/>
  <c r="E93" i="9"/>
  <c r="E120" i="9"/>
  <c r="G211" i="9"/>
  <c r="E282" i="9"/>
  <c r="G86" i="9"/>
  <c r="E72" i="9"/>
  <c r="G2" i="9"/>
  <c r="G84" i="9"/>
  <c r="G171" i="9"/>
  <c r="E206" i="9"/>
  <c r="E126" i="9"/>
  <c r="G207" i="9"/>
  <c r="E273" i="9"/>
  <c r="G48" i="9"/>
  <c r="G135" i="9"/>
  <c r="E138" i="9"/>
  <c r="G21" i="9"/>
  <c r="E269" i="9"/>
  <c r="G44" i="9"/>
  <c r="G131" i="9"/>
  <c r="E130" i="9"/>
  <c r="E42" i="9"/>
  <c r="G149" i="9"/>
  <c r="G200" i="9"/>
  <c r="G287" i="9"/>
  <c r="E71" i="9"/>
  <c r="G34" i="9"/>
  <c r="G271" i="9"/>
  <c r="E229" i="9"/>
  <c r="E172" i="9"/>
  <c r="G91" i="9"/>
  <c r="E54" i="9"/>
  <c r="E55" i="9"/>
  <c r="E161" i="9"/>
  <c r="E9" i="9"/>
  <c r="G24" i="9"/>
  <c r="G282" i="9"/>
  <c r="G69" i="9"/>
  <c r="G239" i="9"/>
  <c r="G146" i="9"/>
  <c r="G233" i="9"/>
  <c r="G105" i="9"/>
  <c r="E253" i="9"/>
  <c r="E125" i="9"/>
  <c r="G284" i="9"/>
  <c r="G156" i="9"/>
  <c r="G25" i="9"/>
  <c r="E272" i="9"/>
  <c r="E140" i="9"/>
  <c r="G243" i="9"/>
  <c r="G115" i="9"/>
  <c r="E283" i="9"/>
  <c r="E155" i="9"/>
  <c r="E24" i="9"/>
  <c r="E98" i="9"/>
  <c r="G246" i="9"/>
  <c r="G118" i="9"/>
  <c r="E278" i="9"/>
  <c r="E11" i="9"/>
  <c r="E56" i="9"/>
  <c r="E20" i="9"/>
  <c r="E181" i="9"/>
  <c r="E48" i="9"/>
  <c r="G43" i="9"/>
  <c r="G242" i="9"/>
  <c r="E145" i="9"/>
  <c r="G266" i="9"/>
  <c r="E274" i="9"/>
  <c r="E299" i="9"/>
  <c r="E298" i="9"/>
  <c r="G159" i="9"/>
  <c r="G178" i="9"/>
  <c r="E248" i="9"/>
  <c r="G269" i="9"/>
  <c r="E180" i="9"/>
  <c r="E185" i="9"/>
  <c r="G201" i="9"/>
  <c r="G252" i="9"/>
  <c r="E240" i="9"/>
  <c r="E251" i="9"/>
  <c r="E38" i="9"/>
  <c r="E210" i="9"/>
  <c r="G274" i="9"/>
  <c r="F2" i="9" l="1"/>
  <c r="F3" i="9" s="1"/>
  <c r="I3" i="9" s="1"/>
  <c r="G11" i="6"/>
  <c r="F11" i="6"/>
  <c r="I2" i="9"/>
  <c r="B9" i="5"/>
  <c r="B10" i="5" s="1"/>
  <c r="B19" i="5" s="1"/>
  <c r="B11" i="7"/>
  <c r="B5" i="7"/>
  <c r="B16" i="7" s="1"/>
  <c r="B7" i="7"/>
  <c r="D7" i="7" s="1"/>
  <c r="B8" i="3"/>
  <c r="B5" i="4"/>
  <c r="B4" i="4" s="1"/>
  <c r="B4" i="5"/>
  <c r="B5" i="5" s="1"/>
  <c r="B4" i="3"/>
  <c r="B32" i="9"/>
  <c r="B34" i="9" s="1"/>
  <c r="C7" i="9"/>
  <c r="B12" i="3"/>
  <c r="F4" i="9" l="1"/>
  <c r="I4" i="9" s="1"/>
  <c r="J2" i="9"/>
  <c r="K2" i="9"/>
  <c r="B9" i="3"/>
  <c r="B10" i="3" s="1"/>
  <c r="B5" i="3"/>
  <c r="B17" i="3"/>
  <c r="B11" i="3"/>
  <c r="B7" i="3"/>
  <c r="D7" i="3" s="1"/>
  <c r="G12" i="6"/>
  <c r="F12" i="6"/>
  <c r="K3" i="9"/>
  <c r="J3" i="9"/>
  <c r="F5" i="9" l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B18" i="3"/>
  <c r="J4" i="9"/>
  <c r="K4" i="9"/>
  <c r="F13" i="6"/>
  <c r="G13" i="6"/>
  <c r="F14" i="6" l="1"/>
  <c r="G14" i="6"/>
  <c r="H5" i="9"/>
  <c r="I5" i="9" s="1"/>
  <c r="G15" i="6" l="1"/>
  <c r="F15" i="6"/>
  <c r="J5" i="9"/>
  <c r="K5" i="9"/>
  <c r="G16" i="6" l="1"/>
  <c r="F16" i="6"/>
  <c r="H6" i="9"/>
  <c r="I6" i="9" s="1"/>
  <c r="K6" i="9" l="1"/>
  <c r="J6" i="9"/>
  <c r="F17" i="6"/>
  <c r="G17" i="6"/>
  <c r="F18" i="6" l="1"/>
  <c r="G18" i="6"/>
  <c r="H7" i="9"/>
  <c r="I7" i="9" s="1"/>
  <c r="J7" i="9" l="1"/>
  <c r="K7" i="9"/>
  <c r="G19" i="6"/>
  <c r="F19" i="6"/>
  <c r="F20" i="6" l="1"/>
  <c r="G20" i="6"/>
  <c r="H8" i="9"/>
  <c r="I8" i="9" s="1"/>
  <c r="K8" i="9" l="1"/>
  <c r="J8" i="9"/>
  <c r="H9" i="9" s="1"/>
  <c r="I9" i="9" s="1"/>
  <c r="G21" i="6"/>
  <c r="F21" i="6"/>
  <c r="G22" i="6" l="1"/>
  <c r="F22" i="6"/>
  <c r="K9" i="9"/>
  <c r="J9" i="9"/>
  <c r="H10" i="9" s="1"/>
  <c r="I10" i="9" s="1"/>
  <c r="J10" i="9" l="1"/>
  <c r="H11" i="9" s="1"/>
  <c r="I11" i="9" s="1"/>
  <c r="K10" i="9"/>
  <c r="G23" i="6"/>
  <c r="F23" i="6"/>
  <c r="J11" i="9" l="1"/>
  <c r="H12" i="9" s="1"/>
  <c r="I12" i="9" s="1"/>
  <c r="K11" i="9"/>
  <c r="F24" i="6"/>
  <c r="G24" i="6"/>
  <c r="G25" i="6" l="1"/>
  <c r="F25" i="6"/>
  <c r="J12" i="9"/>
  <c r="H13" i="9" s="1"/>
  <c r="I13" i="9" s="1"/>
  <c r="K12" i="9"/>
  <c r="K13" i="9" l="1"/>
  <c r="J13" i="9"/>
  <c r="H14" i="9" s="1"/>
  <c r="I14" i="9" s="1"/>
  <c r="F26" i="6"/>
  <c r="G26" i="6"/>
  <c r="J14" i="9" l="1"/>
  <c r="H15" i="9" s="1"/>
  <c r="I15" i="9" s="1"/>
  <c r="K14" i="9"/>
  <c r="G27" i="6"/>
  <c r="F27" i="6"/>
  <c r="J15" i="9" l="1"/>
  <c r="H16" i="9" s="1"/>
  <c r="I16" i="9" s="1"/>
  <c r="K15" i="9"/>
  <c r="G28" i="6"/>
  <c r="F28" i="6"/>
  <c r="G29" i="6" l="1"/>
  <c r="F29" i="6"/>
  <c r="J16" i="9"/>
  <c r="H17" i="9" s="1"/>
  <c r="I17" i="9" s="1"/>
  <c r="K16" i="9"/>
  <c r="K17" i="9" l="1"/>
  <c r="J17" i="9"/>
  <c r="H18" i="9" s="1"/>
  <c r="I18" i="9" s="1"/>
  <c r="G30" i="6"/>
  <c r="F30" i="6"/>
  <c r="F31" i="6" l="1"/>
  <c r="G31" i="6"/>
  <c r="K18" i="9"/>
  <c r="J18" i="9"/>
  <c r="H19" i="9" s="1"/>
  <c r="I19" i="9" s="1"/>
  <c r="J19" i="9" l="1"/>
  <c r="H20" i="9" s="1"/>
  <c r="I20" i="9" s="1"/>
  <c r="K19" i="9"/>
  <c r="G32" i="6"/>
  <c r="F32" i="6"/>
  <c r="G33" i="6" l="1"/>
  <c r="F33" i="6"/>
  <c r="K20" i="9"/>
  <c r="J20" i="9"/>
  <c r="H21" i="9" s="1"/>
  <c r="I21" i="9" s="1"/>
  <c r="K21" i="9" l="1"/>
  <c r="J21" i="9"/>
  <c r="H22" i="9" s="1"/>
  <c r="I22" i="9" s="1"/>
  <c r="G34" i="6"/>
  <c r="F34" i="6"/>
  <c r="F35" i="6" l="1"/>
  <c r="G35" i="6"/>
  <c r="J22" i="9"/>
  <c r="H23" i="9" s="1"/>
  <c r="I23" i="9" s="1"/>
  <c r="K22" i="9"/>
  <c r="K23" i="9" l="1"/>
  <c r="J23" i="9"/>
  <c r="H24" i="9" s="1"/>
  <c r="I24" i="9" s="1"/>
  <c r="F36" i="6"/>
  <c r="G36" i="6"/>
  <c r="G37" i="6" l="1"/>
  <c r="F37" i="6"/>
  <c r="K24" i="9"/>
  <c r="J24" i="9"/>
  <c r="H25" i="9" s="1"/>
  <c r="I25" i="9" s="1"/>
  <c r="K25" i="9" l="1"/>
  <c r="J25" i="9"/>
  <c r="H26" i="9" s="1"/>
  <c r="I26" i="9" s="1"/>
  <c r="F38" i="6"/>
  <c r="G38" i="6"/>
  <c r="F39" i="6" l="1"/>
  <c r="G39" i="6"/>
  <c r="J26" i="9"/>
  <c r="H27" i="9" s="1"/>
  <c r="I27" i="9" s="1"/>
  <c r="K26" i="9"/>
  <c r="K27" i="9" l="1"/>
  <c r="J27" i="9"/>
  <c r="H28" i="9" s="1"/>
  <c r="I28" i="9" s="1"/>
  <c r="G40" i="6"/>
  <c r="F40" i="6"/>
  <c r="G41" i="6" l="1"/>
  <c r="F41" i="6"/>
  <c r="K28" i="9"/>
  <c r="J28" i="9"/>
  <c r="H29" i="9" s="1"/>
  <c r="I29" i="9" s="1"/>
  <c r="J29" i="9" l="1"/>
  <c r="H30" i="9" s="1"/>
  <c r="I30" i="9" s="1"/>
  <c r="K29" i="9"/>
  <c r="G42" i="6"/>
  <c r="F42" i="6"/>
  <c r="F43" i="6" l="1"/>
  <c r="G43" i="6"/>
  <c r="K30" i="9"/>
  <c r="J30" i="9"/>
  <c r="H31" i="9" s="1"/>
  <c r="I31" i="9" s="1"/>
  <c r="K31" i="9" l="1"/>
  <c r="J31" i="9"/>
  <c r="H32" i="9" s="1"/>
  <c r="I32" i="9" s="1"/>
  <c r="G44" i="6"/>
  <c r="F44" i="6"/>
  <c r="G45" i="6" l="1"/>
  <c r="F45" i="6"/>
  <c r="J32" i="9"/>
  <c r="H33" i="9" s="1"/>
  <c r="I33" i="9" s="1"/>
  <c r="K32" i="9"/>
  <c r="K33" i="9" l="1"/>
  <c r="J33" i="9"/>
  <c r="H34" i="9" s="1"/>
  <c r="I34" i="9" s="1"/>
  <c r="F46" i="6"/>
  <c r="G46" i="6"/>
  <c r="G47" i="6" l="1"/>
  <c r="F47" i="6"/>
  <c r="J34" i="9"/>
  <c r="H35" i="9" s="1"/>
  <c r="I35" i="9" s="1"/>
  <c r="K34" i="9"/>
  <c r="K35" i="9" l="1"/>
  <c r="J35" i="9"/>
  <c r="H36" i="9" s="1"/>
  <c r="I36" i="9" s="1"/>
  <c r="G48" i="6"/>
  <c r="F48" i="6"/>
  <c r="K36" i="9" l="1"/>
  <c r="J36" i="9"/>
  <c r="H37" i="9" s="1"/>
  <c r="I37" i="9" s="1"/>
  <c r="G49" i="6"/>
  <c r="F49" i="6"/>
  <c r="F50" i="6" l="1"/>
  <c r="G50" i="6"/>
  <c r="K37" i="9"/>
  <c r="J37" i="9"/>
  <c r="H38" i="9" s="1"/>
  <c r="I38" i="9" s="1"/>
  <c r="K38" i="9" l="1"/>
  <c r="J38" i="9"/>
  <c r="H39" i="9" s="1"/>
  <c r="I39" i="9" s="1"/>
  <c r="G51" i="6"/>
  <c r="F51" i="6"/>
  <c r="G52" i="6" l="1"/>
  <c r="F52" i="6"/>
  <c r="K39" i="9"/>
  <c r="J39" i="9"/>
  <c r="H40" i="9" s="1"/>
  <c r="I40" i="9" s="1"/>
  <c r="K40" i="9" l="1"/>
  <c r="J40" i="9"/>
  <c r="H41" i="9" s="1"/>
  <c r="I41" i="9" s="1"/>
  <c r="G53" i="6"/>
  <c r="F53" i="6"/>
  <c r="G54" i="6" l="1"/>
  <c r="F54" i="6"/>
  <c r="K41" i="9"/>
  <c r="J41" i="9"/>
  <c r="H42" i="9" s="1"/>
  <c r="I42" i="9" s="1"/>
  <c r="K42" i="9" l="1"/>
  <c r="J42" i="9"/>
  <c r="H43" i="9" s="1"/>
  <c r="I43" i="9" s="1"/>
  <c r="G55" i="6"/>
  <c r="F55" i="6"/>
  <c r="G56" i="6" l="1"/>
  <c r="F56" i="6"/>
  <c r="J43" i="9"/>
  <c r="H44" i="9" s="1"/>
  <c r="I44" i="9" s="1"/>
  <c r="K43" i="9"/>
  <c r="K44" i="9" l="1"/>
  <c r="J44" i="9"/>
  <c r="H45" i="9" s="1"/>
  <c r="I45" i="9" s="1"/>
  <c r="G57" i="6"/>
  <c r="F57" i="6"/>
  <c r="G58" i="6" l="1"/>
  <c r="F58" i="6"/>
  <c r="K45" i="9"/>
  <c r="J45" i="9"/>
  <c r="H46" i="9" s="1"/>
  <c r="I46" i="9" s="1"/>
  <c r="K46" i="9" l="1"/>
  <c r="J46" i="9"/>
  <c r="H47" i="9" s="1"/>
  <c r="I47" i="9" s="1"/>
  <c r="G59" i="6"/>
  <c r="F59" i="6"/>
  <c r="G60" i="6" l="1"/>
  <c r="F60" i="6"/>
  <c r="J47" i="9"/>
  <c r="H48" i="9" s="1"/>
  <c r="I48" i="9" s="1"/>
  <c r="K47" i="9"/>
  <c r="J48" i="9" l="1"/>
  <c r="H49" i="9" s="1"/>
  <c r="I49" i="9" s="1"/>
  <c r="K48" i="9"/>
  <c r="G61" i="6"/>
  <c r="F61" i="6"/>
  <c r="F62" i="6" l="1"/>
  <c r="G62" i="6"/>
  <c r="K49" i="9"/>
  <c r="J49" i="9"/>
  <c r="H50" i="9" s="1"/>
  <c r="I50" i="9" s="1"/>
  <c r="J50" i="9" l="1"/>
  <c r="H51" i="9" s="1"/>
  <c r="I51" i="9" s="1"/>
  <c r="K50" i="9"/>
  <c r="G63" i="6"/>
  <c r="F63" i="6"/>
  <c r="F64" i="6" l="1"/>
  <c r="G64" i="6"/>
  <c r="J51" i="9"/>
  <c r="H52" i="9" s="1"/>
  <c r="I52" i="9" s="1"/>
  <c r="K51" i="9"/>
  <c r="J52" i="9" l="1"/>
  <c r="H53" i="9" s="1"/>
  <c r="I53" i="9" s="1"/>
  <c r="K52" i="9"/>
  <c r="F65" i="6"/>
  <c r="G65" i="6"/>
  <c r="G66" i="6" l="1"/>
  <c r="F66" i="6"/>
  <c r="K53" i="9"/>
  <c r="J53" i="9"/>
  <c r="H54" i="9" s="1"/>
  <c r="I54" i="9" s="1"/>
  <c r="J54" i="9" l="1"/>
  <c r="H55" i="9" s="1"/>
  <c r="I55" i="9" s="1"/>
  <c r="K54" i="9"/>
  <c r="G67" i="6"/>
  <c r="F67" i="6"/>
  <c r="F68" i="6" l="1"/>
  <c r="G68" i="6"/>
  <c r="K55" i="9"/>
  <c r="J55" i="9"/>
  <c r="H56" i="9" s="1"/>
  <c r="I56" i="9" s="1"/>
  <c r="J56" i="9" l="1"/>
  <c r="H57" i="9" s="1"/>
  <c r="I57" i="9" s="1"/>
  <c r="K56" i="9"/>
  <c r="G69" i="6"/>
  <c r="F69" i="6"/>
  <c r="F70" i="6" l="1"/>
  <c r="G70" i="6"/>
  <c r="K57" i="9"/>
  <c r="J57" i="9"/>
  <c r="H58" i="9" s="1"/>
  <c r="I58" i="9" s="1"/>
  <c r="K58" i="9" l="1"/>
  <c r="J58" i="9"/>
  <c r="H59" i="9" s="1"/>
  <c r="I59" i="9" s="1"/>
  <c r="G71" i="6"/>
  <c r="F71" i="6"/>
  <c r="F72" i="6" l="1"/>
  <c r="G72" i="6"/>
  <c r="K59" i="9"/>
  <c r="J59" i="9"/>
  <c r="H60" i="9" s="1"/>
  <c r="I60" i="9" s="1"/>
  <c r="K60" i="9" l="1"/>
  <c r="J60" i="9"/>
  <c r="H61" i="9" s="1"/>
  <c r="I61" i="9" s="1"/>
  <c r="G73" i="6"/>
  <c r="F73" i="6"/>
  <c r="J61" i="9" l="1"/>
  <c r="H62" i="9" s="1"/>
  <c r="I62" i="9" s="1"/>
  <c r="K61" i="9"/>
  <c r="G74" i="6"/>
  <c r="F74" i="6"/>
  <c r="F75" i="6" l="1"/>
  <c r="G75" i="6"/>
  <c r="K62" i="9"/>
  <c r="J62" i="9"/>
  <c r="H63" i="9" s="1"/>
  <c r="I63" i="9" s="1"/>
  <c r="J63" i="9" l="1"/>
  <c r="H64" i="9" s="1"/>
  <c r="I64" i="9" s="1"/>
  <c r="K63" i="9"/>
  <c r="G76" i="6"/>
  <c r="F76" i="6"/>
  <c r="G77" i="6" l="1"/>
  <c r="F77" i="6"/>
  <c r="K64" i="9"/>
  <c r="J64" i="9"/>
  <c r="H65" i="9" s="1"/>
  <c r="I65" i="9" s="1"/>
  <c r="K65" i="9" l="1"/>
  <c r="J65" i="9"/>
  <c r="H66" i="9" s="1"/>
  <c r="I66" i="9" s="1"/>
  <c r="G78" i="6"/>
  <c r="F78" i="6"/>
  <c r="G79" i="6" l="1"/>
  <c r="F79" i="6"/>
  <c r="K66" i="9"/>
  <c r="J66" i="9"/>
  <c r="H67" i="9" s="1"/>
  <c r="I67" i="9" s="1"/>
  <c r="J67" i="9" l="1"/>
  <c r="H68" i="9" s="1"/>
  <c r="I68" i="9" s="1"/>
  <c r="K67" i="9"/>
  <c r="G80" i="6"/>
  <c r="F80" i="6"/>
  <c r="F81" i="6" l="1"/>
  <c r="G81" i="6"/>
  <c r="J68" i="9"/>
  <c r="H69" i="9" s="1"/>
  <c r="I69" i="9" s="1"/>
  <c r="K68" i="9"/>
  <c r="K69" i="9" l="1"/>
  <c r="J69" i="9"/>
  <c r="H70" i="9" s="1"/>
  <c r="I70" i="9" s="1"/>
  <c r="G82" i="6"/>
  <c r="F82" i="6"/>
  <c r="F83" i="6" l="1"/>
  <c r="G83" i="6"/>
  <c r="J70" i="9"/>
  <c r="H71" i="9" s="1"/>
  <c r="I71" i="9" s="1"/>
  <c r="K70" i="9"/>
  <c r="J71" i="9" l="1"/>
  <c r="H72" i="9" s="1"/>
  <c r="I72" i="9" s="1"/>
  <c r="K71" i="9"/>
  <c r="F84" i="6"/>
  <c r="G84" i="6"/>
  <c r="G85" i="6" l="1"/>
  <c r="F85" i="6"/>
  <c r="J72" i="9"/>
  <c r="H73" i="9" s="1"/>
  <c r="I73" i="9" s="1"/>
  <c r="K72" i="9"/>
  <c r="K73" i="9" l="1"/>
  <c r="J73" i="9"/>
  <c r="H74" i="9" s="1"/>
  <c r="I74" i="9" s="1"/>
  <c r="G86" i="6"/>
  <c r="F86" i="6"/>
  <c r="F87" i="6" l="1"/>
  <c r="G87" i="6"/>
  <c r="J74" i="9"/>
  <c r="H75" i="9" s="1"/>
  <c r="I75" i="9" s="1"/>
  <c r="K74" i="9"/>
  <c r="J75" i="9" l="1"/>
  <c r="H76" i="9" s="1"/>
  <c r="I76" i="9" s="1"/>
  <c r="K75" i="9"/>
  <c r="G88" i="6"/>
  <c r="F88" i="6"/>
  <c r="G89" i="6" l="1"/>
  <c r="F89" i="6"/>
  <c r="J76" i="9"/>
  <c r="H77" i="9" s="1"/>
  <c r="I77" i="9" s="1"/>
  <c r="K76" i="9"/>
  <c r="K77" i="9" l="1"/>
  <c r="J77" i="9"/>
  <c r="H78" i="9" s="1"/>
  <c r="I78" i="9" s="1"/>
  <c r="G90" i="6"/>
  <c r="F90" i="6"/>
  <c r="G91" i="6" l="1"/>
  <c r="F91" i="6"/>
  <c r="J78" i="9"/>
  <c r="H79" i="9" s="1"/>
  <c r="I79" i="9" s="1"/>
  <c r="K78" i="9"/>
  <c r="K79" i="9" l="1"/>
  <c r="J79" i="9"/>
  <c r="H80" i="9" s="1"/>
  <c r="I80" i="9" s="1"/>
  <c r="G92" i="6"/>
  <c r="F92" i="6"/>
  <c r="G93" i="6" l="1"/>
  <c r="F93" i="6"/>
  <c r="K80" i="9"/>
  <c r="J80" i="9"/>
  <c r="H81" i="9" s="1"/>
  <c r="I81" i="9" s="1"/>
  <c r="K81" i="9" l="1"/>
  <c r="J81" i="9"/>
  <c r="H82" i="9" s="1"/>
  <c r="I82" i="9" s="1"/>
  <c r="F94" i="6"/>
  <c r="G94" i="6"/>
  <c r="G95" i="6" l="1"/>
  <c r="F95" i="6"/>
  <c r="J82" i="9"/>
  <c r="H83" i="9" s="1"/>
  <c r="I83" i="9" s="1"/>
  <c r="K82" i="9"/>
  <c r="K83" i="9" l="1"/>
  <c r="J83" i="9"/>
  <c r="H84" i="9" s="1"/>
  <c r="I84" i="9" s="1"/>
  <c r="G96" i="6"/>
  <c r="F96" i="6"/>
  <c r="G97" i="6" l="1"/>
  <c r="F97" i="6"/>
  <c r="J84" i="9"/>
  <c r="H85" i="9" s="1"/>
  <c r="I85" i="9" s="1"/>
  <c r="K84" i="9"/>
  <c r="K85" i="9" l="1"/>
  <c r="J85" i="9"/>
  <c r="H86" i="9" s="1"/>
  <c r="I86" i="9" s="1"/>
  <c r="G98" i="6"/>
  <c r="F98" i="6"/>
  <c r="F99" i="6" l="1"/>
  <c r="G99" i="6"/>
  <c r="K86" i="9"/>
  <c r="J86" i="9"/>
  <c r="H87" i="9" s="1"/>
  <c r="I87" i="9" s="1"/>
  <c r="K87" i="9" l="1"/>
  <c r="J87" i="9"/>
  <c r="H88" i="9" s="1"/>
  <c r="I88" i="9" s="1"/>
  <c r="F100" i="6"/>
  <c r="G100" i="6"/>
  <c r="G101" i="6" l="1"/>
  <c r="F101" i="6"/>
  <c r="J88" i="9"/>
  <c r="H89" i="9" s="1"/>
  <c r="I89" i="9" s="1"/>
  <c r="K88" i="9"/>
  <c r="J89" i="9" l="1"/>
  <c r="H90" i="9" s="1"/>
  <c r="I90" i="9" s="1"/>
  <c r="K89" i="9"/>
  <c r="G102" i="6"/>
  <c r="F102" i="6"/>
  <c r="G103" i="6" l="1"/>
  <c r="F103" i="6"/>
  <c r="K90" i="9"/>
  <c r="J90" i="9"/>
  <c r="H91" i="9" s="1"/>
  <c r="I91" i="9" s="1"/>
  <c r="J91" i="9" l="1"/>
  <c r="H92" i="9" s="1"/>
  <c r="I92" i="9" s="1"/>
  <c r="K91" i="9"/>
  <c r="G104" i="6"/>
  <c r="F104" i="6"/>
  <c r="G105" i="6" l="1"/>
  <c r="B10" i="6" s="1"/>
  <c r="F105" i="6"/>
  <c r="J92" i="9"/>
  <c r="H93" i="9" s="1"/>
  <c r="I93" i="9" s="1"/>
  <c r="K92" i="9"/>
  <c r="K93" i="9" l="1"/>
  <c r="J93" i="9"/>
  <c r="H94" i="9" s="1"/>
  <c r="I94" i="9" s="1"/>
  <c r="B11" i="6"/>
  <c r="B5" i="6"/>
  <c r="B7" i="6" s="1"/>
  <c r="B12" i="6"/>
  <c r="B8" i="6" l="1"/>
  <c r="D7" i="6"/>
  <c r="J94" i="9"/>
  <c r="H95" i="9" s="1"/>
  <c r="I95" i="9" s="1"/>
  <c r="K94" i="9"/>
  <c r="J95" i="9" l="1"/>
  <c r="H96" i="9" s="1"/>
  <c r="I96" i="9" s="1"/>
  <c r="K95" i="9"/>
  <c r="D8" i="6"/>
  <c r="B6" i="6"/>
  <c r="K96" i="9" l="1"/>
  <c r="J96" i="9"/>
  <c r="H97" i="9" s="1"/>
  <c r="I97" i="9" s="1"/>
  <c r="K97" i="9" l="1"/>
  <c r="J97" i="9"/>
  <c r="H98" i="9" s="1"/>
  <c r="I98" i="9" s="1"/>
  <c r="K98" i="9" l="1"/>
  <c r="J98" i="9"/>
  <c r="H99" i="9" s="1"/>
  <c r="I99" i="9" s="1"/>
  <c r="J99" i="9" l="1"/>
  <c r="H100" i="9" s="1"/>
  <c r="I100" i="9" s="1"/>
  <c r="K99" i="9"/>
  <c r="K100" i="9" l="1"/>
  <c r="J100" i="9"/>
  <c r="H101" i="9" s="1"/>
  <c r="I101" i="9" s="1"/>
  <c r="J101" i="9" l="1"/>
  <c r="H102" i="9" s="1"/>
  <c r="I102" i="9" s="1"/>
  <c r="K101" i="9"/>
  <c r="J102" i="9" l="1"/>
  <c r="H103" i="9" s="1"/>
  <c r="I103" i="9" s="1"/>
  <c r="K102" i="9"/>
  <c r="J103" i="9" l="1"/>
  <c r="H104" i="9" s="1"/>
  <c r="I104" i="9" s="1"/>
  <c r="K103" i="9"/>
  <c r="J104" i="9" l="1"/>
  <c r="H105" i="9" s="1"/>
  <c r="I105" i="9" s="1"/>
  <c r="K104" i="9"/>
  <c r="J105" i="9" l="1"/>
  <c r="H106" i="9" s="1"/>
  <c r="I106" i="9" s="1"/>
  <c r="K105" i="9"/>
  <c r="K106" i="9" l="1"/>
  <c r="J106" i="9"/>
  <c r="H107" i="9" s="1"/>
  <c r="I107" i="9" s="1"/>
  <c r="K107" i="9" l="1"/>
  <c r="J107" i="9"/>
  <c r="H108" i="9" s="1"/>
  <c r="I108" i="9" s="1"/>
  <c r="J108" i="9" l="1"/>
  <c r="H109" i="9" s="1"/>
  <c r="I109" i="9" s="1"/>
  <c r="K108" i="9"/>
  <c r="J109" i="9" l="1"/>
  <c r="H110" i="9" s="1"/>
  <c r="I110" i="9" s="1"/>
  <c r="K109" i="9"/>
  <c r="J110" i="9" l="1"/>
  <c r="H111" i="9" s="1"/>
  <c r="I111" i="9" s="1"/>
  <c r="K110" i="9"/>
  <c r="J111" i="9" l="1"/>
  <c r="H112" i="9" s="1"/>
  <c r="I112" i="9" s="1"/>
  <c r="K111" i="9"/>
  <c r="K112" i="9" l="1"/>
  <c r="J112" i="9"/>
  <c r="H113" i="9" s="1"/>
  <c r="I113" i="9" s="1"/>
  <c r="J113" i="9" l="1"/>
  <c r="H114" i="9" s="1"/>
  <c r="I114" i="9" s="1"/>
  <c r="K113" i="9"/>
  <c r="K114" i="9" l="1"/>
  <c r="J114" i="9"/>
  <c r="H115" i="9" s="1"/>
  <c r="I115" i="9" s="1"/>
  <c r="J115" i="9" l="1"/>
  <c r="H116" i="9" s="1"/>
  <c r="I116" i="9" s="1"/>
  <c r="K115" i="9"/>
  <c r="K116" i="9" l="1"/>
  <c r="J116" i="9"/>
  <c r="H117" i="9" s="1"/>
  <c r="I117" i="9" s="1"/>
  <c r="J117" i="9" l="1"/>
  <c r="H118" i="9" s="1"/>
  <c r="I118" i="9" s="1"/>
  <c r="K117" i="9"/>
  <c r="J118" i="9" l="1"/>
  <c r="H119" i="9" s="1"/>
  <c r="I119" i="9" s="1"/>
  <c r="K118" i="9"/>
  <c r="J119" i="9" l="1"/>
  <c r="H120" i="9" s="1"/>
  <c r="I120" i="9" s="1"/>
  <c r="K119" i="9"/>
  <c r="K120" i="9" l="1"/>
  <c r="J120" i="9"/>
  <c r="H121" i="9" s="1"/>
  <c r="I121" i="9" s="1"/>
  <c r="J121" i="9" l="1"/>
  <c r="H122" i="9" s="1"/>
  <c r="I122" i="9" s="1"/>
  <c r="K121" i="9"/>
  <c r="K122" i="9" l="1"/>
  <c r="J122" i="9"/>
  <c r="H123" i="9" s="1"/>
  <c r="I123" i="9" s="1"/>
  <c r="K123" i="9" l="1"/>
  <c r="J123" i="9"/>
  <c r="H124" i="9" s="1"/>
  <c r="I124" i="9" s="1"/>
  <c r="J124" i="9" l="1"/>
  <c r="H125" i="9" s="1"/>
  <c r="I125" i="9" s="1"/>
  <c r="K124" i="9"/>
  <c r="J125" i="9" l="1"/>
  <c r="H126" i="9" s="1"/>
  <c r="I126" i="9" s="1"/>
  <c r="K125" i="9"/>
  <c r="K126" i="9" l="1"/>
  <c r="J126" i="9"/>
  <c r="H127" i="9" s="1"/>
  <c r="I127" i="9" s="1"/>
  <c r="K127" i="9" l="1"/>
  <c r="J127" i="9"/>
  <c r="H128" i="9" s="1"/>
  <c r="I128" i="9" s="1"/>
  <c r="K128" i="9" l="1"/>
  <c r="J128" i="9"/>
  <c r="H129" i="9" s="1"/>
  <c r="I129" i="9" s="1"/>
  <c r="J129" i="9" l="1"/>
  <c r="H130" i="9" s="1"/>
  <c r="I130" i="9" s="1"/>
  <c r="K129" i="9"/>
  <c r="J130" i="9" l="1"/>
  <c r="H131" i="9" s="1"/>
  <c r="I131" i="9" s="1"/>
  <c r="K130" i="9"/>
  <c r="J131" i="9" l="1"/>
  <c r="H132" i="9" s="1"/>
  <c r="I132" i="9" s="1"/>
  <c r="K131" i="9"/>
  <c r="J132" i="9" l="1"/>
  <c r="H133" i="9" s="1"/>
  <c r="I133" i="9" s="1"/>
  <c r="K132" i="9"/>
  <c r="J133" i="9" l="1"/>
  <c r="H134" i="9" s="1"/>
  <c r="I134" i="9" s="1"/>
  <c r="K133" i="9"/>
  <c r="J134" i="9" l="1"/>
  <c r="H135" i="9" s="1"/>
  <c r="I135" i="9" s="1"/>
  <c r="K134" i="9"/>
  <c r="K135" i="9" l="1"/>
  <c r="J135" i="9"/>
  <c r="H136" i="9" s="1"/>
  <c r="I136" i="9" s="1"/>
  <c r="J136" i="9" l="1"/>
  <c r="H137" i="9" s="1"/>
  <c r="I137" i="9" s="1"/>
  <c r="K136" i="9"/>
  <c r="J137" i="9" l="1"/>
  <c r="H138" i="9" s="1"/>
  <c r="I138" i="9" s="1"/>
  <c r="K137" i="9"/>
  <c r="J138" i="9" l="1"/>
  <c r="H139" i="9" s="1"/>
  <c r="I139" i="9" s="1"/>
  <c r="K138" i="9"/>
  <c r="K139" i="9" l="1"/>
  <c r="J139" i="9"/>
  <c r="H140" i="9" s="1"/>
  <c r="I140" i="9" s="1"/>
  <c r="K140" i="9" l="1"/>
  <c r="J140" i="9"/>
  <c r="H141" i="9" s="1"/>
  <c r="I141" i="9" s="1"/>
  <c r="K141" i="9" l="1"/>
  <c r="J141" i="9"/>
  <c r="H142" i="9" s="1"/>
  <c r="I142" i="9" s="1"/>
  <c r="J142" i="9" l="1"/>
  <c r="H143" i="9" s="1"/>
  <c r="I143" i="9" s="1"/>
  <c r="K142" i="9"/>
  <c r="J143" i="9" l="1"/>
  <c r="H144" i="9" s="1"/>
  <c r="I144" i="9" s="1"/>
  <c r="K143" i="9"/>
  <c r="J144" i="9" l="1"/>
  <c r="H145" i="9" s="1"/>
  <c r="I145" i="9" s="1"/>
  <c r="K144" i="9"/>
  <c r="J145" i="9" l="1"/>
  <c r="H146" i="9" s="1"/>
  <c r="I146" i="9" s="1"/>
  <c r="K145" i="9"/>
  <c r="J146" i="9" l="1"/>
  <c r="H147" i="9" s="1"/>
  <c r="I147" i="9" s="1"/>
  <c r="K146" i="9"/>
  <c r="J147" i="9" l="1"/>
  <c r="H148" i="9" s="1"/>
  <c r="I148" i="9" s="1"/>
  <c r="K147" i="9"/>
  <c r="J148" i="9" l="1"/>
  <c r="H149" i="9" s="1"/>
  <c r="I149" i="9" s="1"/>
  <c r="K148" i="9"/>
  <c r="J149" i="9" l="1"/>
  <c r="H150" i="9" s="1"/>
  <c r="I150" i="9" s="1"/>
  <c r="K149" i="9"/>
  <c r="K150" i="9" l="1"/>
  <c r="J150" i="9"/>
  <c r="H151" i="9" s="1"/>
  <c r="I151" i="9" s="1"/>
  <c r="J151" i="9" l="1"/>
  <c r="H152" i="9" s="1"/>
  <c r="I152" i="9" s="1"/>
  <c r="K151" i="9"/>
  <c r="J152" i="9" l="1"/>
  <c r="H153" i="9" s="1"/>
  <c r="I153" i="9" s="1"/>
  <c r="K152" i="9"/>
  <c r="J153" i="9" l="1"/>
  <c r="H154" i="9" s="1"/>
  <c r="I154" i="9" s="1"/>
  <c r="K153" i="9"/>
  <c r="K154" i="9" l="1"/>
  <c r="J154" i="9"/>
  <c r="H155" i="9" s="1"/>
  <c r="I155" i="9" s="1"/>
  <c r="J155" i="9" l="1"/>
  <c r="H156" i="9" s="1"/>
  <c r="I156" i="9" s="1"/>
  <c r="K155" i="9"/>
  <c r="K156" i="9" l="1"/>
  <c r="J156" i="9"/>
  <c r="H157" i="9" s="1"/>
  <c r="I157" i="9" s="1"/>
  <c r="J157" i="9" l="1"/>
  <c r="H158" i="9" s="1"/>
  <c r="I158" i="9" s="1"/>
  <c r="K157" i="9"/>
  <c r="K158" i="9" l="1"/>
  <c r="J158" i="9"/>
  <c r="H159" i="9" s="1"/>
  <c r="I159" i="9" s="1"/>
  <c r="J159" i="9" l="1"/>
  <c r="H160" i="9" s="1"/>
  <c r="I160" i="9" s="1"/>
  <c r="K159" i="9"/>
  <c r="K160" i="9" l="1"/>
  <c r="J160" i="9"/>
  <c r="H161" i="9" s="1"/>
  <c r="I161" i="9" s="1"/>
  <c r="J161" i="9" l="1"/>
  <c r="H162" i="9" s="1"/>
  <c r="I162" i="9" s="1"/>
  <c r="K161" i="9"/>
  <c r="J162" i="9" l="1"/>
  <c r="H163" i="9" s="1"/>
  <c r="I163" i="9" s="1"/>
  <c r="K162" i="9"/>
  <c r="J163" i="9" l="1"/>
  <c r="H164" i="9" s="1"/>
  <c r="I164" i="9" s="1"/>
  <c r="K163" i="9"/>
  <c r="J164" i="9" l="1"/>
  <c r="H165" i="9" s="1"/>
  <c r="I165" i="9" s="1"/>
  <c r="K164" i="9"/>
  <c r="K165" i="9" l="1"/>
  <c r="J165" i="9"/>
  <c r="H166" i="9" s="1"/>
  <c r="I166" i="9" s="1"/>
  <c r="K166" i="9" l="1"/>
  <c r="J166" i="9"/>
  <c r="H167" i="9" s="1"/>
  <c r="I167" i="9" s="1"/>
  <c r="K167" i="9" l="1"/>
  <c r="J167" i="9"/>
  <c r="H168" i="9" s="1"/>
  <c r="I168" i="9" s="1"/>
  <c r="J168" i="9" l="1"/>
  <c r="H169" i="9" s="1"/>
  <c r="I169" i="9" s="1"/>
  <c r="K168" i="9"/>
  <c r="J169" i="9" l="1"/>
  <c r="H170" i="9" s="1"/>
  <c r="I170" i="9" s="1"/>
  <c r="K169" i="9"/>
  <c r="J170" i="9" l="1"/>
  <c r="H171" i="9" s="1"/>
  <c r="I171" i="9" s="1"/>
  <c r="K170" i="9"/>
  <c r="J171" i="9" l="1"/>
  <c r="H172" i="9" s="1"/>
  <c r="I172" i="9" s="1"/>
  <c r="K171" i="9"/>
  <c r="J172" i="9" l="1"/>
  <c r="H173" i="9" s="1"/>
  <c r="I173" i="9" s="1"/>
  <c r="K172" i="9"/>
  <c r="J173" i="9" l="1"/>
  <c r="H174" i="9" s="1"/>
  <c r="I174" i="9" s="1"/>
  <c r="K173" i="9"/>
  <c r="J174" i="9" l="1"/>
  <c r="H175" i="9" s="1"/>
  <c r="I175" i="9" s="1"/>
  <c r="K174" i="9"/>
  <c r="K175" i="9" l="1"/>
  <c r="J175" i="9"/>
  <c r="H176" i="9" s="1"/>
  <c r="I176" i="9" s="1"/>
  <c r="J176" i="9" l="1"/>
  <c r="H177" i="9" s="1"/>
  <c r="I177" i="9" s="1"/>
  <c r="K176" i="9"/>
  <c r="J177" i="9" l="1"/>
  <c r="H178" i="9" s="1"/>
  <c r="I178" i="9" s="1"/>
  <c r="K177" i="9"/>
  <c r="K178" i="9" l="1"/>
  <c r="J178" i="9"/>
  <c r="H179" i="9" s="1"/>
  <c r="I179" i="9" s="1"/>
  <c r="J179" i="9" l="1"/>
  <c r="H180" i="9" s="1"/>
  <c r="I180" i="9" s="1"/>
  <c r="K179" i="9"/>
  <c r="J180" i="9" l="1"/>
  <c r="H181" i="9" s="1"/>
  <c r="I181" i="9" s="1"/>
  <c r="K180" i="9"/>
  <c r="J181" i="9" l="1"/>
  <c r="H182" i="9" s="1"/>
  <c r="I182" i="9" s="1"/>
  <c r="K181" i="9"/>
  <c r="J182" i="9" l="1"/>
  <c r="H183" i="9" s="1"/>
  <c r="I183" i="9" s="1"/>
  <c r="K182" i="9"/>
  <c r="K183" i="9" l="1"/>
  <c r="J183" i="9"/>
  <c r="H184" i="9" s="1"/>
  <c r="I184" i="9" s="1"/>
  <c r="K184" i="9" l="1"/>
  <c r="J184" i="9"/>
  <c r="H185" i="9" s="1"/>
  <c r="I185" i="9" s="1"/>
  <c r="J185" i="9" l="1"/>
  <c r="H186" i="9" s="1"/>
  <c r="I186" i="9" s="1"/>
  <c r="K185" i="9"/>
  <c r="J186" i="9" l="1"/>
  <c r="H187" i="9" s="1"/>
  <c r="I187" i="9" s="1"/>
  <c r="K186" i="9"/>
  <c r="K187" i="9" l="1"/>
  <c r="J187" i="9"/>
  <c r="H188" i="9" s="1"/>
  <c r="I188" i="9" s="1"/>
  <c r="J188" i="9" l="1"/>
  <c r="H189" i="9" s="1"/>
  <c r="I189" i="9" s="1"/>
  <c r="K188" i="9"/>
  <c r="J189" i="9" l="1"/>
  <c r="H190" i="9" s="1"/>
  <c r="I190" i="9" s="1"/>
  <c r="K189" i="9"/>
  <c r="J190" i="9" l="1"/>
  <c r="H191" i="9" s="1"/>
  <c r="I191" i="9" s="1"/>
  <c r="K190" i="9"/>
  <c r="J191" i="9" l="1"/>
  <c r="H192" i="9" s="1"/>
  <c r="I192" i="9" s="1"/>
  <c r="K191" i="9"/>
  <c r="J192" i="9" l="1"/>
  <c r="H193" i="9" s="1"/>
  <c r="I193" i="9" s="1"/>
  <c r="K192" i="9"/>
  <c r="J193" i="9" l="1"/>
  <c r="H194" i="9" s="1"/>
  <c r="I194" i="9" s="1"/>
  <c r="K193" i="9"/>
  <c r="J194" i="9" l="1"/>
  <c r="H195" i="9" s="1"/>
  <c r="I195" i="9" s="1"/>
  <c r="K194" i="9"/>
  <c r="J195" i="9" l="1"/>
  <c r="H196" i="9" s="1"/>
  <c r="I196" i="9" s="1"/>
  <c r="K195" i="9"/>
  <c r="K196" i="9" l="1"/>
  <c r="J196" i="9"/>
  <c r="H197" i="9" s="1"/>
  <c r="I197" i="9" s="1"/>
  <c r="J197" i="9" l="1"/>
  <c r="H198" i="9" s="1"/>
  <c r="I198" i="9" s="1"/>
  <c r="K197" i="9"/>
  <c r="K198" i="9" l="1"/>
  <c r="J198" i="9"/>
  <c r="H199" i="9" s="1"/>
  <c r="I199" i="9" s="1"/>
  <c r="K199" i="9" l="1"/>
  <c r="J199" i="9"/>
  <c r="H200" i="9" s="1"/>
  <c r="I200" i="9" s="1"/>
  <c r="K200" i="9" l="1"/>
  <c r="J200" i="9"/>
  <c r="H201" i="9" s="1"/>
  <c r="I201" i="9" s="1"/>
  <c r="J201" i="9" l="1"/>
  <c r="H202" i="9" s="1"/>
  <c r="I202" i="9" s="1"/>
  <c r="K201" i="9"/>
  <c r="J202" i="9" l="1"/>
  <c r="H203" i="9" s="1"/>
  <c r="I203" i="9" s="1"/>
  <c r="K202" i="9"/>
  <c r="J203" i="9" l="1"/>
  <c r="H204" i="9" s="1"/>
  <c r="I204" i="9" s="1"/>
  <c r="K203" i="9"/>
  <c r="K204" i="9" l="1"/>
  <c r="J204" i="9"/>
  <c r="H205" i="9" s="1"/>
  <c r="I205" i="9" s="1"/>
  <c r="K205" i="9" l="1"/>
  <c r="J205" i="9"/>
  <c r="H206" i="9" s="1"/>
  <c r="I206" i="9" s="1"/>
  <c r="K206" i="9" l="1"/>
  <c r="J206" i="9"/>
  <c r="H207" i="9" s="1"/>
  <c r="I207" i="9" s="1"/>
  <c r="J207" i="9" l="1"/>
  <c r="H208" i="9" s="1"/>
  <c r="I208" i="9" s="1"/>
  <c r="K207" i="9"/>
  <c r="J208" i="9" l="1"/>
  <c r="H209" i="9" s="1"/>
  <c r="I209" i="9" s="1"/>
  <c r="K208" i="9"/>
  <c r="J209" i="9" l="1"/>
  <c r="H210" i="9" s="1"/>
  <c r="I210" i="9" s="1"/>
  <c r="K209" i="9"/>
  <c r="J210" i="9" l="1"/>
  <c r="H211" i="9" s="1"/>
  <c r="I211" i="9" s="1"/>
  <c r="K210" i="9"/>
  <c r="J211" i="9" l="1"/>
  <c r="H212" i="9" s="1"/>
  <c r="I212" i="9" s="1"/>
  <c r="K211" i="9"/>
  <c r="J212" i="9" l="1"/>
  <c r="H213" i="9" s="1"/>
  <c r="I213" i="9" s="1"/>
  <c r="K212" i="9"/>
  <c r="J213" i="9" l="1"/>
  <c r="H214" i="9" s="1"/>
  <c r="I214" i="9" s="1"/>
  <c r="K213" i="9"/>
  <c r="J214" i="9" l="1"/>
  <c r="H215" i="9" s="1"/>
  <c r="I215" i="9" s="1"/>
  <c r="K214" i="9"/>
  <c r="J215" i="9" l="1"/>
  <c r="H216" i="9" s="1"/>
  <c r="I216" i="9" s="1"/>
  <c r="K215" i="9"/>
  <c r="K216" i="9" l="1"/>
  <c r="J216" i="9"/>
  <c r="H217" i="9" s="1"/>
  <c r="I217" i="9" s="1"/>
  <c r="J217" i="9" l="1"/>
  <c r="H218" i="9" s="1"/>
  <c r="I218" i="9" s="1"/>
  <c r="K217" i="9"/>
  <c r="K218" i="9" l="1"/>
  <c r="J218" i="9"/>
  <c r="H219" i="9" s="1"/>
  <c r="I219" i="9" s="1"/>
  <c r="J219" i="9" l="1"/>
  <c r="H220" i="9" s="1"/>
  <c r="I220" i="9" s="1"/>
  <c r="K219" i="9"/>
  <c r="K220" i="9" l="1"/>
  <c r="J220" i="9"/>
  <c r="H221" i="9" s="1"/>
  <c r="I221" i="9" s="1"/>
  <c r="J221" i="9" l="1"/>
  <c r="H222" i="9" s="1"/>
  <c r="I222" i="9" s="1"/>
  <c r="K221" i="9"/>
  <c r="K222" i="9" l="1"/>
  <c r="J222" i="9"/>
  <c r="H223" i="9" s="1"/>
  <c r="I223" i="9" s="1"/>
  <c r="J223" i="9" l="1"/>
  <c r="H224" i="9" s="1"/>
  <c r="I224" i="9" s="1"/>
  <c r="K223" i="9"/>
  <c r="K224" i="9" l="1"/>
  <c r="J224" i="9"/>
  <c r="H225" i="9" s="1"/>
  <c r="I225" i="9" s="1"/>
  <c r="J225" i="9" l="1"/>
  <c r="H226" i="9" s="1"/>
  <c r="I226" i="9" s="1"/>
  <c r="K225" i="9"/>
  <c r="J226" i="9" l="1"/>
  <c r="H227" i="9" s="1"/>
  <c r="I227" i="9" s="1"/>
  <c r="K226" i="9"/>
  <c r="J227" i="9" l="1"/>
  <c r="H228" i="9" s="1"/>
  <c r="I228" i="9" s="1"/>
  <c r="K227" i="9"/>
  <c r="J228" i="9" l="1"/>
  <c r="H229" i="9" s="1"/>
  <c r="I229" i="9" s="1"/>
  <c r="K228" i="9"/>
  <c r="K229" i="9" l="1"/>
  <c r="J229" i="9"/>
  <c r="H230" i="9" s="1"/>
  <c r="I230" i="9" s="1"/>
  <c r="K230" i="9" l="1"/>
  <c r="J230" i="9"/>
  <c r="H231" i="9" s="1"/>
  <c r="I231" i="9" s="1"/>
  <c r="J231" i="9" l="1"/>
  <c r="H232" i="9" s="1"/>
  <c r="I232" i="9" s="1"/>
  <c r="K231" i="9"/>
  <c r="J232" i="9" l="1"/>
  <c r="H233" i="9" s="1"/>
  <c r="I233" i="9" s="1"/>
  <c r="K232" i="9"/>
  <c r="J233" i="9" l="1"/>
  <c r="H234" i="9" s="1"/>
  <c r="I234" i="9" s="1"/>
  <c r="K233" i="9"/>
  <c r="K234" i="9" l="1"/>
  <c r="J234" i="9"/>
  <c r="H235" i="9" s="1"/>
  <c r="I235" i="9" s="1"/>
  <c r="J235" i="9" l="1"/>
  <c r="H236" i="9" s="1"/>
  <c r="I236" i="9" s="1"/>
  <c r="K235" i="9"/>
  <c r="J236" i="9" l="1"/>
  <c r="H237" i="9" s="1"/>
  <c r="I237" i="9" s="1"/>
  <c r="K236" i="9"/>
  <c r="K237" i="9" l="1"/>
  <c r="J237" i="9"/>
  <c r="H238" i="9" s="1"/>
  <c r="I238" i="9" s="1"/>
  <c r="J238" i="9" l="1"/>
  <c r="H239" i="9" s="1"/>
  <c r="I239" i="9" s="1"/>
  <c r="K238" i="9"/>
  <c r="J239" i="9" l="1"/>
  <c r="H240" i="9" s="1"/>
  <c r="I240" i="9" s="1"/>
  <c r="K239" i="9"/>
  <c r="J240" i="9" l="1"/>
  <c r="H241" i="9" s="1"/>
  <c r="I241" i="9" s="1"/>
  <c r="K240" i="9"/>
  <c r="J241" i="9" l="1"/>
  <c r="H242" i="9" s="1"/>
  <c r="I242" i="9" s="1"/>
  <c r="K241" i="9"/>
  <c r="J242" i="9" l="1"/>
  <c r="H243" i="9" s="1"/>
  <c r="I243" i="9" s="1"/>
  <c r="K242" i="9"/>
  <c r="J243" i="9" l="1"/>
  <c r="H244" i="9" s="1"/>
  <c r="I244" i="9" s="1"/>
  <c r="K243" i="9"/>
  <c r="J244" i="9" l="1"/>
  <c r="H245" i="9" s="1"/>
  <c r="I245" i="9" s="1"/>
  <c r="K244" i="9"/>
  <c r="K245" i="9" l="1"/>
  <c r="J245" i="9"/>
  <c r="H246" i="9" s="1"/>
  <c r="I246" i="9" s="1"/>
  <c r="J246" i="9" l="1"/>
  <c r="H247" i="9" s="1"/>
  <c r="I247" i="9" s="1"/>
  <c r="K246" i="9"/>
  <c r="J247" i="9" l="1"/>
  <c r="H248" i="9" s="1"/>
  <c r="I248" i="9" s="1"/>
  <c r="K247" i="9"/>
  <c r="K248" i="9" l="1"/>
  <c r="J248" i="9"/>
  <c r="H249" i="9" s="1"/>
  <c r="I249" i="9" s="1"/>
  <c r="J249" i="9" l="1"/>
  <c r="H250" i="9" s="1"/>
  <c r="I250" i="9" s="1"/>
  <c r="K249" i="9"/>
  <c r="J250" i="9" l="1"/>
  <c r="H251" i="9" s="1"/>
  <c r="I251" i="9" s="1"/>
  <c r="K250" i="9"/>
  <c r="J251" i="9" l="1"/>
  <c r="K251" i="9"/>
  <c r="H252" i="9" l="1"/>
  <c r="I252" i="9" s="1"/>
  <c r="K252" i="9" l="1"/>
  <c r="J252" i="9"/>
  <c r="H253" i="9" l="1"/>
  <c r="I253" i="9" s="1"/>
  <c r="J253" i="9" s="1"/>
  <c r="H254" i="9" l="1"/>
  <c r="I254" i="9" s="1"/>
  <c r="K254" i="9" s="1"/>
  <c r="K253" i="9"/>
  <c r="J254" i="9" l="1"/>
  <c r="H255" i="9" l="1"/>
  <c r="I255" i="9" s="1"/>
  <c r="K255" i="9" l="1"/>
  <c r="J255" i="9"/>
  <c r="H256" i="9" l="1"/>
  <c r="I256" i="9" s="1"/>
  <c r="K256" i="9" l="1"/>
  <c r="J256" i="9"/>
  <c r="H257" i="9" l="1"/>
  <c r="I257" i="9" s="1"/>
  <c r="K257" i="9" l="1"/>
  <c r="J257" i="9"/>
  <c r="H258" i="9" l="1"/>
  <c r="I258" i="9" s="1"/>
  <c r="J258" i="9" l="1"/>
  <c r="K258" i="9"/>
  <c r="H259" i="9" l="1"/>
  <c r="I259" i="9" s="1"/>
  <c r="J259" i="9" l="1"/>
  <c r="K259" i="9"/>
  <c r="H260" i="9" l="1"/>
  <c r="I260" i="9" s="1"/>
  <c r="K260" i="9" l="1"/>
  <c r="J260" i="9"/>
  <c r="H261" i="9" l="1"/>
  <c r="I261" i="9" s="1"/>
  <c r="K261" i="9" l="1"/>
  <c r="J261" i="9"/>
  <c r="H262" i="9" l="1"/>
  <c r="I262" i="9" s="1"/>
  <c r="K262" i="9" l="1"/>
  <c r="J262" i="9"/>
  <c r="H263" i="9" l="1"/>
  <c r="I263" i="9" s="1"/>
  <c r="K263" i="9" l="1"/>
  <c r="J263" i="9"/>
  <c r="H264" i="9" l="1"/>
  <c r="I264" i="9" s="1"/>
  <c r="J264" i="9" l="1"/>
  <c r="K264" i="9"/>
  <c r="H265" i="9" l="1"/>
  <c r="I265" i="9" s="1"/>
  <c r="J265" i="9" l="1"/>
  <c r="K265" i="9"/>
  <c r="H266" i="9" l="1"/>
  <c r="I266" i="9" s="1"/>
  <c r="J266" i="9" l="1"/>
  <c r="K266" i="9"/>
  <c r="H267" i="9" l="1"/>
  <c r="I267" i="9" s="1"/>
  <c r="J267" i="9" l="1"/>
  <c r="K267" i="9"/>
  <c r="H268" i="9" l="1"/>
  <c r="I268" i="9" s="1"/>
  <c r="K268" i="9" l="1"/>
  <c r="J268" i="9"/>
  <c r="H269" i="9" l="1"/>
  <c r="I269" i="9" s="1"/>
  <c r="J269" i="9" l="1"/>
  <c r="K269" i="9"/>
  <c r="H270" i="9" l="1"/>
  <c r="I270" i="9" s="1"/>
  <c r="J270" i="9" l="1"/>
  <c r="K270" i="9"/>
  <c r="H271" i="9" l="1"/>
  <c r="I271" i="9" s="1"/>
  <c r="K271" i="9" l="1"/>
  <c r="J271" i="9"/>
  <c r="H272" i="9" l="1"/>
  <c r="I272" i="9" s="1"/>
  <c r="J272" i="9" l="1"/>
  <c r="K272" i="9"/>
  <c r="H273" i="9" l="1"/>
  <c r="I273" i="9" s="1"/>
  <c r="J273" i="9" l="1"/>
  <c r="K273" i="9"/>
  <c r="H274" i="9" l="1"/>
  <c r="I274" i="9" s="1"/>
  <c r="J274" i="9" l="1"/>
  <c r="K274" i="9"/>
  <c r="H275" i="9" l="1"/>
  <c r="I275" i="9" s="1"/>
  <c r="J275" i="9" l="1"/>
  <c r="K275" i="9"/>
  <c r="H276" i="9" l="1"/>
  <c r="I276" i="9" s="1"/>
  <c r="J276" i="9" l="1"/>
  <c r="K276" i="9"/>
  <c r="H277" i="9" l="1"/>
  <c r="I277" i="9" s="1"/>
  <c r="J277" i="9" l="1"/>
  <c r="K277" i="9"/>
  <c r="H278" i="9" l="1"/>
  <c r="I278" i="9" s="1"/>
  <c r="B18" i="9"/>
  <c r="B17" i="9"/>
  <c r="B19" i="9"/>
  <c r="B20" i="9"/>
  <c r="B21" i="9"/>
  <c r="B24" i="9"/>
  <c r="B22" i="9"/>
  <c r="B23" i="9"/>
  <c r="B26" i="9"/>
  <c r="B25" i="9"/>
  <c r="B10" i="9"/>
  <c r="B12" i="9"/>
  <c r="J278" i="9" l="1"/>
  <c r="K278" i="9"/>
  <c r="H279" i="9" l="1"/>
  <c r="I279" i="9" s="1"/>
  <c r="K279" i="9" l="1"/>
  <c r="J279" i="9"/>
  <c r="H280" i="9" l="1"/>
  <c r="I280" i="9" s="1"/>
  <c r="J280" i="9" l="1"/>
  <c r="K280" i="9"/>
  <c r="H281" i="9" l="1"/>
  <c r="I281" i="9" s="1"/>
  <c r="K281" i="9" l="1"/>
  <c r="J281" i="9"/>
  <c r="H282" i="9" l="1"/>
  <c r="I282" i="9" s="1"/>
  <c r="K282" i="9" l="1"/>
  <c r="J282" i="9"/>
  <c r="H283" i="9" l="1"/>
  <c r="I283" i="9" s="1"/>
  <c r="J283" i="9" l="1"/>
  <c r="K283" i="9"/>
  <c r="H284" i="9" l="1"/>
  <c r="I284" i="9" s="1"/>
  <c r="K284" i="9" l="1"/>
  <c r="J284" i="9"/>
  <c r="H285" i="9" l="1"/>
  <c r="I285" i="9" s="1"/>
  <c r="K285" i="9" l="1"/>
  <c r="J285" i="9"/>
  <c r="H286" i="9" l="1"/>
  <c r="I286" i="9" s="1"/>
  <c r="J286" i="9" l="1"/>
  <c r="K286" i="9"/>
  <c r="H287" i="9" l="1"/>
  <c r="I287" i="9" s="1"/>
  <c r="J287" i="9" l="1"/>
  <c r="K287" i="9"/>
  <c r="H288" i="9" l="1"/>
  <c r="I288" i="9" s="1"/>
  <c r="J288" i="9" l="1"/>
  <c r="K288" i="9"/>
  <c r="H289" i="9" l="1"/>
  <c r="I289" i="9" s="1"/>
  <c r="J289" i="9" l="1"/>
  <c r="K289" i="9"/>
  <c r="H290" i="9" l="1"/>
  <c r="I290" i="9" s="1"/>
  <c r="K290" i="9" l="1"/>
  <c r="J290" i="9"/>
  <c r="H291" i="9" l="1"/>
  <c r="I291" i="9" s="1"/>
  <c r="K291" i="9" l="1"/>
  <c r="J291" i="9"/>
  <c r="H292" i="9" l="1"/>
  <c r="I292" i="9" s="1"/>
  <c r="K292" i="9" l="1"/>
  <c r="J292" i="9"/>
  <c r="H293" i="9" l="1"/>
  <c r="I293" i="9" s="1"/>
  <c r="J293" i="9" l="1"/>
  <c r="K293" i="9"/>
  <c r="H294" i="9" l="1"/>
  <c r="I294" i="9" s="1"/>
  <c r="K294" i="9" l="1"/>
  <c r="J294" i="9"/>
  <c r="H295" i="9" l="1"/>
  <c r="I295" i="9" s="1"/>
  <c r="J295" i="9" l="1"/>
  <c r="K295" i="9"/>
  <c r="H296" i="9" l="1"/>
  <c r="I296" i="9" s="1"/>
  <c r="K296" i="9" l="1"/>
  <c r="J296" i="9"/>
  <c r="H297" i="9" l="1"/>
  <c r="I297" i="9" s="1"/>
  <c r="J297" i="9" l="1"/>
  <c r="K297" i="9"/>
  <c r="H298" i="9" l="1"/>
  <c r="I298" i="9" s="1"/>
  <c r="J298" i="9" l="1"/>
  <c r="K298" i="9"/>
  <c r="H299" i="9" l="1"/>
  <c r="I299" i="9" s="1"/>
  <c r="K299" i="9" l="1"/>
  <c r="J299" i="9"/>
  <c r="H300" i="9" l="1"/>
  <c r="I300" i="9" s="1"/>
  <c r="K300" i="9" l="1"/>
  <c r="J300" i="9"/>
  <c r="H301" i="9" l="1"/>
  <c r="I301" i="9" s="1"/>
  <c r="K301" i="9" l="1"/>
  <c r="J301" i="9"/>
  <c r="B11" i="9"/>
  <c r="B13" i="9"/>
</calcChain>
</file>

<file path=xl/comments1.xml><?xml version="1.0" encoding="utf-8"?>
<comments xmlns="http://schemas.openxmlformats.org/spreadsheetml/2006/main">
  <authors>
    <author>Ronald K Satterfield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This portion of the spreadsheet calculates relevant queue statistics for single-server queuing systems.  Certain cells are commented to explain the queue statistics.  Enter data only in the blue cells.</t>
        </r>
      </text>
    </comment>
    <comment ref="A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arrive.  Usually stated hourly.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are served.  Must be in terms of the same units of time as lambda.  Service rate must be greater than lambda.</t>
        </r>
      </text>
    </comment>
    <comment ref="A4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entire queuing system.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line only.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the customer spends waiting in line AND having the service performed.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 customers spend waiting in line.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Proportion of the time the system is busy (i.e., has at least one customer).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no customers in the system at any given time.  Also the proportion of time the system is idle.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only n customers in the system, with you entering n in cell D10.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more than n customers in the system, with you entering n in cell D11.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a customer waiting for service in queue longer than time t, with you entering t in cell D12.</t>
        </r>
      </text>
    </comment>
  </commentList>
</comments>
</file>

<file path=xl/comments2.xml><?xml version="1.0" encoding="utf-8"?>
<comments xmlns="http://schemas.openxmlformats.org/spreadsheetml/2006/main">
  <authors>
    <author>Ronald K Satterfield</author>
    <author>Satterfield, Ron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arrive.  Usually stated hourly.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 
Constant rate at which customers are served.  Must be in terms of the same units of time as lambda.  Service rate must be greater than lambda.</t>
        </r>
      </text>
    </comment>
    <comment ref="A4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entire queuing system.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line only.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the customer spends waiting in line AND having the service performed.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 customers spend waiting in line.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Proportion of the time the system is busy (i.e., has at least one customer).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Satterfield, Ron:</t>
        </r>
        <r>
          <rPr>
            <sz val="9"/>
            <color indexed="81"/>
            <rFont val="Tahoma"/>
            <family val="2"/>
          </rPr>
          <t xml:space="preserve">
Probability of there being no customers in the system at any given time.  Also the proportion of time the system is idle.</t>
        </r>
      </text>
    </comment>
  </commentList>
</comments>
</file>

<file path=xl/comments3.xml><?xml version="1.0" encoding="utf-8"?>
<comments xmlns="http://schemas.openxmlformats.org/spreadsheetml/2006/main">
  <authors>
    <author>Ronald K Satterfield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This portion of the spreadsheet calculates relevant queue statistics for single-server queuing systems.  Certain cells are commented to explain the queue statistics.  Enter data only in the blue cells.</t>
        </r>
      </text>
    </comment>
    <comment ref="A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arrive.  Usually stated hourly.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are served.  Must be in terms of the same units of time as lambda.  Service rate must be greater than lambda.</t>
        </r>
      </text>
    </comment>
    <comment ref="A4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entire queuing system.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line only.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the customer spends waiting in line AND having the service performed.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 customers spend waiting in line.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Proportion of the time the system is busy (i.e., has at least one customer).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no customers in the system at any given time.  Also the proportion of time the system is idle.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only n customers in the system, with you entering n in cell D10.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more than n customers in the system, with you entering n in cell D11.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a customer waiting for service in queue longer than time t, with you entering t in cell D12.</t>
        </r>
      </text>
    </comment>
  </commentList>
</comments>
</file>

<file path=xl/comments4.xml><?xml version="1.0" encoding="utf-8"?>
<comments xmlns="http://schemas.openxmlformats.org/spreadsheetml/2006/main">
  <authors>
    <author>Ronald K Satterfield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This portion of the spreadsheet calculates relevant queue statistics for multi-server queuing systems.  Certain cells are commented to explain the queue statistics.  Enter data only in the blue cells.</t>
        </r>
      </text>
    </comment>
    <comment ref="A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arrive.  Usually stated hourly.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are served.  Must be in terms of the same units of time as lambda.  </t>
        </r>
      </text>
    </comment>
    <comment ref="A4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Number of servers in the multi-server system.  This number times mu must be greater than lambda.  This spreadsheet is designed for a maximum of 100 servers.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line only.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entire queuing system.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 customers spend waiting in line.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the customer spends waiting in line AND having the service performed.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Proportion of the time the system is busy (i.e., has at least one customer).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no customers in the system at any given time.  Also the proportion of time the system is idle.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only n customers in the system, with you entering n in cell D31.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The probability that the number of customers in the system will be greater than the number of servers, i.e., the probability there will be a line.</t>
        </r>
      </text>
    </comment>
  </commentList>
</comments>
</file>

<file path=xl/comments5.xml><?xml version="1.0" encoding="utf-8"?>
<comments xmlns="http://schemas.openxmlformats.org/spreadsheetml/2006/main">
  <authors>
    <author>Ronald K Satterfield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This portion of the spreadsheet calculates relevant queue statistics for single-server queuing systems.  Certain cells are commented to explain the queue statistics.  Enter data only in the blue cells.</t>
        </r>
      </text>
    </comment>
    <comment ref="A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arrive.  Usually stated hourly.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rate at which customers are served.  Must be in terms of the same units of time as lambda.  Service rate must be greater than lambda.</t>
        </r>
      </text>
    </comment>
    <comment ref="A4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entire queuing system.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length of the line only.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the customer spends waiting in line AND having the service performed.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Average amount of time  customers spend waiting in line.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Proportion of the time the system is busy (i.e., has at least one customer).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no customers in the system at any given time.  Also the proportion of time the system is idle.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only n customers in the system, with you entering n in cell D10.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there being more than n customers in the system, with you entering n in cell D11.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</rPr>
          <t>Ronald K Satterfield:</t>
        </r>
        <r>
          <rPr>
            <sz val="8"/>
            <color indexed="81"/>
            <rFont val="Tahoma"/>
            <family val="2"/>
          </rPr>
          <t xml:space="preserve">
Probability of a customer waiting for service in queue longer than time t, with you entering t in cell D12.</t>
        </r>
      </text>
    </comment>
  </commentList>
</comments>
</file>

<file path=xl/sharedStrings.xml><?xml version="1.0" encoding="utf-8"?>
<sst xmlns="http://schemas.openxmlformats.org/spreadsheetml/2006/main" count="163" uniqueCount="94">
  <si>
    <t>Siva Prasad Sahoo</t>
  </si>
  <si>
    <t>OSCP</t>
  </si>
  <si>
    <t>Group 7</t>
  </si>
  <si>
    <t>Team Members</t>
  </si>
  <si>
    <t>Pankaj Kumar</t>
  </si>
  <si>
    <t>Gauri Naik</t>
  </si>
  <si>
    <t>Assignment 2</t>
  </si>
  <si>
    <t xml:space="preserve">Avg. Arrival Rate -- Lambda = </t>
  </si>
  <si>
    <t>hr.</t>
  </si>
  <si>
    <t xml:space="preserve">Avg. Service Rate -- Mu = </t>
  </si>
  <si>
    <t>Min. for Service =</t>
  </si>
  <si>
    <t xml:space="preserve">Avg. Length of System = </t>
  </si>
  <si>
    <t xml:space="preserve">Avg. Length of Queue = </t>
  </si>
  <si>
    <t xml:space="preserve">Avg. Waiting Time in System = </t>
  </si>
  <si>
    <t>Min.</t>
  </si>
  <si>
    <t xml:space="preserve">Avg. Waiting Time in Queue = </t>
  </si>
  <si>
    <t xml:space="preserve">Rho = </t>
  </si>
  <si>
    <t xml:space="preserve">P(0) = </t>
  </si>
  <si>
    <t xml:space="preserve">P(n) = </t>
  </si>
  <si>
    <t>n =</t>
  </si>
  <si>
    <t xml:space="preserve">P(N&gt;n) = </t>
  </si>
  <si>
    <t xml:space="preserve">P(T&gt;t) = </t>
  </si>
  <si>
    <t>t =</t>
  </si>
  <si>
    <t>1 minute</t>
  </si>
  <si>
    <t>Problem 10 Single Server Constant Service Time at Coffee Urn</t>
  </si>
  <si>
    <t xml:space="preserve">Service Rate -- Mu = </t>
  </si>
  <si>
    <t>P(0)</t>
  </si>
  <si>
    <t>Average number in Martin's facilities</t>
  </si>
  <si>
    <t>Time taken for entire service</t>
  </si>
  <si>
    <t>Probablity of 3 or more patients</t>
  </si>
  <si>
    <t>Utilization of the nurse</t>
  </si>
  <si>
    <t>Multiple Server Queues</t>
  </si>
  <si>
    <t>Min for Service</t>
  </si>
  <si>
    <t>Number of Servers  =</t>
  </si>
  <si>
    <t>Spreadsheet set for Max Servers = 100</t>
  </si>
  <si>
    <t>Rho =</t>
  </si>
  <si>
    <t>P(n =&gt; servers) =</t>
  </si>
  <si>
    <t>Average total time of a patient when 3 nurses are available</t>
  </si>
  <si>
    <t>Single Server Queues for Barber Problem 14</t>
  </si>
  <si>
    <t>Average number of customers waiting</t>
  </si>
  <si>
    <t>Average time a customer is in the shop</t>
  </si>
  <si>
    <t>Average utilization of Bennys time</t>
  </si>
  <si>
    <t>Customer #</t>
  </si>
  <si>
    <t>Actual
Arrival Time</t>
  </si>
  <si>
    <t>Service
Time</t>
  </si>
  <si>
    <t>Earliest Possible
Time to Start</t>
  </si>
  <si>
    <t>Actual
Start Time</t>
  </si>
  <si>
    <t>End
Time</t>
  </si>
  <si>
    <t>Queue
Wait Time</t>
  </si>
  <si>
    <t>P(3)</t>
  </si>
  <si>
    <t>System Rho</t>
  </si>
  <si>
    <t>Max waiting time</t>
  </si>
  <si>
    <t>Percentiles on waiting time</t>
  </si>
  <si>
    <t>sec</t>
  </si>
  <si>
    <t>2.028 minutes</t>
  </si>
  <si>
    <t>60 minutes</t>
  </si>
  <si>
    <t>40 minutes</t>
  </si>
  <si>
    <t>An expected time taken to get a cup of coffee =</t>
  </si>
  <si>
    <t>Percentage of time urn is being used =</t>
  </si>
  <si>
    <t>Number of Customers expected on average at coffee urn =</t>
  </si>
  <si>
    <t>Probablity that 3 or more people are in the cafeteria =</t>
  </si>
  <si>
    <t xml:space="preserve">Solution: </t>
  </si>
  <si>
    <t xml:space="preserve"> Problem 10 Single Server Queues at Coffee Urn</t>
  </si>
  <si>
    <t xml:space="preserve">Avg. Length of System  = </t>
  </si>
  <si>
    <t>Min</t>
  </si>
  <si>
    <t>Sec</t>
  </si>
  <si>
    <t>Time taken to get a cup of coffee =</t>
  </si>
  <si>
    <t>Number of Customers on average at coffee urn =</t>
  </si>
  <si>
    <t>Single Server Queues Hospital Problem 12</t>
  </si>
  <si>
    <t>Mins</t>
  </si>
  <si>
    <t>Average time a customer waits</t>
  </si>
  <si>
    <t>Inter-Arrival Time</t>
  </si>
  <si>
    <t>Number of servers 1</t>
  </si>
  <si>
    <t>Average arrival per hour(lamda)</t>
  </si>
  <si>
    <t>There are 5% of simulation case that the avg queue time/waiting are under 12.1 minutes.</t>
  </si>
  <si>
    <t>Average inter arrival time</t>
  </si>
  <si>
    <t>There are 5% of simulation case that the avg queue time/waiting are above 57.7 minutes.</t>
  </si>
  <si>
    <t>Average # served per hour (Mu)</t>
  </si>
  <si>
    <t>Average time for service</t>
  </si>
  <si>
    <t>Number of servers</t>
  </si>
  <si>
    <t>Working hours per day</t>
  </si>
  <si>
    <t>Average Queue time</t>
  </si>
  <si>
    <t>Average queue time / waiting</t>
  </si>
  <si>
    <t>Number of servers 2</t>
  </si>
  <si>
    <t>There are 5% of simulation case that the avg queue time/waiting are under 2.85 minutes.</t>
  </si>
  <si>
    <t>Average length of queue</t>
  </si>
  <si>
    <t>There are 5% of simulation case that the avg queue time/waiting are above 7.03 minutes.</t>
  </si>
  <si>
    <t>Average length of system</t>
  </si>
  <si>
    <t>Pn(&gt;3)</t>
  </si>
  <si>
    <t>Utilization of inspector</t>
  </si>
  <si>
    <t xml:space="preserve">Probability of 3 or more </t>
  </si>
  <si>
    <t>Number of servers 3</t>
  </si>
  <si>
    <t>There are 5% of simulation case that the avg queue time/waiting are under 1.175 minutes.</t>
  </si>
  <si>
    <t>There are 5% of simulation case that the avg queue time/waiting are above 3.734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</si>
</sst>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CFC493"/>
      <name val="Arial"/>
      <family val="2"/>
    </font>
    <font>
      <b/>
      <sz val="12"/>
      <color indexed="8"/>
      <name val="Arial"/>
      <family val="2"/>
    </font>
    <font>
      <b/>
      <sz val="12"/>
      <color rgb="FF006747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7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C4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FC493"/>
      </left>
      <right style="thin">
        <color rgb="FFCFC493"/>
      </right>
      <top style="thin">
        <color rgb="FFCFC493"/>
      </top>
      <bottom style="thin">
        <color rgb="FFCFC493"/>
      </bottom>
      <diagonal/>
    </border>
    <border>
      <left/>
      <right style="thin">
        <color rgb="FFCFC493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9" fillId="4" borderId="2" xfId="0" applyFont="1" applyFill="1" applyBorder="1"/>
    <xf numFmtId="0" fontId="10" fillId="0" borderId="0" xfId="0" applyFont="1"/>
    <xf numFmtId="0" fontId="10" fillId="2" borderId="0" xfId="0" applyFont="1" applyFill="1"/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0" fillId="0" borderId="0" xfId="0" applyFont="1" applyAlignment="1">
      <alignment horizontal="right"/>
    </xf>
    <xf numFmtId="0" fontId="10" fillId="10" borderId="0" xfId="0" applyFont="1" applyFill="1"/>
    <xf numFmtId="0" fontId="13" fillId="10" borderId="0" xfId="0" applyFont="1" applyFill="1" applyAlignment="1">
      <alignment horizontal="left"/>
    </xf>
    <xf numFmtId="0" fontId="9" fillId="4" borderId="2" xfId="0" applyFont="1" applyFill="1" applyBorder="1" applyAlignment="1">
      <alignment wrapText="1"/>
    </xf>
    <xf numFmtId="0" fontId="10" fillId="7" borderId="0" xfId="0" applyFont="1" applyFill="1"/>
    <xf numFmtId="0" fontId="13" fillId="5" borderId="0" xfId="0" applyFont="1" applyFill="1"/>
    <xf numFmtId="0" fontId="13" fillId="10" borderId="0" xfId="0" applyFont="1" applyFill="1"/>
    <xf numFmtId="0" fontId="10" fillId="8" borderId="0" xfId="0" applyFont="1" applyFill="1"/>
    <xf numFmtId="0" fontId="14" fillId="0" borderId="0" xfId="0" applyFont="1"/>
    <xf numFmtId="6" fontId="4" fillId="0" borderId="0" xfId="0" applyNumberFormat="1" applyFont="1"/>
    <xf numFmtId="8" fontId="4" fillId="0" borderId="0" xfId="0" applyNumberFormat="1" applyFont="1"/>
    <xf numFmtId="0" fontId="4" fillId="10" borderId="0" xfId="0" applyFont="1" applyFill="1"/>
    <xf numFmtId="0" fontId="10" fillId="9" borderId="0" xfId="0" applyFont="1" applyFill="1"/>
    <xf numFmtId="0" fontId="15" fillId="0" borderId="0" xfId="0" applyFont="1"/>
    <xf numFmtId="0" fontId="15" fillId="10" borderId="0" xfId="0" applyFont="1" applyFill="1"/>
    <xf numFmtId="0" fontId="10" fillId="10" borderId="0" xfId="0" applyFont="1" applyFill="1" applyAlignment="1">
      <alignment horizontal="left"/>
    </xf>
    <xf numFmtId="10" fontId="10" fillId="10" borderId="0" xfId="0" applyNumberFormat="1" applyFont="1" applyFill="1" applyAlignment="1">
      <alignment horizontal="left"/>
    </xf>
    <xf numFmtId="0" fontId="13" fillId="0" borderId="0" xfId="0" applyFont="1"/>
    <xf numFmtId="0" fontId="13" fillId="1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2" fillId="2" borderId="0" xfId="0" applyFont="1" applyFill="1"/>
    <xf numFmtId="0" fontId="12" fillId="10" borderId="0" xfId="0" applyFont="1" applyFill="1"/>
    <xf numFmtId="0" fontId="16" fillId="0" borderId="0" xfId="0" applyFont="1"/>
    <xf numFmtId="9" fontId="13" fillId="0" borderId="0" xfId="0" applyNumberFormat="1" applyFont="1"/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ustomXml" Target="../ink/ink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6.png"/><Relationship Id="rId1" Type="http://schemas.openxmlformats.org/officeDocument/2006/relationships/customXml" Target="../ink/ink7.xml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ustomXml" Target="../ink/ink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12.xml"/><Relationship Id="rId3" Type="http://schemas.openxmlformats.org/officeDocument/2006/relationships/image" Target="../media/image11.png"/><Relationship Id="rId7" Type="http://schemas.openxmlformats.org/officeDocument/2006/relationships/image" Target="../media/image13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customXml" Target="../ink/ink11.xml"/><Relationship Id="rId5" Type="http://schemas.openxmlformats.org/officeDocument/2006/relationships/image" Target="../media/image12.png"/><Relationship Id="rId4" Type="http://schemas.openxmlformats.org/officeDocument/2006/relationships/customXml" Target="../ink/ink10.xml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926953</xdr:colOff>
      <xdr:row>9</xdr:row>
      <xdr:rowOff>156580</xdr:rowOff>
    </xdr:from>
    <xdr:to>
      <xdr:col>2</xdr:col>
      <xdr:colOff>215853</xdr:colOff>
      <xdr:row>15</xdr:row>
      <xdr:rowOff>114460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1731295-B198-4E7C-B647-7D8E504C6967}"/>
                </a:ext>
              </a:extLst>
            </xdr14:cNvPr>
            <xdr14:cNvContentPartPr/>
          </xdr14:nvContentPartPr>
          <xdr14:nvPr macro=""/>
          <xdr14:xfrm>
            <a:off x="2141920" y="1794880"/>
            <a:ext cx="216000" cy="10500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1731295-B198-4E7C-B647-7D8E504C69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37967" y="1790922"/>
              <a:ext cx="223547" cy="10576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198953</xdr:colOff>
      <xdr:row>4</xdr:row>
      <xdr:rowOff>131227</xdr:rowOff>
    </xdr:from>
    <xdr:to>
      <xdr:col>6</xdr:col>
      <xdr:colOff>334627</xdr:colOff>
      <xdr:row>22</xdr:row>
      <xdr:rowOff>38307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144164C-B641-4113-95BA-35859C0FB0D1}"/>
                </a:ext>
              </a:extLst>
            </xdr14:cNvPr>
            <xdr14:cNvContentPartPr/>
          </xdr14:nvContentPartPr>
          <xdr14:nvPr macro=""/>
          <xdr14:xfrm>
            <a:off x="1413920" y="859360"/>
            <a:ext cx="3636640" cy="31836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144164C-B641-4113-95BA-35859C0FB0D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09960" y="855401"/>
              <a:ext cx="3644199" cy="319123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241293</xdr:colOff>
      <xdr:row>6</xdr:row>
      <xdr:rowOff>148120</xdr:rowOff>
    </xdr:from>
    <xdr:to>
      <xdr:col>5</xdr:col>
      <xdr:colOff>50893</xdr:colOff>
      <xdr:row>20</xdr:row>
      <xdr:rowOff>46693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D49352B-0A90-4CEF-BC15-7C9841D41A30}"/>
                </a:ext>
              </a:extLst>
            </xdr14:cNvPr>
            <xdr14:cNvContentPartPr/>
          </xdr14:nvContentPartPr>
          <xdr14:nvPr macro=""/>
          <xdr14:xfrm>
            <a:off x="2383360" y="1240320"/>
            <a:ext cx="1740000" cy="24470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D49352B-0A90-4CEF-BC15-7C9841D41A3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79401" y="1236360"/>
              <a:ext cx="1747559" cy="245459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139640</xdr:colOff>
      <xdr:row>11</xdr:row>
      <xdr:rowOff>63393</xdr:rowOff>
    </xdr:from>
    <xdr:to>
      <xdr:col>5</xdr:col>
      <xdr:colOff>245613</xdr:colOff>
      <xdr:row>16</xdr:row>
      <xdr:rowOff>139787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7335303-00A2-433E-8895-8C85D6F98D02}"/>
                </a:ext>
              </a:extLst>
            </xdr14:cNvPr>
            <xdr14:cNvContentPartPr/>
          </xdr14:nvContentPartPr>
          <xdr14:nvPr macro=""/>
          <xdr14:xfrm>
            <a:off x="3568640" y="2065760"/>
            <a:ext cx="749440" cy="9865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7335303-00A2-433E-8895-8C85D6F98D0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64682" y="2061801"/>
              <a:ext cx="756996" cy="99411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579907</xdr:colOff>
      <xdr:row>14</xdr:row>
      <xdr:rowOff>93133</xdr:rowOff>
    </xdr:from>
    <xdr:to>
      <xdr:col>4</xdr:col>
      <xdr:colOff>17080</xdr:colOff>
      <xdr:row>18</xdr:row>
      <xdr:rowOff>33960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CE0B8BCA-2D0C-43B9-BE5E-71225CBA52EA}"/>
                </a:ext>
              </a:extLst>
            </xdr14:cNvPr>
            <xdr14:cNvContentPartPr/>
          </xdr14:nvContentPartPr>
          <xdr14:nvPr macro=""/>
          <xdr14:xfrm>
            <a:off x="3365440" y="2641600"/>
            <a:ext cx="80640" cy="6689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CE0B8BCA-2D0C-43B9-BE5E-71225CBA52E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361498" y="2637642"/>
              <a:ext cx="88166" cy="67651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1608587</xdr:colOff>
      <xdr:row>17</xdr:row>
      <xdr:rowOff>135453</xdr:rowOff>
    </xdr:from>
    <xdr:to>
      <xdr:col>2</xdr:col>
      <xdr:colOff>550400</xdr:colOff>
      <xdr:row>23</xdr:row>
      <xdr:rowOff>33887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34BDA96-81CE-4FB4-9D09-897183C60364}"/>
                </a:ext>
              </a:extLst>
            </xdr14:cNvPr>
            <xdr14:cNvContentPartPr/>
          </xdr14:nvContentPartPr>
          <xdr14:nvPr macro=""/>
          <xdr14:xfrm>
            <a:off x="8483520" y="3445920"/>
            <a:ext cx="1109280" cy="9864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34BDA96-81CE-4FB4-9D09-897183C60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479561" y="3441961"/>
              <a:ext cx="1116838" cy="99395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444420</xdr:colOff>
      <xdr:row>14</xdr:row>
      <xdr:rowOff>156613</xdr:rowOff>
    </xdr:from>
    <xdr:to>
      <xdr:col>4</xdr:col>
      <xdr:colOff>351513</xdr:colOff>
      <xdr:row>20</xdr:row>
      <xdr:rowOff>182133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B536857-67E9-4CA5-9290-A4FE90995A1B}"/>
                </a:ext>
              </a:extLst>
            </xdr14:cNvPr>
            <xdr14:cNvContentPartPr/>
          </xdr14:nvContentPartPr>
          <xdr14:nvPr macro=""/>
          <xdr14:xfrm>
            <a:off x="8280320" y="2882880"/>
            <a:ext cx="652160" cy="11939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B536857-67E9-4CA5-9290-A4FE90995A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76363" y="2878921"/>
              <a:ext cx="659714" cy="120147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164953</xdr:colOff>
      <xdr:row>13</xdr:row>
      <xdr:rowOff>118387</xdr:rowOff>
    </xdr:from>
    <xdr:to>
      <xdr:col>5</xdr:col>
      <xdr:colOff>304833</xdr:colOff>
      <xdr:row>19</xdr:row>
      <xdr:rowOff>25347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192711C-4AC8-4984-B41E-F4B63075D281}"/>
                </a:ext>
              </a:extLst>
            </xdr14:cNvPr>
            <xdr14:cNvContentPartPr/>
          </xdr14:nvContentPartPr>
          <xdr14:nvPr macro=""/>
          <xdr14:xfrm>
            <a:off x="8745920" y="2649920"/>
            <a:ext cx="571680" cy="1075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192711C-4AC8-4984-B41E-F4B63075D28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741962" y="2645961"/>
              <a:ext cx="579235" cy="108291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114167</xdr:colOff>
      <xdr:row>13</xdr:row>
      <xdr:rowOff>169220</xdr:rowOff>
    </xdr:from>
    <xdr:to>
      <xdr:col>3</xdr:col>
      <xdr:colOff>1392887</xdr:colOff>
      <xdr:row>21</xdr:row>
      <xdr:rowOff>17113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AB0F345-95AB-4558-8C41-386574BDF186}"/>
                </a:ext>
              </a:extLst>
            </xdr14:cNvPr>
            <xdr14:cNvContentPartPr/>
          </xdr14:nvContentPartPr>
          <xdr14:nvPr macro=""/>
          <xdr14:xfrm>
            <a:off x="6316000" y="2721920"/>
            <a:ext cx="1278720" cy="14057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AB0F345-95AB-4558-8C41-386574BDF18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12041" y="2717961"/>
              <a:ext cx="1286278" cy="141331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10884</xdr:colOff>
      <xdr:row>3</xdr:row>
      <xdr:rowOff>39915</xdr:rowOff>
    </xdr:from>
    <xdr:to>
      <xdr:col>22</xdr:col>
      <xdr:colOff>87085</xdr:colOff>
      <xdr:row>20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FEDFA-E104-4178-A442-4EAE4E47C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1444" y="1030515"/>
          <a:ext cx="7307581" cy="342972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607786</xdr:colOff>
      <xdr:row>28</xdr:row>
      <xdr:rowOff>114299</xdr:rowOff>
    </xdr:from>
    <xdr:to>
      <xdr:col>22</xdr:col>
      <xdr:colOff>127000</xdr:colOff>
      <xdr:row>49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2256D6-3F8D-4161-855E-894F66943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8746" y="6057899"/>
          <a:ext cx="7360194" cy="4152901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12701</xdr:colOff>
      <xdr:row>56</xdr:row>
      <xdr:rowOff>139700</xdr:rowOff>
    </xdr:from>
    <xdr:to>
      <xdr:col>22</xdr:col>
      <xdr:colOff>76201</xdr:colOff>
      <xdr:row>83</xdr:row>
      <xdr:rowOff>35586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E4396C-6890-485F-BE3E-175E9784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3261" y="11584940"/>
          <a:ext cx="7294880" cy="5245126"/>
        </a:xfrm>
        <a:prstGeom prst="rect">
          <a:avLst/>
        </a:prstGeom>
      </xdr:spPr>
    </xdr:pic>
    <xdr:clientData/>
  </xdr:twoCellAnchor>
  <xdr:twoCellAnchor>
    <xdr:from>
      <xdr:col>20</xdr:col>
      <xdr:colOff>395107</xdr:colOff>
      <xdr:row>8</xdr:row>
      <xdr:rowOff>148140</xdr:rowOff>
    </xdr:from>
    <xdr:to>
      <xdr:col>22</xdr:col>
      <xdr:colOff>296435</xdr:colOff>
      <xdr:row>9</xdr:row>
      <xdr:rowOff>49465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21AACB5-0664-4391-835F-1FF33802E652}"/>
                </a:ext>
              </a:extLst>
            </xdr14:cNvPr>
            <xdr14:cNvContentPartPr/>
          </xdr14:nvContentPartPr>
          <xdr14:nvPr macro=""/>
          <xdr14:xfrm>
            <a:off x="19635607" y="2116640"/>
            <a:ext cx="1185440" cy="988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21AACB5-0664-4391-835F-1FF33802E65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619772" y="2084755"/>
              <a:ext cx="1217109" cy="1622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500867</xdr:colOff>
      <xdr:row>35</xdr:row>
      <xdr:rowOff>42300</xdr:rowOff>
    </xdr:from>
    <xdr:to>
      <xdr:col>22</xdr:col>
      <xdr:colOff>134195</xdr:colOff>
      <xdr:row>35</xdr:row>
      <xdr:rowOff>134140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D90F251-D98A-4F71-B58E-1EBE065F7657}"/>
                </a:ext>
              </a:extLst>
            </xdr14:cNvPr>
            <xdr14:cNvContentPartPr/>
          </xdr14:nvContentPartPr>
          <xdr14:nvPr macro=""/>
          <xdr14:xfrm>
            <a:off x="19741367" y="7344800"/>
            <a:ext cx="917440" cy="918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D90F251-D98A-4F71-B58E-1EBE065F765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725530" y="7312871"/>
              <a:ext cx="949113" cy="15533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536179</xdr:colOff>
      <xdr:row>65</xdr:row>
      <xdr:rowOff>56337</xdr:rowOff>
    </xdr:from>
    <xdr:to>
      <xdr:col>22</xdr:col>
      <xdr:colOff>472915</xdr:colOff>
      <xdr:row>65</xdr:row>
      <xdr:rowOff>176497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943274F-9A43-480F-89E5-09A8A4130852}"/>
                </a:ext>
              </a:extLst>
            </xdr14:cNvPr>
            <xdr14:cNvContentPartPr/>
          </xdr14:nvContentPartPr>
          <xdr14:nvPr macro=""/>
          <xdr14:xfrm>
            <a:off x="18492567" y="13285504"/>
            <a:ext cx="2504960" cy="1201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943274F-9A43-480F-89E5-09A8A413085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476729" y="13253581"/>
              <a:ext cx="2536636" cy="18364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va/Desktop/OSCP/assignments/sonibhagyashree_4159186_64454357_OSCP_Mod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SerializationData"/>
      <sheetName val="Sheet1"/>
      <sheetName val="Problem10.1"/>
      <sheetName val="Problem10.2"/>
      <sheetName val="Problem12.1"/>
      <sheetName val="Problem12.2"/>
      <sheetName val="Problem14"/>
      <sheetName val="Problem19"/>
    </sheetNames>
    <sheetDataSet>
      <sheetData sheetId="0" refreshError="1"/>
      <sheetData sheetId="1" refreshError="1"/>
      <sheetData sheetId="2">
        <row r="4">
          <cell r="B4">
            <v>3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47.639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774A3184-8563-43BC-AA38-0610370A17E2}" emma:medium="tactile" emma:mode="ink">
          <msink:context xmlns:msink="http://schemas.microsoft.com/ink/2010/main" type="inkDrawing" rotatedBoundingBox="5959,4982 6557,7897 6509,7907 5910,4992" semanticType="callout" shapeName="Other">
            <msink:sourceLink direction="with" ref="{C3027E0B-15F4-410F-8BE6-10B4B7D9EA7B}"/>
            <msink:sourceLink direction="with" ref="{5558FBB8-589F-409D-854F-8F582F5114DC}"/>
          </msink:context>
        </emma:interpretation>
      </emma:emma>
    </inkml:annotationXML>
    <inkml:trace contextRef="#ctx0" brushRef="#br0">7439 6233 18943,'12'12'0,"-12"23"-192,0-11 96,0 46-32,12 36-32,11 47-32,12 35 32,12 47 96,12 36-32,12-1 32,-13 24 64,13-23 0,-24-36 128,-12-47 64,-11-11 352,11-37 128,-12-33-288,-11-25-128,12-23-1440,-12-107-4575</inkml:trace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19.333"/>
    </inkml:context>
    <inkml:brush xml:id="br0">
      <inkml:brushProperty name="width" value="0.08889" units="cm"/>
      <inkml:brushProperty name="height" value="0.17778" units="cm"/>
      <inkml:brushProperty name="color" value="#00FF00"/>
      <inkml:brushProperty name="tip" value="rectangle"/>
      <inkml:brushProperty name="rasterOp" value="maskPen"/>
    </inkml:brush>
  </inkml:definitions>
  <inkml:trace contextRef="#ctx0" brushRef="#br0">56220 7625 6656,'-20'-20'2528,"20"0"-1344,0 20-1376,0 0 384,0 0-192,20-20 0,-20 20-96,0 0 0,19-19 64,-19 19 0,20-20 32,-1 20 0,1-19 64,0 19-32,19 0-32,-20-20 96,21 20 64,18 0-64,-18 0 0,18-19 32,1 19 64,20 0-96,-1-20-64,0 20 0,1 0 32,19-19-32,0 19 64,-20-20 0,20 0 32,0 20 0,0-19 64,0-1-96,20 20 0,-20 0-32,0 0-64,0 0 32,0 0-32,0 0 0,0 0 64,19 0-96,1 0 0,-20 0 32,-19 0 0,18 0 0,-18 0 64,-1 0-96,0 0 0,-18 0 32,-2 20 0,-19-1 0,20-19 0,-20 20-96,1 0 0,-1-1 64,-20 1 0,1-1 32,-1-19 0,1 20-96,0-20 64,-20 0 160,0 0-64,0 0 32,0 0-32,-20 0-64,20-20-64,0 20 32,0 0 32,-20-19 64,20 19-32,0 0-32,0 0-64,0-20 32,0 20-256,0 0-128,0 0-2176,20-19-1632,-20-1 1600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21.089"/>
    </inkml:context>
    <inkml:brush xml:id="br0">
      <inkml:brushProperty name="width" value="0.08889" units="cm"/>
      <inkml:brushProperty name="height" value="0.17778" units="cm"/>
      <inkml:brushProperty name="color" value="#00FF00"/>
      <inkml:brushProperty name="tip" value="rectangle"/>
      <inkml:brushProperty name="rasterOp" value="maskPen"/>
    </inkml:brush>
  </inkml:definitions>
  <inkml:trace contextRef="#ctx0" brushRef="#br0">56567 25758 7040,'20'-20'2624,"-20"20"-1408,0-20-1216,0 1 512,20 19-288,-20-20 32,19 20-96,-19-19 64,0-1-128,20 20 0,-20-19 32,0 19 0,19 0 64,-19-20 32,20 20 32,-20 0 0,19 0 64,-19 0-96,20 0 32,-1 0-160,21 0 0,-20 0 32,-1 0 64,20 0 32,0 0 32,0 0 0,20 0 64,0 0-96,-20 0-64,20 0-1,0 0 33,-20 0-160,20 0-32,-1 0 64,2-19 32,-2 19-32,1-20-64,19 20-64,1-20-32,-1 20 128,-19 0 32,0-19 0,19 19-64,-19 0-64,0 0-32,-1 19 64,1-19 64,0 0 0,0 0 64,-20 20-64,20-20-32,-20 0 32,0 0-32,20 0-96,0 0 64,-20 0 160,20 0 64,-20 0-64,0-20-96,0 20 0,0 0-32,-19 0 0,0 0 64,-1 0-32,20 0 64,-39 0-64,20 0 64,0 20-64,-20-20-32,19 0-64,1 0 32,-20 0-32,19 0-64,-19-20-768,0 20-287,20 0-1665,-20-19-704,20-1 160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28.183"/>
    </inkml:context>
    <inkml:brush xml:id="br0">
      <inkml:brushProperty name="width" value="0.08889" units="cm"/>
      <inkml:brushProperty name="height" value="0.17778" units="cm"/>
      <inkml:brushProperty name="color" value="#00FF00"/>
      <inkml:brushProperty name="tip" value="rectangle"/>
      <inkml:brushProperty name="rasterOp" value="maskPen"/>
    </inkml:brush>
  </inkml:definitions>
  <inkml:trace contextRef="#ctx0" brushRef="#br0">52251 15563 6528,'-20'-20'2464,"20"20"-1344,0 0-1184,0-19 448,0 19-256,0 0-96,20 0-96,-20-20 32,19 20 32,-19 0-96,20 0 64,-20 0-32,20 0 0,-1 0 64,1 20 64,-1-20-32,20 0 64,1 0 128,-21 19 192,21-19-224,-21 0-96,20 20-160,20-20 32,-20 19 32,20-19 64,0 20-32,0-20-32,0 20 32,-1-20-32,1 0 352,0 0 224,0 0-96,-1-20 0,1 20-160,0-20-32,0 20-160,19-19-32,-19 19-32,19-20-64,-19 20 32,0-19-32,0 19 0,19 0 64,-19 0-96,0 0-64,-1 0 64,1 0 64,-19 0 0,18 0-32,-19 0 32,20 0 32,0 0-96,0 0 0,0 0 32,0 0 64,-1 0-32,-19 0-32,20 0 32,-19 0 32,18-20-32,-19 20-32,20 0 32,-19 0 32,18-20-96,-19 20 0,1 0 96,18-19 32,1 19 32,0 0 64,0-20-96,0 20-64,-1 0 0,1 0 32,-20 0-32,20 0-32,0 0 32,0-20 32,0 20 96,-1 0 64,1 0-96,0 0-96,0-19 64,19 19 0,-19 0-128,0 0 32,19-20 0,-19 20 0,0 0 64,0 0 32,-1-20 32,1 20 63,0 0-95,-20 0 0,20-19 32,-20 19 0,20 0-64,0 0-64,-1 0-64,1 0 32,0 0 32,0 0 0,-20 0 0,20 0 64,0 0-32,-20 0-32,0 0-64,0 0 32,1 0 32,-1 19 64,0-19-96,0 0 0,-19 20 32,19-20 0,0 20 0,-19-20 0,-1 0 0,20 19 0,1-19 0,-1 0 0,20 0 128,-20 0 64,19 0 0,-18 0-32,19 0 256,-20 0 192,19-19-192,-18 19-64,19 0-192,-1-20-128,-19 20 64,20-20 0,0 20-32,-20-19 32,0 19-128,20-20 0,0 20 32,0 0 0,-20-19 0,0 19 0,20 0 0,-20 0 0,-19 0 64,19 0 32,-19-20-128,-1 20-32,1 0 32,0 0 0,-1 0 32,1 0 64,-20 0-96,19 0 0,-19 0 32,0 0 64,20 0-96,-20 0 0,0 0 32,0 0 0,0 0 0,0 0 64,0 0-32,0 0-32,19 0-64,1 0 32,-20 0 32,20 0 0,-20 0 0,0 0 64,0 0-96,0 0 0,19 0 32,-19 0 0,0 0 0,0 0 0,20 0 0,-20 0 0,0 0-96,0 0 0,0 0-576,0 0-224,0 0-736,0 20-319,20-20-1921,-20 0-1504,0-20 2272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50.408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5558FBB8-589F-409D-854F-8F582F5114DC}" emma:medium="tactile" emma:mode="ink">
          <msink:context xmlns:msink="http://schemas.microsoft.com/ink/2010/main" type="inkDrawing" rotatedBoundingBox="2452,7106 10680,84 15882,6179 7655,13202" hotPoints="13984,6524 9311,11197 4639,6524 9311,1852" semanticType="enclosure" shapeName="Circle">
            <msink:sourceLink direction="with" ref="{1160012C-482F-4CA8-AEA0-F036C9162E82}"/>
            <msink:destinationLink direction="with" ref="{774A3184-8563-43BC-AA38-0610370A17E2}"/>
            <msink:destinationLink direction="with" ref="{F2EA9965-3AD9-427E-8B1F-159CD05E137E}"/>
          </msink:context>
        </emma:interpretation>
      </emma:emma>
    </inkml:annotationXML>
    <inkml:trace contextRef="#ctx0" brushRef="#br0">9296 11192 12800,'83'0'4735,"11"-11"-2559,106-1-2464,-94 0 736,70-23-384,59-12 32,35-36 0,48-10 32,35-25-64,23-47 32,12-23 64,-23-36 64,23-46 32,-24-24 64,-34-35 128,-1-36-192,-35-34-64,-106 151-544,83-269-224,-60 35 64,-46 23 64,-48 12 672,-46 47 320,-47 12 640,-24 12 384,-59 35-544,-47 12-192,-47 23-512,-59 36-192,-58 22-608,-59 25-160,-59 35-736,-36 47-320,-58 35-96,-12 36-32,-35 46 512,11 48 321,-23 46 511,13 24 288,-13 59 416,11 35 224,13 35 95,23 72-31,12 11-256,35 46-160,12 36-64,47 24-32,35 23-96,59 47 64,0 106-32,94 0 0,106-24-96,106 1 32,105-12 64,107-59 96,93-36 0,71-58 64,71-35-416,35-83-191,24-47 63,-13-70 0,1-48 352,-1-69 192,13-72 512,-12-47 351,-1-46 321,1-48 192,-24-70-608,-23-36-160,-36-46-96,0-60 0,-35-58-544,-35-70-160,-35-48-1760,-48-70-768,-58-59-3039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48.708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F2EA9965-3AD9-427E-8B1F-159CD05E137E}" emma:medium="tactile" emma:mode="ink">
          <msink:context xmlns:msink="http://schemas.microsoft.com/ink/2010/main" type="inkDrawing" rotatedBoundingBox="4457,8999 8569,1838 11581,3568 7468,10729" semanticType="callout" shapeName="Other">
            <msink:sourceLink direction="with" ref="{5558FBB8-589F-409D-854F-8F582F5114DC}"/>
          </msink:context>
        </emma:interpretation>
      </emma:emma>
    </inkml:annotationXML>
    <inkml:trace contextRef="#ctx0" brushRef="#br0">8570 5648 13952,'-23'-24'5183,"23"24"-2815,0 12-3104,0 11 608,11 36-416,-11 35 0,12 47 160,11 48 160,1 22 128,23 36-224,24-12-96,-1-11-704,13-36-319,-13-47 607,-11-47 288,0-35 1504,0-59 607,-1-47-127,1-59-96,0-35-768,-24-47-288,-11-12-608,-36-12-288,-23 0-256,-24 1-32,-24 34 256,-22 36 224,11 59 384,0 47 192,-12 47-224,24 34-96,11 37 1,24 34 31,23 13-32,24 11 32,24-12 0,34-23 0,13-47 160,35-47 96,23-71 384,24-59 159,12-58-351,23-59-192,0-36 0,-35 1-32,-35 23 32,-13 23 0,-22 36 0,-36 35 0,-12 24 128,-23 47 96,-12 46-992,-24 48-320,-23 47-63,-24 59 63,-11 58 448,24 36 320,-2 46 128,25 13 64,12 34 0,35-10 0,11-25 0,12-47 64,13-58 800,22-47 447,-11-60 257,47-46 160,-1-59-448,37-82-192,11-48-736,11-46-192,-11-47-704,-24-13-192,-11 13-64,-48-12 0,-34 46 160,-25 25 128,-46 46 800,-24 48 352,-47 70-96,-23 47-64,-47 82-416,-24 71-192,-12 47-32,13 23 32,22-11-32,24 11 128,24-11 0,46-59 96,48-24-256,47-47-96,35-35 0,71-70 96,58-59 160,71-83 96,58-47 64,48-35 64,24-12-32,-13 24 0,-35 24-192,-11 34 32,-36 24 64,-59 48 32,-46 46 32,-36 47 0,-59 48 0,-58 69 64,-60 83-96,-93 118 0,-94 82-96,-107 118-32,-69 82 32,-83 70 64,-36 13-32,13-13-32,46-47 864,47-105 352,71-59-32,48-94 32,69-71-768,48-82-352,46-59-768,36-36-384,36-57-1024,34-48-352,48-48-991,70-81-321,35-47-672</inkml:trace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49.728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1160012C-482F-4CA8-AEA0-F036C9162E82}" emma:medium="tactile" emma:mode="ink">
          <msink:context xmlns:msink="http://schemas.microsoft.com/ink/2010/main" type="writingRegion" rotatedBoundingBox="9912,5738 11994,5738 11994,8478 9912,8478">
            <msink:destinationLink direction="with" ref="{5558FBB8-589F-409D-854F-8F582F5114DC}"/>
          </msink:context>
        </emma:interpretation>
      </emma:emma>
    </inkml:annotationXML>
    <inkml:traceGroup>
      <inkml:annotationXML>
        <emma:emma xmlns:emma="http://www.w3.org/2003/04/emma" version="1.0">
          <emma:interpretation id="{4C2E5177-70D5-4CC1-8010-6B568E02E949}" emma:medium="tactile" emma:mode="ink">
            <msink:context xmlns:msink="http://schemas.microsoft.com/ink/2010/main" type="paragraph" rotatedBoundingBox="9912,5738 11994,5738 11994,8478 9912,847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076BA58-7272-489C-9B13-743C76FA7701}" emma:medium="tactile" emma:mode="ink">
              <msink:context xmlns:msink="http://schemas.microsoft.com/ink/2010/main" type="line" rotatedBoundingBox="9912,5738 11994,5738 11994,8478 9912,8478"/>
            </emma:interpretation>
          </emma:emma>
        </inkml:annotationXML>
        <inkml:traceGroup>
          <inkml:annotationXML>
            <emma:emma xmlns:emma="http://www.w3.org/2003/04/emma" version="1.0">
              <emma:interpretation id="{C3027E0B-15F4-410F-8BE6-10B4B7D9EA7B}" emma:medium="tactile" emma:mode="ink">
                <msink:context xmlns:msink="http://schemas.microsoft.com/ink/2010/main" type="inkWord" rotatedBoundingBox="9912,5738 11994,5738 11994,8478 9912,8478">
                  <msink:destinationLink direction="with" ref="{36177538-A636-4176-9341-A4DE36F6A657}"/>
                  <msink:destinationLink direction="with" ref="{774A3184-8563-43BC-AA38-0610370A17E2}"/>
                </msink:context>
              </emma:interpretation>
              <emma:one-of disjunction-type="recognition" id="oneOf0">
                <emma:interpretation id="interp0" emma:lang="en-US" emma:confidence="0">
                  <emma:literal>M</emma:literal>
                </emma:interpretation>
                <emma:interpretation id="interp1" emma:lang="en-US" emma:confidence="0">
                  <emma:literal>•</emma:literal>
                </emma:interpretation>
                <emma:interpretation id="interp2" emma:lang="en-US" emma:confidence="0">
                  <emma:literal>m</emma:literal>
                </emma:interpretation>
                <emma:interpretation id="interp3" emma:lang="en-US" emma:confidence="0">
                  <emma:literal>o</emma:literal>
                </emma:interpretation>
                <emma:interpretation id="interp4" emma:lang="en-US" emma:confidence="0">
                  <emma:literal>G</emma:literal>
                </emma:interpretation>
              </emma:one-of>
            </emma:emma>
          </inkml:annotationXML>
          <inkml:trace contextRef="#ctx0" brushRef="#br0">12451 8902 16256,'-59'36'6047,"59"-1"-3263,0 36-3520,0-13 832,0 25-672,12 22-128,12 25-960,11-1-448,0-11 1120,12-12-128,12-36 65,0-23 863,-1-23 448,13-71 703,-12-47 289,11-59-576,-23-24-224,0-34-160,-11-1 32,-24-11-96,-24 46 32,-12 24 192,-11 48 160,-12 22-448,-12 48-192,-11 47-736,-1 46-320,0 13 416,1 35 288,11 12 192,12-1 32,24-11 32,-1-12 0,24-23-416,24-36-128,11-35 288,35-35 192,13-48 64,22-34 65,25-36 414,-1-12 225,12 0 192,-23 1 96,-1 11-256,-11 35-32,-24 13-352,-11 34-128,-24 12-768,-12 36-352,-23 23-64,-24 58 96,-23 37 481,-12 46 223,0 23 736,12 48 415,-12-1 1,23 1-32,24 0-384,0-59-128,24-35 512,-1-36 224,36-47-32,12-59 32,22-58-544,25-71-128,23-82-416,0-23-32,-23-25-512,-36 13-160,-23 11 96,-23 47 128,-36 48 0,-36 34 96,-35 72-1408,-34 46-544,-48 94-1183,-82 95-513,-24 58 512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9:48.969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36177538-A636-4176-9341-A4DE36F6A657}" emma:medium="tactile" emma:mode="ink">
          <msink:context xmlns:msink="http://schemas.microsoft.com/ink/2010/main" type="inkDrawing" rotatedBoundingBox="9419,7337 9647,9185 9531,9200 9302,7351" semanticType="callout" shapeName="Other">
            <msink:sourceLink direction="with" ref="{C3027E0B-15F4-410F-8BE6-10B4B7D9EA7B}"/>
          </msink:context>
        </emma:interpretation>
      </emma:emma>
    </inkml:annotationXML>
    <inkml:trace contextRef="#ctx0" brushRef="#br0">11757 9173 14592,'-71'82'5439,"71"0"-2943,0 25-3040,0-37 800,12 24-384,0 47-32,11 12-512,1-12-224,11 36 480,-12-13-288,1-11-64,-1 0 64,1-24 0,-12-11-639,0-24-321</inkml:trace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8:00.396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EFCA7453-AA91-4D4C-9592-9A34CC021F21}" emma:medium="tactile" emma:mode="ink">
          <msink:context xmlns:msink="http://schemas.microsoft.com/ink/2010/main" type="writingRegion" rotatedBoundingBox="23565,9572 26646,9572 26646,12312 23565,12312"/>
        </emma:interpretation>
      </emma:emma>
    </inkml:annotationXML>
    <inkml:traceGroup>
      <inkml:annotationXML>
        <emma:emma xmlns:emma="http://www.w3.org/2003/04/emma" version="1.0">
          <emma:interpretation id="{7F02E5D9-6334-4048-B441-69BC3DE80CE9}" emma:medium="tactile" emma:mode="ink">
            <msink:context xmlns:msink="http://schemas.microsoft.com/ink/2010/main" type="paragraph" rotatedBoundingBox="23565,9572 26646,9572 26646,12312 23565,1231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610E97E-EA60-4760-BA6E-B140D0122A18}" emma:medium="tactile" emma:mode="ink">
              <msink:context xmlns:msink="http://schemas.microsoft.com/ink/2010/main" type="line" rotatedBoundingBox="23565,9572 26646,9572 26646,12312 23565,12312"/>
            </emma:interpretation>
          </emma:emma>
        </inkml:annotationXML>
        <inkml:traceGroup>
          <inkml:annotationXML>
            <emma:emma xmlns:emma="http://www.w3.org/2003/04/emma" version="1.0">
              <emma:interpretation id="{3CEBFD01-47E1-47AC-A60B-3AE49E7B3203}" emma:medium="tactile" emma:mode="ink">
                <msink:context xmlns:msink="http://schemas.microsoft.com/ink/2010/main" type="inkWord" rotatedBoundingBox="23565,9572 26646,9572 26646,12312 23565,12312"/>
              </emma:interpretation>
              <emma:one-of disjunction-type="recognition" id="oneOf0">
                <emma:interpretation id="interp0" emma:lang="en-US" emma:confidence="0">
                  <emma:literal>OK</emma:literal>
                </emma:interpretation>
                <emma:interpretation id="interp1" emma:lang="en-US" emma:confidence="0">
                  <emma:literal>ok</emma:literal>
                </emma:interpretation>
                <emma:interpretation id="interp2" emma:lang="en-US" emma:confidence="0">
                  <emma:literal>0k</emma:literal>
                </emma:interpretation>
                <emma:interpretation id="interp3" emma:lang="en-US" emma:confidence="0">
                  <emma:literal>Ok</emma:literal>
                </emma:interpretation>
                <emma:interpretation id="interp4" emma:lang="en-US" emma:confidence="0">
                  <emma:literal>OKL</emma:literal>
                </emma:interpretation>
              </emma:one-of>
            </emma:emma>
          </inkml:annotationXML>
          <inkml:trace contextRef="#ctx0" brushRef="#br0">32376 11965 15488,'23'12'5791,"-23"0"-3135,12 23-3296,-24 0 832,-23 36-1312,-24 23-384,-23 35-352,-35 24-64,-25 12 1057,-22 11 383,-1 0 288,13-47 1215,22-34 545,36-13-288,12-23-160,23-12-928,71-12-512,59-23 64,46 11 96,48-11 192,34 12-64,25 11 0,11 0-736,-12 12-384,-35 0-1087,-12 0-449,-34-11-1600</inkml:trace>
          <inkml:trace contextRef="#ctx0" brushRef="#br0" timeOffset="-255">30400 12905 16511,'-11'-23'6144,"-1"11"-3328,0 0-3776,1 12 704,-1 12-2144,-12 11-768,-11 13 1152,-24 46 577,0 35 895,-12 25 576,-11 46 288,0 47 864,11-23 415,24-1-63,24-23 32,23-46-672,35-25-192,0-34-160,36-36 32,0-35-192,34-48-64,13-46-160,0-48-128,11 1-576,-11-35-192,-36-1-352,-23-11-128,-36 11 32,-34 12 64,-13 12 416,-23 47 256,-12 11 128,-35 36 64,0 24 64,12 34 128,-1 25 224,1 35 160,35-1-160,11 0-96,36-11-32,24-12 32,23-35 32,47-12 96,24-47-160,35-47-32,11-12-288,1-23-128,-12-1 0,-12 1 1,-35 11 447,-24 1 287,-11 11 321,-36 23 256,-11 13-288,-12 35-96,-24 23-448,-12 36-192,-11 46-32,-12 48 96,-12 47-192,0 46-64,12 12 192,0 1 32,0-1 160,12-11 32,-1-47 384,13-24 160,-1-47 384,13-12 128,-13-58-672,24-60-3264,12-57-1567,11-72-961</inkml:trace>
        </inkml:traceGroup>
      </inkml:traceGroup>
    </inkml:traceGroup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8:53.503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 contextRef="#ctx0" brushRef="#br0">29118 11374 13312,'-36'-82'4991,"36"70"-2687,-12-23-2752,12 35 768,0-12-672,0 12-160,-12 0-192,1 12-32,-13 23 416,-11 47 96,-12 36 128,-12 34 96,12 48 0,0 24-96,24 35 0,11-12 64,24-12 64,11-47 0,24-35-32,0-48 384,0-34 128,12-59 160,35-48 128,12-69-480,12-60-192,0-58-800,-1-48-288,-23 12 128,-35-11 64,-24 35 193,-35 12 31,-12 23 32,-23 58 0,-24 49 480,-11 46 256,-24 58 32,-12 36 96,0 59 160,-23 35 127,23 24 33,23 0-32,13-1-192,23 1-128,35-48-32,24-23 32,23-47 384,36-35 192,34-47-256,25-83-128,35-46-448,23-60-128,0-11-256,-12-12-128,-11 0 160,-24 12 96,-23 35-96,-24 12-32,-23 47 64,-13 35 160,-22 24-160,-24 35 32,-12 35-128,-12 48 64,-12 34 160,-23 59 64,0 71 192,0 47 160,12 47-160,11 0-64,1 23 320,11-34 128,-11-13-256,11-23-128,0-47-96,0-36 32,0-22-32,12-48-32,0-48-3136,12-92-2399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8:53.772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 contextRef="#ctx0" brushRef="#br0">31804 9274 17791,'-24'-71'6688,"24"71"-3648,-12 24-3808,1 23 832,-37 23-896,1 48-128,-35 35-256,-24 58-64,-23 13 704,0 23 160,-13 11 224,-11 1 128,13-24 96,10-23 544,12-47 288,36-25-256,35-34-32,12-12-480,47-11-128,23-13-160,59-11-32,35-12-96,60-12 32,-1 1-64,12-13 0,-12 1-1024,-12-1-352,-11 1-1247,-48-24-449,-22-12-992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24T20:38:58.770"/>
    </inkml:context>
    <inkml:brush xml:id="br0">
      <inkml:brushProperty name="width" value="0.02222" units="cm"/>
      <inkml:brushProperty name="height" value="0.02222" units="cm"/>
      <inkml:brushProperty name="color" value="#ED1C24"/>
    </inkml:brush>
  </inkml:definitions>
  <inkml:traceGroup>
    <inkml:annotationXML>
      <emma:emma xmlns:emma="http://www.w3.org/2003/04/emma" version="1.0">
        <emma:interpretation id="{C52378EF-A423-4583-8C3B-AAAEA0406FE9}" emma:medium="tactile" emma:mode="ink">
          <msink:context xmlns:msink="http://schemas.microsoft.com/ink/2010/main" type="writingRegion" rotatedBoundingBox="17544,7560 21096,7560 21096,11466 17544,11466"/>
        </emma:interpretation>
      </emma:emma>
    </inkml:annotationXML>
    <inkml:traceGroup>
      <inkml:annotationXML>
        <emma:emma xmlns:emma="http://www.w3.org/2003/04/emma" version="1.0">
          <emma:interpretation id="{74B0DCA9-E1A1-4F97-9898-16954B54AFE9}" emma:medium="tactile" emma:mode="ink">
            <msink:context xmlns:msink="http://schemas.microsoft.com/ink/2010/main" type="paragraph" rotatedBoundingBox="17544,7560 21096,7560 21096,11466 17544,1146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04B9EDA-6CEB-4812-AAC6-4E7C26302075}" emma:medium="tactile" emma:mode="ink">
              <msink:context xmlns:msink="http://schemas.microsoft.com/ink/2010/main" type="line" rotatedBoundingBox="17544,7560 21096,7560 21096,11466 17544,11466"/>
            </emma:interpretation>
          </emma:emma>
        </inkml:annotationXML>
        <inkml:traceGroup>
          <inkml:annotationXML>
            <emma:emma xmlns:emma="http://www.w3.org/2003/04/emma" version="1.0">
              <emma:interpretation id="{4B15A919-8BB8-4790-BA8E-FEC331119F5B}" emma:medium="tactile" emma:mode="ink">
                <msink:context xmlns:msink="http://schemas.microsoft.com/ink/2010/main" type="inkWord" rotatedBoundingBox="17544,7560 21096,7560 21096,11466 17544,11466"/>
              </emma:interpretation>
              <emma:one-of disjunction-type="recognition" id="oneOf0">
                <emma:interpretation id="interp0" emma:lang="en-US" emma:confidence="0">
                  <emma:literal>QL</emma:literal>
                </emma:interpretation>
                <emma:interpretation id="interp1" emma:lang="en-US" emma:confidence="0">
                  <emma:literal>of L</emma:literal>
                </emma:interpretation>
                <emma:interpretation id="interp2" emma:lang="en-US" emma:confidence="0">
                  <emma:literal>d L</emma:literal>
                </emma:interpretation>
                <emma:interpretation id="interp3" emma:lang="en-US" emma:confidence="0">
                  <emma:literal>ML</emma:literal>
                </emma:interpretation>
                <emma:interpretation id="interp4" emma:lang="en-US" emma:confidence="0">
                  <emma:literal>a L</emma:literal>
                </emma:interpretation>
              </emma:one-of>
            </emma:emma>
          </inkml:annotationXML>
          <inkml:trace contextRef="#ctx0" brushRef="#br0">25089 9488 17023,'-12'-35'6400,"24"47"-3456,0 23-3488,-1 12 896,-22 47-608,-13 71 0,-11 35-640,-36 47-288,-11 35 608,0 12 0,-12 12 160,-24-36 256,12-23 128,24-47 64,-1-23 64,25-60 128,23-23 192,-1-23-800,36-24-320,36-35-384,34-24-96,48-23 96,34-24 32,36 0 448,24 12 289,-12 12-737,12 11-224,-12 12-416,-12 1-160,-23 22-1440</inkml:trace>
          <inkml:trace contextRef="#ctx0" brushRef="#br0" timeOffset="-278">23230 11429 13056,'-82'-24'4831,"47"1"-2623,-12-1-2656,35 24 704,-11 0-512,-1 12-64,0 11-352,-23 13-128,-11 46 448,-13 24 96,-11 47 160,11 23 32,1 36 0,11 11 704,24 1 256,23-12-64,12-36-32,35-35-96,12-35-64,36-36-64,11-22 32,23-72-320,12-47-96,24-46-128,0-71-64,-12-36-320,-11-11-128,-48 0-352,-47 11-64,-47 1-640,-46 35-256,-48 23 640,-12 36 385,-35 58 543,1 47 224,-13 60 480,12 23 223,12 35 65,23 12 0,48 23-544,23 12-192,59 12-160,23-24 64,24-46 64,35-24 128,23-36 288,25-70 160,10-35 64,25-60 64,11-46-352,-12-12-64,-23-35-192,-24 0-32,-35 11-192,-11 1-64,-37 23-32,-10 35 64,-25 24-448,1 36-96,-12 46-64,-12 35 32,-11 48 224,11 70 160,0 59 96,1 70 160,11 48 32,11 34 32,13 25 128,-1-24 160,1-13 128,-12-45 64,0-60 160,0 0 64,-12-47-160,0-23 0,0-36-544,-12-82-4640,0-106-3263,0-94 2655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K11" sqref="K11"/>
    </sheetView>
  </sheetViews>
  <sheetFormatPr defaultRowHeight="14.35" x14ac:dyDescent="0.5"/>
  <cols>
    <col min="1" max="1" width="16.87890625" bestFit="1" customWidth="1"/>
    <col min="2" max="2" width="12.87890625" bestFit="1" customWidth="1"/>
  </cols>
  <sheetData>
    <row r="1" spans="1:3" x14ac:dyDescent="0.5">
      <c r="A1" s="2" t="s">
        <v>1</v>
      </c>
      <c r="B1" s="2" t="s">
        <v>6</v>
      </c>
      <c r="C1" s="1"/>
    </row>
    <row r="2" spans="1:3" x14ac:dyDescent="0.5">
      <c r="A2" s="1"/>
      <c r="B2" s="1"/>
      <c r="C2" s="1"/>
    </row>
    <row r="3" spans="1:3" x14ac:dyDescent="0.5">
      <c r="A3" s="3" t="s">
        <v>2</v>
      </c>
      <c r="B3" s="1"/>
      <c r="C3" s="1"/>
    </row>
    <row r="4" spans="1:3" x14ac:dyDescent="0.5">
      <c r="A4" s="1"/>
      <c r="B4" s="1"/>
      <c r="C4" s="1"/>
    </row>
    <row r="5" spans="1:3" x14ac:dyDescent="0.5">
      <c r="A5" s="4" t="s">
        <v>3</v>
      </c>
      <c r="B5" s="1"/>
      <c r="C5" s="1"/>
    </row>
    <row r="6" spans="1:3" x14ac:dyDescent="0.5">
      <c r="A6" s="3" t="s">
        <v>0</v>
      </c>
      <c r="B6" s="1"/>
      <c r="C6" s="1"/>
    </row>
    <row r="7" spans="1:3" x14ac:dyDescent="0.5">
      <c r="A7" s="3" t="s">
        <v>5</v>
      </c>
      <c r="B7" s="1"/>
      <c r="C7" s="1"/>
    </row>
    <row r="8" spans="1:3" x14ac:dyDescent="0.5">
      <c r="A8" s="3" t="s">
        <v>4</v>
      </c>
      <c r="B8" s="1"/>
      <c r="C8" s="1"/>
    </row>
    <row r="10" spans="1:3" x14ac:dyDescent="0.5">
      <c r="A10" s="1"/>
      <c r="B10" s="1"/>
      <c r="C10" s="1"/>
    </row>
    <row r="11" spans="1:3" x14ac:dyDescent="0.5">
      <c r="A11" s="1"/>
      <c r="B11" s="1"/>
      <c r="C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workbookViewId="0">
      <selection activeCell="A26" sqref="A26"/>
    </sheetView>
  </sheetViews>
  <sheetFormatPr defaultColWidth="10.3515625" defaultRowHeight="12.7" x14ac:dyDescent="0.4"/>
  <cols>
    <col min="1" max="1" width="95.52734375" style="5" customWidth="1"/>
    <col min="2" max="2" width="30.1171875" style="5" customWidth="1"/>
    <col min="3" max="4" width="10.234375" style="5" customWidth="1"/>
    <col min="5" max="5" width="9.64453125" style="5" customWidth="1"/>
    <col min="6" max="6" width="8.64453125" style="5" customWidth="1"/>
    <col min="7" max="256" width="10.3515625" style="5"/>
    <col min="257" max="257" width="43.41015625" style="5" customWidth="1"/>
    <col min="258" max="258" width="12.87890625" style="5" customWidth="1"/>
    <col min="259" max="259" width="6.64453125" style="5" customWidth="1"/>
    <col min="260" max="260" width="10.3515625" style="5"/>
    <col min="261" max="261" width="6" style="5" customWidth="1"/>
    <col min="262" max="262" width="8.64453125" style="5" customWidth="1"/>
    <col min="263" max="512" width="10.3515625" style="5"/>
    <col min="513" max="513" width="43.41015625" style="5" customWidth="1"/>
    <col min="514" max="514" width="12.87890625" style="5" customWidth="1"/>
    <col min="515" max="515" width="6.64453125" style="5" customWidth="1"/>
    <col min="516" max="516" width="10.3515625" style="5"/>
    <col min="517" max="517" width="6" style="5" customWidth="1"/>
    <col min="518" max="518" width="8.64453125" style="5" customWidth="1"/>
    <col min="519" max="768" width="10.3515625" style="5"/>
    <col min="769" max="769" width="43.41015625" style="5" customWidth="1"/>
    <col min="770" max="770" width="12.87890625" style="5" customWidth="1"/>
    <col min="771" max="771" width="6.64453125" style="5" customWidth="1"/>
    <col min="772" max="772" width="10.3515625" style="5"/>
    <col min="773" max="773" width="6" style="5" customWidth="1"/>
    <col min="774" max="774" width="8.64453125" style="5" customWidth="1"/>
    <col min="775" max="1024" width="10.3515625" style="5"/>
    <col min="1025" max="1025" width="43.41015625" style="5" customWidth="1"/>
    <col min="1026" max="1026" width="12.87890625" style="5" customWidth="1"/>
    <col min="1027" max="1027" width="6.64453125" style="5" customWidth="1"/>
    <col min="1028" max="1028" width="10.3515625" style="5"/>
    <col min="1029" max="1029" width="6" style="5" customWidth="1"/>
    <col min="1030" max="1030" width="8.64453125" style="5" customWidth="1"/>
    <col min="1031" max="1280" width="10.3515625" style="5"/>
    <col min="1281" max="1281" width="43.41015625" style="5" customWidth="1"/>
    <col min="1282" max="1282" width="12.87890625" style="5" customWidth="1"/>
    <col min="1283" max="1283" width="6.64453125" style="5" customWidth="1"/>
    <col min="1284" max="1284" width="10.3515625" style="5"/>
    <col min="1285" max="1285" width="6" style="5" customWidth="1"/>
    <col min="1286" max="1286" width="8.64453125" style="5" customWidth="1"/>
    <col min="1287" max="1536" width="10.3515625" style="5"/>
    <col min="1537" max="1537" width="43.41015625" style="5" customWidth="1"/>
    <col min="1538" max="1538" width="12.87890625" style="5" customWidth="1"/>
    <col min="1539" max="1539" width="6.64453125" style="5" customWidth="1"/>
    <col min="1540" max="1540" width="10.3515625" style="5"/>
    <col min="1541" max="1541" width="6" style="5" customWidth="1"/>
    <col min="1542" max="1542" width="8.64453125" style="5" customWidth="1"/>
    <col min="1543" max="1792" width="10.3515625" style="5"/>
    <col min="1793" max="1793" width="43.41015625" style="5" customWidth="1"/>
    <col min="1794" max="1794" width="12.87890625" style="5" customWidth="1"/>
    <col min="1795" max="1795" width="6.64453125" style="5" customWidth="1"/>
    <col min="1796" max="1796" width="10.3515625" style="5"/>
    <col min="1797" max="1797" width="6" style="5" customWidth="1"/>
    <col min="1798" max="1798" width="8.64453125" style="5" customWidth="1"/>
    <col min="1799" max="2048" width="10.3515625" style="5"/>
    <col min="2049" max="2049" width="43.41015625" style="5" customWidth="1"/>
    <col min="2050" max="2050" width="12.87890625" style="5" customWidth="1"/>
    <col min="2051" max="2051" width="6.64453125" style="5" customWidth="1"/>
    <col min="2052" max="2052" width="10.3515625" style="5"/>
    <col min="2053" max="2053" width="6" style="5" customWidth="1"/>
    <col min="2054" max="2054" width="8.64453125" style="5" customWidth="1"/>
    <col min="2055" max="2304" width="10.3515625" style="5"/>
    <col min="2305" max="2305" width="43.41015625" style="5" customWidth="1"/>
    <col min="2306" max="2306" width="12.87890625" style="5" customWidth="1"/>
    <col min="2307" max="2307" width="6.64453125" style="5" customWidth="1"/>
    <col min="2308" max="2308" width="10.3515625" style="5"/>
    <col min="2309" max="2309" width="6" style="5" customWidth="1"/>
    <col min="2310" max="2310" width="8.64453125" style="5" customWidth="1"/>
    <col min="2311" max="2560" width="10.3515625" style="5"/>
    <col min="2561" max="2561" width="43.41015625" style="5" customWidth="1"/>
    <col min="2562" max="2562" width="12.87890625" style="5" customWidth="1"/>
    <col min="2563" max="2563" width="6.64453125" style="5" customWidth="1"/>
    <col min="2564" max="2564" width="10.3515625" style="5"/>
    <col min="2565" max="2565" width="6" style="5" customWidth="1"/>
    <col min="2566" max="2566" width="8.64453125" style="5" customWidth="1"/>
    <col min="2567" max="2816" width="10.3515625" style="5"/>
    <col min="2817" max="2817" width="43.41015625" style="5" customWidth="1"/>
    <col min="2818" max="2818" width="12.87890625" style="5" customWidth="1"/>
    <col min="2819" max="2819" width="6.64453125" style="5" customWidth="1"/>
    <col min="2820" max="2820" width="10.3515625" style="5"/>
    <col min="2821" max="2821" width="6" style="5" customWidth="1"/>
    <col min="2822" max="2822" width="8.64453125" style="5" customWidth="1"/>
    <col min="2823" max="3072" width="10.3515625" style="5"/>
    <col min="3073" max="3073" width="43.41015625" style="5" customWidth="1"/>
    <col min="3074" max="3074" width="12.87890625" style="5" customWidth="1"/>
    <col min="3075" max="3075" width="6.64453125" style="5" customWidth="1"/>
    <col min="3076" max="3076" width="10.3515625" style="5"/>
    <col min="3077" max="3077" width="6" style="5" customWidth="1"/>
    <col min="3078" max="3078" width="8.64453125" style="5" customWidth="1"/>
    <col min="3079" max="3328" width="10.3515625" style="5"/>
    <col min="3329" max="3329" width="43.41015625" style="5" customWidth="1"/>
    <col min="3330" max="3330" width="12.87890625" style="5" customWidth="1"/>
    <col min="3331" max="3331" width="6.64453125" style="5" customWidth="1"/>
    <col min="3332" max="3332" width="10.3515625" style="5"/>
    <col min="3333" max="3333" width="6" style="5" customWidth="1"/>
    <col min="3334" max="3334" width="8.64453125" style="5" customWidth="1"/>
    <col min="3335" max="3584" width="10.3515625" style="5"/>
    <col min="3585" max="3585" width="43.41015625" style="5" customWidth="1"/>
    <col min="3586" max="3586" width="12.87890625" style="5" customWidth="1"/>
    <col min="3587" max="3587" width="6.64453125" style="5" customWidth="1"/>
    <col min="3588" max="3588" width="10.3515625" style="5"/>
    <col min="3589" max="3589" width="6" style="5" customWidth="1"/>
    <col min="3590" max="3590" width="8.64453125" style="5" customWidth="1"/>
    <col min="3591" max="3840" width="10.3515625" style="5"/>
    <col min="3841" max="3841" width="43.41015625" style="5" customWidth="1"/>
    <col min="3842" max="3842" width="12.87890625" style="5" customWidth="1"/>
    <col min="3843" max="3843" width="6.64453125" style="5" customWidth="1"/>
    <col min="3844" max="3844" width="10.3515625" style="5"/>
    <col min="3845" max="3845" width="6" style="5" customWidth="1"/>
    <col min="3846" max="3846" width="8.64453125" style="5" customWidth="1"/>
    <col min="3847" max="4096" width="10.3515625" style="5"/>
    <col min="4097" max="4097" width="43.41015625" style="5" customWidth="1"/>
    <col min="4098" max="4098" width="12.87890625" style="5" customWidth="1"/>
    <col min="4099" max="4099" width="6.64453125" style="5" customWidth="1"/>
    <col min="4100" max="4100" width="10.3515625" style="5"/>
    <col min="4101" max="4101" width="6" style="5" customWidth="1"/>
    <col min="4102" max="4102" width="8.64453125" style="5" customWidth="1"/>
    <col min="4103" max="4352" width="10.3515625" style="5"/>
    <col min="4353" max="4353" width="43.41015625" style="5" customWidth="1"/>
    <col min="4354" max="4354" width="12.87890625" style="5" customWidth="1"/>
    <col min="4355" max="4355" width="6.64453125" style="5" customWidth="1"/>
    <col min="4356" max="4356" width="10.3515625" style="5"/>
    <col min="4357" max="4357" width="6" style="5" customWidth="1"/>
    <col min="4358" max="4358" width="8.64453125" style="5" customWidth="1"/>
    <col min="4359" max="4608" width="10.3515625" style="5"/>
    <col min="4609" max="4609" width="43.41015625" style="5" customWidth="1"/>
    <col min="4610" max="4610" width="12.87890625" style="5" customWidth="1"/>
    <col min="4611" max="4611" width="6.64453125" style="5" customWidth="1"/>
    <col min="4612" max="4612" width="10.3515625" style="5"/>
    <col min="4613" max="4613" width="6" style="5" customWidth="1"/>
    <col min="4614" max="4614" width="8.64453125" style="5" customWidth="1"/>
    <col min="4615" max="4864" width="10.3515625" style="5"/>
    <col min="4865" max="4865" width="43.41015625" style="5" customWidth="1"/>
    <col min="4866" max="4866" width="12.87890625" style="5" customWidth="1"/>
    <col min="4867" max="4867" width="6.64453125" style="5" customWidth="1"/>
    <col min="4868" max="4868" width="10.3515625" style="5"/>
    <col min="4869" max="4869" width="6" style="5" customWidth="1"/>
    <col min="4870" max="4870" width="8.64453125" style="5" customWidth="1"/>
    <col min="4871" max="5120" width="10.3515625" style="5"/>
    <col min="5121" max="5121" width="43.41015625" style="5" customWidth="1"/>
    <col min="5122" max="5122" width="12.87890625" style="5" customWidth="1"/>
    <col min="5123" max="5123" width="6.64453125" style="5" customWidth="1"/>
    <col min="5124" max="5124" width="10.3515625" style="5"/>
    <col min="5125" max="5125" width="6" style="5" customWidth="1"/>
    <col min="5126" max="5126" width="8.64453125" style="5" customWidth="1"/>
    <col min="5127" max="5376" width="10.3515625" style="5"/>
    <col min="5377" max="5377" width="43.41015625" style="5" customWidth="1"/>
    <col min="5378" max="5378" width="12.87890625" style="5" customWidth="1"/>
    <col min="5379" max="5379" width="6.64453125" style="5" customWidth="1"/>
    <col min="5380" max="5380" width="10.3515625" style="5"/>
    <col min="5381" max="5381" width="6" style="5" customWidth="1"/>
    <col min="5382" max="5382" width="8.64453125" style="5" customWidth="1"/>
    <col min="5383" max="5632" width="10.3515625" style="5"/>
    <col min="5633" max="5633" width="43.41015625" style="5" customWidth="1"/>
    <col min="5634" max="5634" width="12.87890625" style="5" customWidth="1"/>
    <col min="5635" max="5635" width="6.64453125" style="5" customWidth="1"/>
    <col min="5636" max="5636" width="10.3515625" style="5"/>
    <col min="5637" max="5637" width="6" style="5" customWidth="1"/>
    <col min="5638" max="5638" width="8.64453125" style="5" customWidth="1"/>
    <col min="5639" max="5888" width="10.3515625" style="5"/>
    <col min="5889" max="5889" width="43.41015625" style="5" customWidth="1"/>
    <col min="5890" max="5890" width="12.87890625" style="5" customWidth="1"/>
    <col min="5891" max="5891" width="6.64453125" style="5" customWidth="1"/>
    <col min="5892" max="5892" width="10.3515625" style="5"/>
    <col min="5893" max="5893" width="6" style="5" customWidth="1"/>
    <col min="5894" max="5894" width="8.64453125" style="5" customWidth="1"/>
    <col min="5895" max="6144" width="10.3515625" style="5"/>
    <col min="6145" max="6145" width="43.41015625" style="5" customWidth="1"/>
    <col min="6146" max="6146" width="12.87890625" style="5" customWidth="1"/>
    <col min="6147" max="6147" width="6.64453125" style="5" customWidth="1"/>
    <col min="6148" max="6148" width="10.3515625" style="5"/>
    <col min="6149" max="6149" width="6" style="5" customWidth="1"/>
    <col min="6150" max="6150" width="8.64453125" style="5" customWidth="1"/>
    <col min="6151" max="6400" width="10.3515625" style="5"/>
    <col min="6401" max="6401" width="43.41015625" style="5" customWidth="1"/>
    <col min="6402" max="6402" width="12.87890625" style="5" customWidth="1"/>
    <col min="6403" max="6403" width="6.64453125" style="5" customWidth="1"/>
    <col min="6404" max="6404" width="10.3515625" style="5"/>
    <col min="6405" max="6405" width="6" style="5" customWidth="1"/>
    <col min="6406" max="6406" width="8.64453125" style="5" customWidth="1"/>
    <col min="6407" max="6656" width="10.3515625" style="5"/>
    <col min="6657" max="6657" width="43.41015625" style="5" customWidth="1"/>
    <col min="6658" max="6658" width="12.87890625" style="5" customWidth="1"/>
    <col min="6659" max="6659" width="6.64453125" style="5" customWidth="1"/>
    <col min="6660" max="6660" width="10.3515625" style="5"/>
    <col min="6661" max="6661" width="6" style="5" customWidth="1"/>
    <col min="6662" max="6662" width="8.64453125" style="5" customWidth="1"/>
    <col min="6663" max="6912" width="10.3515625" style="5"/>
    <col min="6913" max="6913" width="43.41015625" style="5" customWidth="1"/>
    <col min="6914" max="6914" width="12.87890625" style="5" customWidth="1"/>
    <col min="6915" max="6915" width="6.64453125" style="5" customWidth="1"/>
    <col min="6916" max="6916" width="10.3515625" style="5"/>
    <col min="6917" max="6917" width="6" style="5" customWidth="1"/>
    <col min="6918" max="6918" width="8.64453125" style="5" customWidth="1"/>
    <col min="6919" max="7168" width="10.3515625" style="5"/>
    <col min="7169" max="7169" width="43.41015625" style="5" customWidth="1"/>
    <col min="7170" max="7170" width="12.87890625" style="5" customWidth="1"/>
    <col min="7171" max="7171" width="6.64453125" style="5" customWidth="1"/>
    <col min="7172" max="7172" width="10.3515625" style="5"/>
    <col min="7173" max="7173" width="6" style="5" customWidth="1"/>
    <col min="7174" max="7174" width="8.64453125" style="5" customWidth="1"/>
    <col min="7175" max="7424" width="10.3515625" style="5"/>
    <col min="7425" max="7425" width="43.41015625" style="5" customWidth="1"/>
    <col min="7426" max="7426" width="12.87890625" style="5" customWidth="1"/>
    <col min="7427" max="7427" width="6.64453125" style="5" customWidth="1"/>
    <col min="7428" max="7428" width="10.3515625" style="5"/>
    <col min="7429" max="7429" width="6" style="5" customWidth="1"/>
    <col min="7430" max="7430" width="8.64453125" style="5" customWidth="1"/>
    <col min="7431" max="7680" width="10.3515625" style="5"/>
    <col min="7681" max="7681" width="43.41015625" style="5" customWidth="1"/>
    <col min="7682" max="7682" width="12.87890625" style="5" customWidth="1"/>
    <col min="7683" max="7683" width="6.64453125" style="5" customWidth="1"/>
    <col min="7684" max="7684" width="10.3515625" style="5"/>
    <col min="7685" max="7685" width="6" style="5" customWidth="1"/>
    <col min="7686" max="7686" width="8.64453125" style="5" customWidth="1"/>
    <col min="7687" max="7936" width="10.3515625" style="5"/>
    <col min="7937" max="7937" width="43.41015625" style="5" customWidth="1"/>
    <col min="7938" max="7938" width="12.87890625" style="5" customWidth="1"/>
    <col min="7939" max="7939" width="6.64453125" style="5" customWidth="1"/>
    <col min="7940" max="7940" width="10.3515625" style="5"/>
    <col min="7941" max="7941" width="6" style="5" customWidth="1"/>
    <col min="7942" max="7942" width="8.64453125" style="5" customWidth="1"/>
    <col min="7943" max="8192" width="10.3515625" style="5"/>
    <col min="8193" max="8193" width="43.41015625" style="5" customWidth="1"/>
    <col min="8194" max="8194" width="12.87890625" style="5" customWidth="1"/>
    <col min="8195" max="8195" width="6.64453125" style="5" customWidth="1"/>
    <col min="8196" max="8196" width="10.3515625" style="5"/>
    <col min="8197" max="8197" width="6" style="5" customWidth="1"/>
    <col min="8198" max="8198" width="8.64453125" style="5" customWidth="1"/>
    <col min="8199" max="8448" width="10.3515625" style="5"/>
    <col min="8449" max="8449" width="43.41015625" style="5" customWidth="1"/>
    <col min="8450" max="8450" width="12.87890625" style="5" customWidth="1"/>
    <col min="8451" max="8451" width="6.64453125" style="5" customWidth="1"/>
    <col min="8452" max="8452" width="10.3515625" style="5"/>
    <col min="8453" max="8453" width="6" style="5" customWidth="1"/>
    <col min="8454" max="8454" width="8.64453125" style="5" customWidth="1"/>
    <col min="8455" max="8704" width="10.3515625" style="5"/>
    <col min="8705" max="8705" width="43.41015625" style="5" customWidth="1"/>
    <col min="8706" max="8706" width="12.87890625" style="5" customWidth="1"/>
    <col min="8707" max="8707" width="6.64453125" style="5" customWidth="1"/>
    <col min="8708" max="8708" width="10.3515625" style="5"/>
    <col min="8709" max="8709" width="6" style="5" customWidth="1"/>
    <col min="8710" max="8710" width="8.64453125" style="5" customWidth="1"/>
    <col min="8711" max="8960" width="10.3515625" style="5"/>
    <col min="8961" max="8961" width="43.41015625" style="5" customWidth="1"/>
    <col min="8962" max="8962" width="12.87890625" style="5" customWidth="1"/>
    <col min="8963" max="8963" width="6.64453125" style="5" customWidth="1"/>
    <col min="8964" max="8964" width="10.3515625" style="5"/>
    <col min="8965" max="8965" width="6" style="5" customWidth="1"/>
    <col min="8966" max="8966" width="8.64453125" style="5" customWidth="1"/>
    <col min="8967" max="9216" width="10.3515625" style="5"/>
    <col min="9217" max="9217" width="43.41015625" style="5" customWidth="1"/>
    <col min="9218" max="9218" width="12.87890625" style="5" customWidth="1"/>
    <col min="9219" max="9219" width="6.64453125" style="5" customWidth="1"/>
    <col min="9220" max="9220" width="10.3515625" style="5"/>
    <col min="9221" max="9221" width="6" style="5" customWidth="1"/>
    <col min="9222" max="9222" width="8.64453125" style="5" customWidth="1"/>
    <col min="9223" max="9472" width="10.3515625" style="5"/>
    <col min="9473" max="9473" width="43.41015625" style="5" customWidth="1"/>
    <col min="9474" max="9474" width="12.87890625" style="5" customWidth="1"/>
    <col min="9475" max="9475" width="6.64453125" style="5" customWidth="1"/>
    <col min="9476" max="9476" width="10.3515625" style="5"/>
    <col min="9477" max="9477" width="6" style="5" customWidth="1"/>
    <col min="9478" max="9478" width="8.64453125" style="5" customWidth="1"/>
    <col min="9479" max="9728" width="10.3515625" style="5"/>
    <col min="9729" max="9729" width="43.41015625" style="5" customWidth="1"/>
    <col min="9730" max="9730" width="12.87890625" style="5" customWidth="1"/>
    <col min="9731" max="9731" width="6.64453125" style="5" customWidth="1"/>
    <col min="9732" max="9732" width="10.3515625" style="5"/>
    <col min="9733" max="9733" width="6" style="5" customWidth="1"/>
    <col min="9734" max="9734" width="8.64453125" style="5" customWidth="1"/>
    <col min="9735" max="9984" width="10.3515625" style="5"/>
    <col min="9985" max="9985" width="43.41015625" style="5" customWidth="1"/>
    <col min="9986" max="9986" width="12.87890625" style="5" customWidth="1"/>
    <col min="9987" max="9987" width="6.64453125" style="5" customWidth="1"/>
    <col min="9988" max="9988" width="10.3515625" style="5"/>
    <col min="9989" max="9989" width="6" style="5" customWidth="1"/>
    <col min="9990" max="9990" width="8.64453125" style="5" customWidth="1"/>
    <col min="9991" max="10240" width="10.3515625" style="5"/>
    <col min="10241" max="10241" width="43.41015625" style="5" customWidth="1"/>
    <col min="10242" max="10242" width="12.87890625" style="5" customWidth="1"/>
    <col min="10243" max="10243" width="6.64453125" style="5" customWidth="1"/>
    <col min="10244" max="10244" width="10.3515625" style="5"/>
    <col min="10245" max="10245" width="6" style="5" customWidth="1"/>
    <col min="10246" max="10246" width="8.64453125" style="5" customWidth="1"/>
    <col min="10247" max="10496" width="10.3515625" style="5"/>
    <col min="10497" max="10497" width="43.41015625" style="5" customWidth="1"/>
    <col min="10498" max="10498" width="12.87890625" style="5" customWidth="1"/>
    <col min="10499" max="10499" width="6.64453125" style="5" customWidth="1"/>
    <col min="10500" max="10500" width="10.3515625" style="5"/>
    <col min="10501" max="10501" width="6" style="5" customWidth="1"/>
    <col min="10502" max="10502" width="8.64453125" style="5" customWidth="1"/>
    <col min="10503" max="10752" width="10.3515625" style="5"/>
    <col min="10753" max="10753" width="43.41015625" style="5" customWidth="1"/>
    <col min="10754" max="10754" width="12.87890625" style="5" customWidth="1"/>
    <col min="10755" max="10755" width="6.64453125" style="5" customWidth="1"/>
    <col min="10756" max="10756" width="10.3515625" style="5"/>
    <col min="10757" max="10757" width="6" style="5" customWidth="1"/>
    <col min="10758" max="10758" width="8.64453125" style="5" customWidth="1"/>
    <col min="10759" max="11008" width="10.3515625" style="5"/>
    <col min="11009" max="11009" width="43.41015625" style="5" customWidth="1"/>
    <col min="11010" max="11010" width="12.87890625" style="5" customWidth="1"/>
    <col min="11011" max="11011" width="6.64453125" style="5" customWidth="1"/>
    <col min="11012" max="11012" width="10.3515625" style="5"/>
    <col min="11013" max="11013" width="6" style="5" customWidth="1"/>
    <col min="11014" max="11014" width="8.64453125" style="5" customWidth="1"/>
    <col min="11015" max="11264" width="10.3515625" style="5"/>
    <col min="11265" max="11265" width="43.41015625" style="5" customWidth="1"/>
    <col min="11266" max="11266" width="12.87890625" style="5" customWidth="1"/>
    <col min="11267" max="11267" width="6.64453125" style="5" customWidth="1"/>
    <col min="11268" max="11268" width="10.3515625" style="5"/>
    <col min="11269" max="11269" width="6" style="5" customWidth="1"/>
    <col min="11270" max="11270" width="8.64453125" style="5" customWidth="1"/>
    <col min="11271" max="11520" width="10.3515625" style="5"/>
    <col min="11521" max="11521" width="43.41015625" style="5" customWidth="1"/>
    <col min="11522" max="11522" width="12.87890625" style="5" customWidth="1"/>
    <col min="11523" max="11523" width="6.64453125" style="5" customWidth="1"/>
    <col min="11524" max="11524" width="10.3515625" style="5"/>
    <col min="11525" max="11525" width="6" style="5" customWidth="1"/>
    <col min="11526" max="11526" width="8.64453125" style="5" customWidth="1"/>
    <col min="11527" max="11776" width="10.3515625" style="5"/>
    <col min="11777" max="11777" width="43.41015625" style="5" customWidth="1"/>
    <col min="11778" max="11778" width="12.87890625" style="5" customWidth="1"/>
    <col min="11779" max="11779" width="6.64453125" style="5" customWidth="1"/>
    <col min="11780" max="11780" width="10.3515625" style="5"/>
    <col min="11781" max="11781" width="6" style="5" customWidth="1"/>
    <col min="11782" max="11782" width="8.64453125" style="5" customWidth="1"/>
    <col min="11783" max="12032" width="10.3515625" style="5"/>
    <col min="12033" max="12033" width="43.41015625" style="5" customWidth="1"/>
    <col min="12034" max="12034" width="12.87890625" style="5" customWidth="1"/>
    <col min="12035" max="12035" width="6.64453125" style="5" customWidth="1"/>
    <col min="12036" max="12036" width="10.3515625" style="5"/>
    <col min="12037" max="12037" width="6" style="5" customWidth="1"/>
    <col min="12038" max="12038" width="8.64453125" style="5" customWidth="1"/>
    <col min="12039" max="12288" width="10.3515625" style="5"/>
    <col min="12289" max="12289" width="43.41015625" style="5" customWidth="1"/>
    <col min="12290" max="12290" width="12.87890625" style="5" customWidth="1"/>
    <col min="12291" max="12291" width="6.64453125" style="5" customWidth="1"/>
    <col min="12292" max="12292" width="10.3515625" style="5"/>
    <col min="12293" max="12293" width="6" style="5" customWidth="1"/>
    <col min="12294" max="12294" width="8.64453125" style="5" customWidth="1"/>
    <col min="12295" max="12544" width="10.3515625" style="5"/>
    <col min="12545" max="12545" width="43.41015625" style="5" customWidth="1"/>
    <col min="12546" max="12546" width="12.87890625" style="5" customWidth="1"/>
    <col min="12547" max="12547" width="6.64453125" style="5" customWidth="1"/>
    <col min="12548" max="12548" width="10.3515625" style="5"/>
    <col min="12549" max="12549" width="6" style="5" customWidth="1"/>
    <col min="12550" max="12550" width="8.64453125" style="5" customWidth="1"/>
    <col min="12551" max="12800" width="10.3515625" style="5"/>
    <col min="12801" max="12801" width="43.41015625" style="5" customWidth="1"/>
    <col min="12802" max="12802" width="12.87890625" style="5" customWidth="1"/>
    <col min="12803" max="12803" width="6.64453125" style="5" customWidth="1"/>
    <col min="12804" max="12804" width="10.3515625" style="5"/>
    <col min="12805" max="12805" width="6" style="5" customWidth="1"/>
    <col min="12806" max="12806" width="8.64453125" style="5" customWidth="1"/>
    <col min="12807" max="13056" width="10.3515625" style="5"/>
    <col min="13057" max="13057" width="43.41015625" style="5" customWidth="1"/>
    <col min="13058" max="13058" width="12.87890625" style="5" customWidth="1"/>
    <col min="13059" max="13059" width="6.64453125" style="5" customWidth="1"/>
    <col min="13060" max="13060" width="10.3515625" style="5"/>
    <col min="13061" max="13061" width="6" style="5" customWidth="1"/>
    <col min="13062" max="13062" width="8.64453125" style="5" customWidth="1"/>
    <col min="13063" max="13312" width="10.3515625" style="5"/>
    <col min="13313" max="13313" width="43.41015625" style="5" customWidth="1"/>
    <col min="13314" max="13314" width="12.87890625" style="5" customWidth="1"/>
    <col min="13315" max="13315" width="6.64453125" style="5" customWidth="1"/>
    <col min="13316" max="13316" width="10.3515625" style="5"/>
    <col min="13317" max="13317" width="6" style="5" customWidth="1"/>
    <col min="13318" max="13318" width="8.64453125" style="5" customWidth="1"/>
    <col min="13319" max="13568" width="10.3515625" style="5"/>
    <col min="13569" max="13569" width="43.41015625" style="5" customWidth="1"/>
    <col min="13570" max="13570" width="12.87890625" style="5" customWidth="1"/>
    <col min="13571" max="13571" width="6.64453125" style="5" customWidth="1"/>
    <col min="13572" max="13572" width="10.3515625" style="5"/>
    <col min="13573" max="13573" width="6" style="5" customWidth="1"/>
    <col min="13574" max="13574" width="8.64453125" style="5" customWidth="1"/>
    <col min="13575" max="13824" width="10.3515625" style="5"/>
    <col min="13825" max="13825" width="43.41015625" style="5" customWidth="1"/>
    <col min="13826" max="13826" width="12.87890625" style="5" customWidth="1"/>
    <col min="13827" max="13827" width="6.64453125" style="5" customWidth="1"/>
    <col min="13828" max="13828" width="10.3515625" style="5"/>
    <col min="13829" max="13829" width="6" style="5" customWidth="1"/>
    <col min="13830" max="13830" width="8.64453125" style="5" customWidth="1"/>
    <col min="13831" max="14080" width="10.3515625" style="5"/>
    <col min="14081" max="14081" width="43.41015625" style="5" customWidth="1"/>
    <col min="14082" max="14082" width="12.87890625" style="5" customWidth="1"/>
    <col min="14083" max="14083" width="6.64453125" style="5" customWidth="1"/>
    <col min="14084" max="14084" width="10.3515625" style="5"/>
    <col min="14085" max="14085" width="6" style="5" customWidth="1"/>
    <col min="14086" max="14086" width="8.64453125" style="5" customWidth="1"/>
    <col min="14087" max="14336" width="10.3515625" style="5"/>
    <col min="14337" max="14337" width="43.41015625" style="5" customWidth="1"/>
    <col min="14338" max="14338" width="12.87890625" style="5" customWidth="1"/>
    <col min="14339" max="14339" width="6.64453125" style="5" customWidth="1"/>
    <col min="14340" max="14340" width="10.3515625" style="5"/>
    <col min="14341" max="14341" width="6" style="5" customWidth="1"/>
    <col min="14342" max="14342" width="8.64453125" style="5" customWidth="1"/>
    <col min="14343" max="14592" width="10.3515625" style="5"/>
    <col min="14593" max="14593" width="43.41015625" style="5" customWidth="1"/>
    <col min="14594" max="14594" width="12.87890625" style="5" customWidth="1"/>
    <col min="14595" max="14595" width="6.64453125" style="5" customWidth="1"/>
    <col min="14596" max="14596" width="10.3515625" style="5"/>
    <col min="14597" max="14597" width="6" style="5" customWidth="1"/>
    <col min="14598" max="14598" width="8.64453125" style="5" customWidth="1"/>
    <col min="14599" max="14848" width="10.3515625" style="5"/>
    <col min="14849" max="14849" width="43.41015625" style="5" customWidth="1"/>
    <col min="14850" max="14850" width="12.87890625" style="5" customWidth="1"/>
    <col min="14851" max="14851" width="6.64453125" style="5" customWidth="1"/>
    <col min="14852" max="14852" width="10.3515625" style="5"/>
    <col min="14853" max="14853" width="6" style="5" customWidth="1"/>
    <col min="14854" max="14854" width="8.64453125" style="5" customWidth="1"/>
    <col min="14855" max="15104" width="10.3515625" style="5"/>
    <col min="15105" max="15105" width="43.41015625" style="5" customWidth="1"/>
    <col min="15106" max="15106" width="12.87890625" style="5" customWidth="1"/>
    <col min="15107" max="15107" width="6.64453125" style="5" customWidth="1"/>
    <col min="15108" max="15108" width="10.3515625" style="5"/>
    <col min="15109" max="15109" width="6" style="5" customWidth="1"/>
    <col min="15110" max="15110" width="8.64453125" style="5" customWidth="1"/>
    <col min="15111" max="15360" width="10.3515625" style="5"/>
    <col min="15361" max="15361" width="43.41015625" style="5" customWidth="1"/>
    <col min="15362" max="15362" width="12.87890625" style="5" customWidth="1"/>
    <col min="15363" max="15363" width="6.64453125" style="5" customWidth="1"/>
    <col min="15364" max="15364" width="10.3515625" style="5"/>
    <col min="15365" max="15365" width="6" style="5" customWidth="1"/>
    <col min="15366" max="15366" width="8.64453125" style="5" customWidth="1"/>
    <col min="15367" max="15616" width="10.3515625" style="5"/>
    <col min="15617" max="15617" width="43.41015625" style="5" customWidth="1"/>
    <col min="15618" max="15618" width="12.87890625" style="5" customWidth="1"/>
    <col min="15619" max="15619" width="6.64453125" style="5" customWidth="1"/>
    <col min="15620" max="15620" width="10.3515625" style="5"/>
    <col min="15621" max="15621" width="6" style="5" customWidth="1"/>
    <col min="15622" max="15622" width="8.64453125" style="5" customWidth="1"/>
    <col min="15623" max="15872" width="10.3515625" style="5"/>
    <col min="15873" max="15873" width="43.41015625" style="5" customWidth="1"/>
    <col min="15874" max="15874" width="12.87890625" style="5" customWidth="1"/>
    <col min="15875" max="15875" width="6.64453125" style="5" customWidth="1"/>
    <col min="15876" max="15876" width="10.3515625" style="5"/>
    <col min="15877" max="15877" width="6" style="5" customWidth="1"/>
    <col min="15878" max="15878" width="8.64453125" style="5" customWidth="1"/>
    <col min="15879" max="16128" width="10.3515625" style="5"/>
    <col min="16129" max="16129" width="43.41015625" style="5" customWidth="1"/>
    <col min="16130" max="16130" width="12.87890625" style="5" customWidth="1"/>
    <col min="16131" max="16131" width="6.64453125" style="5" customWidth="1"/>
    <col min="16132" max="16132" width="10.3515625" style="5"/>
    <col min="16133" max="16133" width="6" style="5" customWidth="1"/>
    <col min="16134" max="16134" width="8.64453125" style="5" customWidth="1"/>
    <col min="16135" max="16384" width="10.3515625" style="5"/>
  </cols>
  <sheetData>
    <row r="1" spans="1:14" ht="15.35" x14ac:dyDescent="0.5">
      <c r="A1" s="9" t="s">
        <v>62</v>
      </c>
      <c r="B1" s="7"/>
      <c r="C1" s="7"/>
      <c r="D1" s="7"/>
      <c r="E1" s="7"/>
      <c r="F1" s="7"/>
      <c r="G1" s="7"/>
    </row>
    <row r="2" spans="1:14" ht="15.35" x14ac:dyDescent="0.5">
      <c r="A2" s="10" t="s">
        <v>7</v>
      </c>
      <c r="B2" s="9">
        <v>3</v>
      </c>
      <c r="C2" s="10" t="s">
        <v>64</v>
      </c>
      <c r="D2" s="7"/>
      <c r="E2" s="7"/>
      <c r="F2" s="7"/>
      <c r="G2" s="7"/>
      <c r="N2" s="5">
        <f>B2/[1]Problem10.1!B4</f>
        <v>1</v>
      </c>
    </row>
    <row r="3" spans="1:14" ht="15.35" x14ac:dyDescent="0.5">
      <c r="A3" s="10" t="s">
        <v>9</v>
      </c>
      <c r="B3" s="10">
        <f>60/F3</f>
        <v>4</v>
      </c>
      <c r="C3" s="10" t="s">
        <v>64</v>
      </c>
      <c r="D3" s="40" t="s">
        <v>10</v>
      </c>
      <c r="E3" s="41"/>
      <c r="F3" s="9">
        <v>15</v>
      </c>
      <c r="G3" s="7"/>
    </row>
    <row r="4" spans="1:14" ht="15.35" x14ac:dyDescent="0.5">
      <c r="A4" s="10" t="s">
        <v>11</v>
      </c>
      <c r="B4" s="11">
        <f>B2/(B3-B2)</f>
        <v>3</v>
      </c>
      <c r="C4" s="10"/>
      <c r="D4" s="10"/>
      <c r="E4" s="7"/>
      <c r="F4" s="7"/>
      <c r="G4" s="7"/>
    </row>
    <row r="5" spans="1:14" ht="15.35" x14ac:dyDescent="0.5">
      <c r="A5" s="10" t="s">
        <v>12</v>
      </c>
      <c r="B5" s="12">
        <f>B8*B4</f>
        <v>2.25</v>
      </c>
      <c r="C5" s="10"/>
      <c r="D5" s="10"/>
      <c r="E5" s="7"/>
      <c r="F5" s="7"/>
      <c r="G5" s="7"/>
    </row>
    <row r="6" spans="1:14" ht="15.35" x14ac:dyDescent="0.5">
      <c r="A6" s="10" t="s">
        <v>13</v>
      </c>
      <c r="B6" s="11">
        <f>1/(B3-B2)</f>
        <v>1</v>
      </c>
      <c r="C6" s="10" t="s">
        <v>64</v>
      </c>
      <c r="D6" s="13">
        <f>60*B6</f>
        <v>60</v>
      </c>
      <c r="E6" s="10" t="s">
        <v>53</v>
      </c>
      <c r="F6" s="7"/>
      <c r="G6" s="7"/>
    </row>
    <row r="7" spans="1:14" ht="15.35" x14ac:dyDescent="0.5">
      <c r="A7" s="10" t="s">
        <v>15</v>
      </c>
      <c r="B7" s="10">
        <f>B8*B6</f>
        <v>0.75</v>
      </c>
      <c r="C7" s="10" t="s">
        <v>64</v>
      </c>
      <c r="D7" s="13">
        <f>60*B7</f>
        <v>45</v>
      </c>
      <c r="E7" s="10" t="s">
        <v>53</v>
      </c>
      <c r="F7" s="7"/>
      <c r="G7" s="7"/>
    </row>
    <row r="8" spans="1:14" ht="15.35" x14ac:dyDescent="0.5">
      <c r="A8" s="10" t="s">
        <v>16</v>
      </c>
      <c r="B8" s="11">
        <f>B2/B3</f>
        <v>0.75</v>
      </c>
      <c r="C8" s="10"/>
      <c r="D8" s="10"/>
      <c r="E8" s="7"/>
      <c r="F8" s="7"/>
      <c r="G8" s="7"/>
    </row>
    <row r="9" spans="1:14" ht="15.35" x14ac:dyDescent="0.5">
      <c r="A9" s="10" t="s">
        <v>17</v>
      </c>
      <c r="B9" s="10">
        <f>1-B8</f>
        <v>0.25</v>
      </c>
      <c r="C9" s="10"/>
      <c r="D9" s="10"/>
      <c r="E9" s="14"/>
      <c r="F9" s="7"/>
      <c r="G9" s="7"/>
    </row>
    <row r="10" spans="1:14" ht="15.35" x14ac:dyDescent="0.5">
      <c r="A10" s="10" t="s">
        <v>18</v>
      </c>
      <c r="B10" s="11">
        <f>B8^D10*B9</f>
        <v>0.10546875</v>
      </c>
      <c r="C10" s="15" t="s">
        <v>19</v>
      </c>
      <c r="D10" s="9">
        <v>3</v>
      </c>
      <c r="E10" s="14"/>
      <c r="F10" s="7"/>
      <c r="G10" s="7"/>
    </row>
    <row r="11" spans="1:14" ht="15.35" x14ac:dyDescent="0.5">
      <c r="A11" s="10" t="s">
        <v>20</v>
      </c>
      <c r="B11" s="10">
        <f>B8^(D11+1)</f>
        <v>0.31640625</v>
      </c>
      <c r="C11" s="15" t="s">
        <v>19</v>
      </c>
      <c r="D11" s="9">
        <v>3</v>
      </c>
      <c r="E11" s="14"/>
      <c r="F11" s="7"/>
      <c r="G11" s="7"/>
    </row>
    <row r="12" spans="1:14" ht="15.35" x14ac:dyDescent="0.5">
      <c r="A12" s="10" t="s">
        <v>21</v>
      </c>
      <c r="B12" s="10">
        <f>2.71828^(-1*(B3-B2)*D12)</f>
        <v>0.36787968862663156</v>
      </c>
      <c r="C12" s="15" t="s">
        <v>22</v>
      </c>
      <c r="D12" s="9">
        <v>1</v>
      </c>
      <c r="E12" s="14"/>
      <c r="F12" s="7"/>
      <c r="G12" s="7"/>
    </row>
    <row r="13" spans="1:14" ht="15.35" x14ac:dyDescent="0.5">
      <c r="A13" s="7"/>
      <c r="B13" s="7"/>
      <c r="C13" s="10"/>
      <c r="D13" s="10"/>
      <c r="E13" s="14"/>
      <c r="F13" s="7"/>
      <c r="G13" s="7"/>
    </row>
    <row r="14" spans="1:14" ht="15.35" x14ac:dyDescent="0.5">
      <c r="A14" s="16" t="s">
        <v>61</v>
      </c>
      <c r="B14" s="16"/>
      <c r="C14" s="7"/>
      <c r="D14" s="14"/>
      <c r="E14" s="7"/>
      <c r="F14" s="7"/>
      <c r="G14" s="7"/>
    </row>
    <row r="15" spans="1:14" ht="15.35" x14ac:dyDescent="0.5">
      <c r="A15" s="16" t="s">
        <v>59</v>
      </c>
      <c r="B15" s="17">
        <v>3</v>
      </c>
      <c r="C15" s="7"/>
      <c r="D15" s="7"/>
      <c r="E15" s="7"/>
      <c r="F15" s="7"/>
      <c r="G15" s="7"/>
    </row>
    <row r="16" spans="1:14" ht="15.35" x14ac:dyDescent="0.5">
      <c r="A16" s="16" t="s">
        <v>57</v>
      </c>
      <c r="B16" s="16" t="s">
        <v>23</v>
      </c>
      <c r="C16" s="7"/>
      <c r="D16" s="7"/>
      <c r="E16" s="7"/>
      <c r="F16" s="7"/>
      <c r="G16" s="7"/>
    </row>
    <row r="17" spans="1:7" ht="15.35" x14ac:dyDescent="0.5">
      <c r="A17" s="16" t="s">
        <v>58</v>
      </c>
      <c r="B17" s="16">
        <f>B8*100</f>
        <v>75</v>
      </c>
      <c r="C17" s="7"/>
      <c r="D17" s="7"/>
      <c r="E17" s="7"/>
      <c r="F17" s="7"/>
      <c r="G17" s="7"/>
    </row>
    <row r="18" spans="1:7" ht="15.35" x14ac:dyDescent="0.5">
      <c r="A18" s="16" t="s">
        <v>60</v>
      </c>
      <c r="B18" s="16">
        <f>B11+B10</f>
        <v>0.421875</v>
      </c>
      <c r="C18" s="7"/>
      <c r="D18" s="7"/>
      <c r="E18" s="7"/>
      <c r="F18" s="7"/>
      <c r="G18" s="7"/>
    </row>
    <row r="19" spans="1:7" ht="15" x14ac:dyDescent="0.45">
      <c r="A19" s="7"/>
      <c r="B19" s="7"/>
      <c r="C19" s="7"/>
      <c r="D19" s="7"/>
      <c r="E19" s="7"/>
      <c r="F19" s="7"/>
      <c r="G19" s="7"/>
    </row>
    <row r="20" spans="1:7" ht="15" x14ac:dyDescent="0.45">
      <c r="A20" s="7"/>
      <c r="B20" s="7"/>
      <c r="C20" s="7"/>
      <c r="D20" s="7"/>
      <c r="E20" s="7"/>
      <c r="F20" s="7"/>
      <c r="G20" s="7"/>
    </row>
    <row r="21" spans="1:7" ht="15" x14ac:dyDescent="0.45">
      <c r="A21" s="7"/>
      <c r="B21" s="7"/>
      <c r="C21" s="7"/>
      <c r="D21" s="7"/>
      <c r="E21" s="7"/>
      <c r="F21" s="7"/>
      <c r="G21" s="7"/>
    </row>
  </sheetData>
  <mergeCells count="1">
    <mergeCell ref="D3:E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11" sqref="A11"/>
    </sheetView>
  </sheetViews>
  <sheetFormatPr defaultRowHeight="14.35" x14ac:dyDescent="0.5"/>
  <cols>
    <col min="1" max="1" width="76.41015625" bestFit="1" customWidth="1"/>
  </cols>
  <sheetData>
    <row r="1" spans="1:8" ht="15.35" x14ac:dyDescent="0.5">
      <c r="A1" s="18" t="s">
        <v>24</v>
      </c>
      <c r="B1" s="9"/>
      <c r="C1" s="9"/>
      <c r="D1" s="9"/>
      <c r="E1" s="9"/>
      <c r="F1" s="14"/>
      <c r="G1" s="14"/>
      <c r="H1" s="14"/>
    </row>
    <row r="2" spans="1:8" ht="15.35" x14ac:dyDescent="0.5">
      <c r="A2" s="10" t="s">
        <v>7</v>
      </c>
      <c r="B2" s="9">
        <v>3</v>
      </c>
      <c r="C2" s="10" t="s">
        <v>64</v>
      </c>
      <c r="D2" s="7"/>
      <c r="E2" s="7"/>
      <c r="F2" s="7"/>
      <c r="G2" s="14"/>
      <c r="H2" s="14"/>
    </row>
    <row r="3" spans="1:8" ht="15.35" x14ac:dyDescent="0.5">
      <c r="A3" s="10" t="s">
        <v>25</v>
      </c>
      <c r="B3" s="10">
        <f>60/F3</f>
        <v>4</v>
      </c>
      <c r="C3" s="10" t="s">
        <v>64</v>
      </c>
      <c r="D3" s="10" t="s">
        <v>10</v>
      </c>
      <c r="E3" s="7"/>
      <c r="F3" s="9">
        <v>15</v>
      </c>
      <c r="G3" s="14"/>
      <c r="H3" s="14"/>
    </row>
    <row r="4" spans="1:8" ht="15.35" x14ac:dyDescent="0.5">
      <c r="A4" s="10" t="s">
        <v>63</v>
      </c>
      <c r="B4" s="19">
        <f>B5+(B2/B3)</f>
        <v>1.875</v>
      </c>
      <c r="C4" s="10"/>
      <c r="D4" s="10"/>
      <c r="E4" s="7"/>
      <c r="F4" s="7"/>
      <c r="G4" s="14"/>
      <c r="H4" s="14"/>
    </row>
    <row r="5" spans="1:8" ht="15.35" x14ac:dyDescent="0.5">
      <c r="A5" s="10" t="s">
        <v>12</v>
      </c>
      <c r="B5" s="20">
        <f>(B2^2)/(2*B3*(B3-B2))</f>
        <v>1.125</v>
      </c>
      <c r="C5" s="10"/>
      <c r="D5" s="10"/>
      <c r="E5" s="7"/>
      <c r="F5" s="7"/>
      <c r="G5" s="14"/>
      <c r="H5" s="14"/>
    </row>
    <row r="6" spans="1:8" ht="15.35" x14ac:dyDescent="0.5">
      <c r="A6" s="10" t="s">
        <v>13</v>
      </c>
      <c r="B6" s="11">
        <f>B7+(1/B3)</f>
        <v>0.625</v>
      </c>
      <c r="C6" s="10"/>
      <c r="D6" s="13">
        <f>60*B6</f>
        <v>37.5</v>
      </c>
      <c r="E6" s="10" t="s">
        <v>65</v>
      </c>
      <c r="F6" s="7"/>
      <c r="G6" s="14"/>
      <c r="H6" s="14"/>
    </row>
    <row r="7" spans="1:8" ht="15.35" x14ac:dyDescent="0.5">
      <c r="A7" s="10" t="s">
        <v>15</v>
      </c>
      <c r="B7" s="10">
        <f>B2/(2*B3*(B3-B2))</f>
        <v>0.375</v>
      </c>
      <c r="C7" s="10"/>
      <c r="D7" s="13">
        <f>60*B7</f>
        <v>22.5</v>
      </c>
      <c r="E7" s="10" t="s">
        <v>65</v>
      </c>
      <c r="F7" s="7"/>
      <c r="G7" s="14"/>
      <c r="H7" s="14"/>
    </row>
    <row r="8" spans="1:8" ht="15.35" x14ac:dyDescent="0.5">
      <c r="A8" s="10" t="s">
        <v>16</v>
      </c>
      <c r="B8" s="10">
        <f>B2/B3</f>
        <v>0.75</v>
      </c>
      <c r="C8" s="14"/>
      <c r="D8" s="14"/>
      <c r="E8" s="7"/>
      <c r="F8" s="7"/>
      <c r="G8" s="14"/>
      <c r="H8" s="14"/>
    </row>
    <row r="9" spans="1:8" ht="15.35" x14ac:dyDescent="0.5">
      <c r="A9" s="10" t="s">
        <v>26</v>
      </c>
      <c r="B9" s="10">
        <f>1-B8</f>
        <v>0.25</v>
      </c>
      <c r="C9" s="14"/>
      <c r="D9" s="14"/>
      <c r="E9" s="7"/>
      <c r="F9" s="7"/>
      <c r="G9" s="14"/>
      <c r="H9" s="14"/>
    </row>
    <row r="10" spans="1:8" ht="15.35" x14ac:dyDescent="0.5">
      <c r="A10" s="14"/>
      <c r="B10" s="14"/>
      <c r="C10" s="14"/>
      <c r="D10" s="14"/>
      <c r="E10" s="7"/>
      <c r="F10" s="7"/>
      <c r="G10" s="14"/>
      <c r="H10" s="14"/>
    </row>
    <row r="11" spans="1:8" ht="15.35" x14ac:dyDescent="0.5">
      <c r="A11" s="16" t="s">
        <v>61</v>
      </c>
      <c r="B11" s="14"/>
      <c r="C11" s="14"/>
      <c r="D11" s="10"/>
      <c r="E11" s="7"/>
      <c r="F11" s="7"/>
      <c r="G11" s="14"/>
      <c r="H11" s="14"/>
    </row>
    <row r="12" spans="1:8" ht="15.35" x14ac:dyDescent="0.5">
      <c r="A12" s="16" t="s">
        <v>67</v>
      </c>
      <c r="B12" s="21">
        <v>1.875</v>
      </c>
      <c r="C12" s="14"/>
      <c r="D12" s="10"/>
      <c r="E12" s="7"/>
      <c r="F12" s="7"/>
      <c r="G12" s="14"/>
      <c r="H12" s="14"/>
    </row>
    <row r="13" spans="1:8" ht="15.35" x14ac:dyDescent="0.5">
      <c r="A13" s="16" t="s">
        <v>66</v>
      </c>
      <c r="B13" s="21">
        <f>D6</f>
        <v>37.5</v>
      </c>
      <c r="C13" s="10" t="s">
        <v>65</v>
      </c>
      <c r="D13" s="10"/>
      <c r="E13" s="7"/>
      <c r="F13" s="7"/>
      <c r="G13" s="14"/>
      <c r="H13" s="14"/>
    </row>
    <row r="14" spans="1:8" ht="15.35" x14ac:dyDescent="0.5">
      <c r="A14" s="10"/>
      <c r="B14" s="10"/>
      <c r="C14" s="10"/>
      <c r="D14" s="10"/>
      <c r="E14" s="14"/>
      <c r="F14" s="7"/>
      <c r="G14" s="14"/>
      <c r="H14" s="14"/>
    </row>
    <row r="15" spans="1:8" ht="15.35" x14ac:dyDescent="0.5">
      <c r="A15" s="10"/>
      <c r="B15" s="10"/>
      <c r="C15" s="15"/>
      <c r="D15" s="10"/>
      <c r="E15" s="14"/>
      <c r="F15" s="7"/>
      <c r="G15" s="14"/>
      <c r="H15" s="14"/>
    </row>
    <row r="16" spans="1:8" ht="15.35" x14ac:dyDescent="0.5">
      <c r="A16" s="10"/>
      <c r="B16" s="10"/>
      <c r="C16" s="15"/>
      <c r="D16" s="10"/>
      <c r="E16" s="14"/>
      <c r="F16" s="7"/>
      <c r="G16" s="14"/>
      <c r="H16" s="14"/>
    </row>
    <row r="17" spans="1:6" ht="17.7" x14ac:dyDescent="0.55000000000000004">
      <c r="A17" s="6"/>
      <c r="B17" s="6"/>
      <c r="C17" s="8"/>
      <c r="D17" s="6"/>
      <c r="F17" s="5"/>
    </row>
    <row r="18" spans="1:6" ht="17.7" x14ac:dyDescent="0.55000000000000004">
      <c r="D18" s="6"/>
    </row>
    <row r="19" spans="1:6" ht="17.7" x14ac:dyDescent="0.55000000000000004">
      <c r="D19" s="6"/>
    </row>
    <row r="20" spans="1:6" ht="17.7" x14ac:dyDescent="0.55000000000000004">
      <c r="D20" s="6"/>
    </row>
    <row r="21" spans="1:6" ht="17.7" x14ac:dyDescent="0.55000000000000004">
      <c r="D21" s="6"/>
    </row>
    <row r="22" spans="1:6" ht="17.7" x14ac:dyDescent="0.55000000000000004">
      <c r="D22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15" sqref="A15"/>
    </sheetView>
  </sheetViews>
  <sheetFormatPr defaultColWidth="10.3515625" defaultRowHeight="12.7" x14ac:dyDescent="0.4"/>
  <cols>
    <col min="1" max="1" width="86.3515625" style="5" bestFit="1" customWidth="1"/>
    <col min="2" max="2" width="12.87890625" style="5" customWidth="1"/>
    <col min="3" max="3" width="9.64453125" style="5" bestFit="1" customWidth="1"/>
    <col min="4" max="4" width="10.3515625" style="5"/>
    <col min="5" max="5" width="6" style="5" customWidth="1"/>
    <col min="6" max="6" width="8.64453125" style="5" customWidth="1"/>
    <col min="7" max="256" width="10.3515625" style="5"/>
    <col min="257" max="257" width="43.41015625" style="5" customWidth="1"/>
    <col min="258" max="258" width="12.87890625" style="5" customWidth="1"/>
    <col min="259" max="259" width="6.64453125" style="5" customWidth="1"/>
    <col min="260" max="260" width="10.3515625" style="5"/>
    <col min="261" max="261" width="6" style="5" customWidth="1"/>
    <col min="262" max="262" width="8.64453125" style="5" customWidth="1"/>
    <col min="263" max="512" width="10.3515625" style="5"/>
    <col min="513" max="513" width="43.41015625" style="5" customWidth="1"/>
    <col min="514" max="514" width="12.87890625" style="5" customWidth="1"/>
    <col min="515" max="515" width="6.64453125" style="5" customWidth="1"/>
    <col min="516" max="516" width="10.3515625" style="5"/>
    <col min="517" max="517" width="6" style="5" customWidth="1"/>
    <col min="518" max="518" width="8.64453125" style="5" customWidth="1"/>
    <col min="519" max="768" width="10.3515625" style="5"/>
    <col min="769" max="769" width="43.41015625" style="5" customWidth="1"/>
    <col min="770" max="770" width="12.87890625" style="5" customWidth="1"/>
    <col min="771" max="771" width="6.64453125" style="5" customWidth="1"/>
    <col min="772" max="772" width="10.3515625" style="5"/>
    <col min="773" max="773" width="6" style="5" customWidth="1"/>
    <col min="774" max="774" width="8.64453125" style="5" customWidth="1"/>
    <col min="775" max="1024" width="10.3515625" style="5"/>
    <col min="1025" max="1025" width="43.41015625" style="5" customWidth="1"/>
    <col min="1026" max="1026" width="12.87890625" style="5" customWidth="1"/>
    <col min="1027" max="1027" width="6.64453125" style="5" customWidth="1"/>
    <col min="1028" max="1028" width="10.3515625" style="5"/>
    <col min="1029" max="1029" width="6" style="5" customWidth="1"/>
    <col min="1030" max="1030" width="8.64453125" style="5" customWidth="1"/>
    <col min="1031" max="1280" width="10.3515625" style="5"/>
    <col min="1281" max="1281" width="43.41015625" style="5" customWidth="1"/>
    <col min="1282" max="1282" width="12.87890625" style="5" customWidth="1"/>
    <col min="1283" max="1283" width="6.64453125" style="5" customWidth="1"/>
    <col min="1284" max="1284" width="10.3515625" style="5"/>
    <col min="1285" max="1285" width="6" style="5" customWidth="1"/>
    <col min="1286" max="1286" width="8.64453125" style="5" customWidth="1"/>
    <col min="1287" max="1536" width="10.3515625" style="5"/>
    <col min="1537" max="1537" width="43.41015625" style="5" customWidth="1"/>
    <col min="1538" max="1538" width="12.87890625" style="5" customWidth="1"/>
    <col min="1539" max="1539" width="6.64453125" style="5" customWidth="1"/>
    <col min="1540" max="1540" width="10.3515625" style="5"/>
    <col min="1541" max="1541" width="6" style="5" customWidth="1"/>
    <col min="1542" max="1542" width="8.64453125" style="5" customWidth="1"/>
    <col min="1543" max="1792" width="10.3515625" style="5"/>
    <col min="1793" max="1793" width="43.41015625" style="5" customWidth="1"/>
    <col min="1794" max="1794" width="12.87890625" style="5" customWidth="1"/>
    <col min="1795" max="1795" width="6.64453125" style="5" customWidth="1"/>
    <col min="1796" max="1796" width="10.3515625" style="5"/>
    <col min="1797" max="1797" width="6" style="5" customWidth="1"/>
    <col min="1798" max="1798" width="8.64453125" style="5" customWidth="1"/>
    <col min="1799" max="2048" width="10.3515625" style="5"/>
    <col min="2049" max="2049" width="43.41015625" style="5" customWidth="1"/>
    <col min="2050" max="2050" width="12.87890625" style="5" customWidth="1"/>
    <col min="2051" max="2051" width="6.64453125" style="5" customWidth="1"/>
    <col min="2052" max="2052" width="10.3515625" style="5"/>
    <col min="2053" max="2053" width="6" style="5" customWidth="1"/>
    <col min="2054" max="2054" width="8.64453125" style="5" customWidth="1"/>
    <col min="2055" max="2304" width="10.3515625" style="5"/>
    <col min="2305" max="2305" width="43.41015625" style="5" customWidth="1"/>
    <col min="2306" max="2306" width="12.87890625" style="5" customWidth="1"/>
    <col min="2307" max="2307" width="6.64453125" style="5" customWidth="1"/>
    <col min="2308" max="2308" width="10.3515625" style="5"/>
    <col min="2309" max="2309" width="6" style="5" customWidth="1"/>
    <col min="2310" max="2310" width="8.64453125" style="5" customWidth="1"/>
    <col min="2311" max="2560" width="10.3515625" style="5"/>
    <col min="2561" max="2561" width="43.41015625" style="5" customWidth="1"/>
    <col min="2562" max="2562" width="12.87890625" style="5" customWidth="1"/>
    <col min="2563" max="2563" width="6.64453125" style="5" customWidth="1"/>
    <col min="2564" max="2564" width="10.3515625" style="5"/>
    <col min="2565" max="2565" width="6" style="5" customWidth="1"/>
    <col min="2566" max="2566" width="8.64453125" style="5" customWidth="1"/>
    <col min="2567" max="2816" width="10.3515625" style="5"/>
    <col min="2817" max="2817" width="43.41015625" style="5" customWidth="1"/>
    <col min="2818" max="2818" width="12.87890625" style="5" customWidth="1"/>
    <col min="2819" max="2819" width="6.64453125" style="5" customWidth="1"/>
    <col min="2820" max="2820" width="10.3515625" style="5"/>
    <col min="2821" max="2821" width="6" style="5" customWidth="1"/>
    <col min="2822" max="2822" width="8.64453125" style="5" customWidth="1"/>
    <col min="2823" max="3072" width="10.3515625" style="5"/>
    <col min="3073" max="3073" width="43.41015625" style="5" customWidth="1"/>
    <col min="3074" max="3074" width="12.87890625" style="5" customWidth="1"/>
    <col min="3075" max="3075" width="6.64453125" style="5" customWidth="1"/>
    <col min="3076" max="3076" width="10.3515625" style="5"/>
    <col min="3077" max="3077" width="6" style="5" customWidth="1"/>
    <col min="3078" max="3078" width="8.64453125" style="5" customWidth="1"/>
    <col min="3079" max="3328" width="10.3515625" style="5"/>
    <col min="3329" max="3329" width="43.41015625" style="5" customWidth="1"/>
    <col min="3330" max="3330" width="12.87890625" style="5" customWidth="1"/>
    <col min="3331" max="3331" width="6.64453125" style="5" customWidth="1"/>
    <col min="3332" max="3332" width="10.3515625" style="5"/>
    <col min="3333" max="3333" width="6" style="5" customWidth="1"/>
    <col min="3334" max="3334" width="8.64453125" style="5" customWidth="1"/>
    <col min="3335" max="3584" width="10.3515625" style="5"/>
    <col min="3585" max="3585" width="43.41015625" style="5" customWidth="1"/>
    <col min="3586" max="3586" width="12.87890625" style="5" customWidth="1"/>
    <col min="3587" max="3587" width="6.64453125" style="5" customWidth="1"/>
    <col min="3588" max="3588" width="10.3515625" style="5"/>
    <col min="3589" max="3589" width="6" style="5" customWidth="1"/>
    <col min="3590" max="3590" width="8.64453125" style="5" customWidth="1"/>
    <col min="3591" max="3840" width="10.3515625" style="5"/>
    <col min="3841" max="3841" width="43.41015625" style="5" customWidth="1"/>
    <col min="3842" max="3842" width="12.87890625" style="5" customWidth="1"/>
    <col min="3843" max="3843" width="6.64453125" style="5" customWidth="1"/>
    <col min="3844" max="3844" width="10.3515625" style="5"/>
    <col min="3845" max="3845" width="6" style="5" customWidth="1"/>
    <col min="3846" max="3846" width="8.64453125" style="5" customWidth="1"/>
    <col min="3847" max="4096" width="10.3515625" style="5"/>
    <col min="4097" max="4097" width="43.41015625" style="5" customWidth="1"/>
    <col min="4098" max="4098" width="12.87890625" style="5" customWidth="1"/>
    <col min="4099" max="4099" width="6.64453125" style="5" customWidth="1"/>
    <col min="4100" max="4100" width="10.3515625" style="5"/>
    <col min="4101" max="4101" width="6" style="5" customWidth="1"/>
    <col min="4102" max="4102" width="8.64453125" style="5" customWidth="1"/>
    <col min="4103" max="4352" width="10.3515625" style="5"/>
    <col min="4353" max="4353" width="43.41015625" style="5" customWidth="1"/>
    <col min="4354" max="4354" width="12.87890625" style="5" customWidth="1"/>
    <col min="4355" max="4355" width="6.64453125" style="5" customWidth="1"/>
    <col min="4356" max="4356" width="10.3515625" style="5"/>
    <col min="4357" max="4357" width="6" style="5" customWidth="1"/>
    <col min="4358" max="4358" width="8.64453125" style="5" customWidth="1"/>
    <col min="4359" max="4608" width="10.3515625" style="5"/>
    <col min="4609" max="4609" width="43.41015625" style="5" customWidth="1"/>
    <col min="4610" max="4610" width="12.87890625" style="5" customWidth="1"/>
    <col min="4611" max="4611" width="6.64453125" style="5" customWidth="1"/>
    <col min="4612" max="4612" width="10.3515625" style="5"/>
    <col min="4613" max="4613" width="6" style="5" customWidth="1"/>
    <col min="4614" max="4614" width="8.64453125" style="5" customWidth="1"/>
    <col min="4615" max="4864" width="10.3515625" style="5"/>
    <col min="4865" max="4865" width="43.41015625" style="5" customWidth="1"/>
    <col min="4866" max="4866" width="12.87890625" style="5" customWidth="1"/>
    <col min="4867" max="4867" width="6.64453125" style="5" customWidth="1"/>
    <col min="4868" max="4868" width="10.3515625" style="5"/>
    <col min="4869" max="4869" width="6" style="5" customWidth="1"/>
    <col min="4870" max="4870" width="8.64453125" style="5" customWidth="1"/>
    <col min="4871" max="5120" width="10.3515625" style="5"/>
    <col min="5121" max="5121" width="43.41015625" style="5" customWidth="1"/>
    <col min="5122" max="5122" width="12.87890625" style="5" customWidth="1"/>
    <col min="5123" max="5123" width="6.64453125" style="5" customWidth="1"/>
    <col min="5124" max="5124" width="10.3515625" style="5"/>
    <col min="5125" max="5125" width="6" style="5" customWidth="1"/>
    <col min="5126" max="5126" width="8.64453125" style="5" customWidth="1"/>
    <col min="5127" max="5376" width="10.3515625" style="5"/>
    <col min="5377" max="5377" width="43.41015625" style="5" customWidth="1"/>
    <col min="5378" max="5378" width="12.87890625" style="5" customWidth="1"/>
    <col min="5379" max="5379" width="6.64453125" style="5" customWidth="1"/>
    <col min="5380" max="5380" width="10.3515625" style="5"/>
    <col min="5381" max="5381" width="6" style="5" customWidth="1"/>
    <col min="5382" max="5382" width="8.64453125" style="5" customWidth="1"/>
    <col min="5383" max="5632" width="10.3515625" style="5"/>
    <col min="5633" max="5633" width="43.41015625" style="5" customWidth="1"/>
    <col min="5634" max="5634" width="12.87890625" style="5" customWidth="1"/>
    <col min="5635" max="5635" width="6.64453125" style="5" customWidth="1"/>
    <col min="5636" max="5636" width="10.3515625" style="5"/>
    <col min="5637" max="5637" width="6" style="5" customWidth="1"/>
    <col min="5638" max="5638" width="8.64453125" style="5" customWidth="1"/>
    <col min="5639" max="5888" width="10.3515625" style="5"/>
    <col min="5889" max="5889" width="43.41015625" style="5" customWidth="1"/>
    <col min="5890" max="5890" width="12.87890625" style="5" customWidth="1"/>
    <col min="5891" max="5891" width="6.64453125" style="5" customWidth="1"/>
    <col min="5892" max="5892" width="10.3515625" style="5"/>
    <col min="5893" max="5893" width="6" style="5" customWidth="1"/>
    <col min="5894" max="5894" width="8.64453125" style="5" customWidth="1"/>
    <col min="5895" max="6144" width="10.3515625" style="5"/>
    <col min="6145" max="6145" width="43.41015625" style="5" customWidth="1"/>
    <col min="6146" max="6146" width="12.87890625" style="5" customWidth="1"/>
    <col min="6147" max="6147" width="6.64453125" style="5" customWidth="1"/>
    <col min="6148" max="6148" width="10.3515625" style="5"/>
    <col min="6149" max="6149" width="6" style="5" customWidth="1"/>
    <col min="6150" max="6150" width="8.64453125" style="5" customWidth="1"/>
    <col min="6151" max="6400" width="10.3515625" style="5"/>
    <col min="6401" max="6401" width="43.41015625" style="5" customWidth="1"/>
    <col min="6402" max="6402" width="12.87890625" style="5" customWidth="1"/>
    <col min="6403" max="6403" width="6.64453125" style="5" customWidth="1"/>
    <col min="6404" max="6404" width="10.3515625" style="5"/>
    <col min="6405" max="6405" width="6" style="5" customWidth="1"/>
    <col min="6406" max="6406" width="8.64453125" style="5" customWidth="1"/>
    <col min="6407" max="6656" width="10.3515625" style="5"/>
    <col min="6657" max="6657" width="43.41015625" style="5" customWidth="1"/>
    <col min="6658" max="6658" width="12.87890625" style="5" customWidth="1"/>
    <col min="6659" max="6659" width="6.64453125" style="5" customWidth="1"/>
    <col min="6660" max="6660" width="10.3515625" style="5"/>
    <col min="6661" max="6661" width="6" style="5" customWidth="1"/>
    <col min="6662" max="6662" width="8.64453125" style="5" customWidth="1"/>
    <col min="6663" max="6912" width="10.3515625" style="5"/>
    <col min="6913" max="6913" width="43.41015625" style="5" customWidth="1"/>
    <col min="6914" max="6914" width="12.87890625" style="5" customWidth="1"/>
    <col min="6915" max="6915" width="6.64453125" style="5" customWidth="1"/>
    <col min="6916" max="6916" width="10.3515625" style="5"/>
    <col min="6917" max="6917" width="6" style="5" customWidth="1"/>
    <col min="6918" max="6918" width="8.64453125" style="5" customWidth="1"/>
    <col min="6919" max="7168" width="10.3515625" style="5"/>
    <col min="7169" max="7169" width="43.41015625" style="5" customWidth="1"/>
    <col min="7170" max="7170" width="12.87890625" style="5" customWidth="1"/>
    <col min="7171" max="7171" width="6.64453125" style="5" customWidth="1"/>
    <col min="7172" max="7172" width="10.3515625" style="5"/>
    <col min="7173" max="7173" width="6" style="5" customWidth="1"/>
    <col min="7174" max="7174" width="8.64453125" style="5" customWidth="1"/>
    <col min="7175" max="7424" width="10.3515625" style="5"/>
    <col min="7425" max="7425" width="43.41015625" style="5" customWidth="1"/>
    <col min="7426" max="7426" width="12.87890625" style="5" customWidth="1"/>
    <col min="7427" max="7427" width="6.64453125" style="5" customWidth="1"/>
    <col min="7428" max="7428" width="10.3515625" style="5"/>
    <col min="7429" max="7429" width="6" style="5" customWidth="1"/>
    <col min="7430" max="7430" width="8.64453125" style="5" customWidth="1"/>
    <col min="7431" max="7680" width="10.3515625" style="5"/>
    <col min="7681" max="7681" width="43.41015625" style="5" customWidth="1"/>
    <col min="7682" max="7682" width="12.87890625" style="5" customWidth="1"/>
    <col min="7683" max="7683" width="6.64453125" style="5" customWidth="1"/>
    <col min="7684" max="7684" width="10.3515625" style="5"/>
    <col min="7685" max="7685" width="6" style="5" customWidth="1"/>
    <col min="7686" max="7686" width="8.64453125" style="5" customWidth="1"/>
    <col min="7687" max="7936" width="10.3515625" style="5"/>
    <col min="7937" max="7937" width="43.41015625" style="5" customWidth="1"/>
    <col min="7938" max="7938" width="12.87890625" style="5" customWidth="1"/>
    <col min="7939" max="7939" width="6.64453125" style="5" customWidth="1"/>
    <col min="7940" max="7940" width="10.3515625" style="5"/>
    <col min="7941" max="7941" width="6" style="5" customWidth="1"/>
    <col min="7942" max="7942" width="8.64453125" style="5" customWidth="1"/>
    <col min="7943" max="8192" width="10.3515625" style="5"/>
    <col min="8193" max="8193" width="43.41015625" style="5" customWidth="1"/>
    <col min="8194" max="8194" width="12.87890625" style="5" customWidth="1"/>
    <col min="8195" max="8195" width="6.64453125" style="5" customWidth="1"/>
    <col min="8196" max="8196" width="10.3515625" style="5"/>
    <col min="8197" max="8197" width="6" style="5" customWidth="1"/>
    <col min="8198" max="8198" width="8.64453125" style="5" customWidth="1"/>
    <col min="8199" max="8448" width="10.3515625" style="5"/>
    <col min="8449" max="8449" width="43.41015625" style="5" customWidth="1"/>
    <col min="8450" max="8450" width="12.87890625" style="5" customWidth="1"/>
    <col min="8451" max="8451" width="6.64453125" style="5" customWidth="1"/>
    <col min="8452" max="8452" width="10.3515625" style="5"/>
    <col min="8453" max="8453" width="6" style="5" customWidth="1"/>
    <col min="8454" max="8454" width="8.64453125" style="5" customWidth="1"/>
    <col min="8455" max="8704" width="10.3515625" style="5"/>
    <col min="8705" max="8705" width="43.41015625" style="5" customWidth="1"/>
    <col min="8706" max="8706" width="12.87890625" style="5" customWidth="1"/>
    <col min="8707" max="8707" width="6.64453125" style="5" customWidth="1"/>
    <col min="8708" max="8708" width="10.3515625" style="5"/>
    <col min="8709" max="8709" width="6" style="5" customWidth="1"/>
    <col min="8710" max="8710" width="8.64453125" style="5" customWidth="1"/>
    <col min="8711" max="8960" width="10.3515625" style="5"/>
    <col min="8961" max="8961" width="43.41015625" style="5" customWidth="1"/>
    <col min="8962" max="8962" width="12.87890625" style="5" customWidth="1"/>
    <col min="8963" max="8963" width="6.64453125" style="5" customWidth="1"/>
    <col min="8964" max="8964" width="10.3515625" style="5"/>
    <col min="8965" max="8965" width="6" style="5" customWidth="1"/>
    <col min="8966" max="8966" width="8.64453125" style="5" customWidth="1"/>
    <col min="8967" max="9216" width="10.3515625" style="5"/>
    <col min="9217" max="9217" width="43.41015625" style="5" customWidth="1"/>
    <col min="9218" max="9218" width="12.87890625" style="5" customWidth="1"/>
    <col min="9219" max="9219" width="6.64453125" style="5" customWidth="1"/>
    <col min="9220" max="9220" width="10.3515625" style="5"/>
    <col min="9221" max="9221" width="6" style="5" customWidth="1"/>
    <col min="9222" max="9222" width="8.64453125" style="5" customWidth="1"/>
    <col min="9223" max="9472" width="10.3515625" style="5"/>
    <col min="9473" max="9473" width="43.41015625" style="5" customWidth="1"/>
    <col min="9474" max="9474" width="12.87890625" style="5" customWidth="1"/>
    <col min="9475" max="9475" width="6.64453125" style="5" customWidth="1"/>
    <col min="9476" max="9476" width="10.3515625" style="5"/>
    <col min="9477" max="9477" width="6" style="5" customWidth="1"/>
    <col min="9478" max="9478" width="8.64453125" style="5" customWidth="1"/>
    <col min="9479" max="9728" width="10.3515625" style="5"/>
    <col min="9729" max="9729" width="43.41015625" style="5" customWidth="1"/>
    <col min="9730" max="9730" width="12.87890625" style="5" customWidth="1"/>
    <col min="9731" max="9731" width="6.64453125" style="5" customWidth="1"/>
    <col min="9732" max="9732" width="10.3515625" style="5"/>
    <col min="9733" max="9733" width="6" style="5" customWidth="1"/>
    <col min="9734" max="9734" width="8.64453125" style="5" customWidth="1"/>
    <col min="9735" max="9984" width="10.3515625" style="5"/>
    <col min="9985" max="9985" width="43.41015625" style="5" customWidth="1"/>
    <col min="9986" max="9986" width="12.87890625" style="5" customWidth="1"/>
    <col min="9987" max="9987" width="6.64453125" style="5" customWidth="1"/>
    <col min="9988" max="9988" width="10.3515625" style="5"/>
    <col min="9989" max="9989" width="6" style="5" customWidth="1"/>
    <col min="9990" max="9990" width="8.64453125" style="5" customWidth="1"/>
    <col min="9991" max="10240" width="10.3515625" style="5"/>
    <col min="10241" max="10241" width="43.41015625" style="5" customWidth="1"/>
    <col min="10242" max="10242" width="12.87890625" style="5" customWidth="1"/>
    <col min="10243" max="10243" width="6.64453125" style="5" customWidth="1"/>
    <col min="10244" max="10244" width="10.3515625" style="5"/>
    <col min="10245" max="10245" width="6" style="5" customWidth="1"/>
    <col min="10246" max="10246" width="8.64453125" style="5" customWidth="1"/>
    <col min="10247" max="10496" width="10.3515625" style="5"/>
    <col min="10497" max="10497" width="43.41015625" style="5" customWidth="1"/>
    <col min="10498" max="10498" width="12.87890625" style="5" customWidth="1"/>
    <col min="10499" max="10499" width="6.64453125" style="5" customWidth="1"/>
    <col min="10500" max="10500" width="10.3515625" style="5"/>
    <col min="10501" max="10501" width="6" style="5" customWidth="1"/>
    <col min="10502" max="10502" width="8.64453125" style="5" customWidth="1"/>
    <col min="10503" max="10752" width="10.3515625" style="5"/>
    <col min="10753" max="10753" width="43.41015625" style="5" customWidth="1"/>
    <col min="10754" max="10754" width="12.87890625" style="5" customWidth="1"/>
    <col min="10755" max="10755" width="6.64453125" style="5" customWidth="1"/>
    <col min="10756" max="10756" width="10.3515625" style="5"/>
    <col min="10757" max="10757" width="6" style="5" customWidth="1"/>
    <col min="10758" max="10758" width="8.64453125" style="5" customWidth="1"/>
    <col min="10759" max="11008" width="10.3515625" style="5"/>
    <col min="11009" max="11009" width="43.41015625" style="5" customWidth="1"/>
    <col min="11010" max="11010" width="12.87890625" style="5" customWidth="1"/>
    <col min="11011" max="11011" width="6.64453125" style="5" customWidth="1"/>
    <col min="11012" max="11012" width="10.3515625" style="5"/>
    <col min="11013" max="11013" width="6" style="5" customWidth="1"/>
    <col min="11014" max="11014" width="8.64453125" style="5" customWidth="1"/>
    <col min="11015" max="11264" width="10.3515625" style="5"/>
    <col min="11265" max="11265" width="43.41015625" style="5" customWidth="1"/>
    <col min="11266" max="11266" width="12.87890625" style="5" customWidth="1"/>
    <col min="11267" max="11267" width="6.64453125" style="5" customWidth="1"/>
    <col min="11268" max="11268" width="10.3515625" style="5"/>
    <col min="11269" max="11269" width="6" style="5" customWidth="1"/>
    <col min="11270" max="11270" width="8.64453125" style="5" customWidth="1"/>
    <col min="11271" max="11520" width="10.3515625" style="5"/>
    <col min="11521" max="11521" width="43.41015625" style="5" customWidth="1"/>
    <col min="11522" max="11522" width="12.87890625" style="5" customWidth="1"/>
    <col min="11523" max="11523" width="6.64453125" style="5" customWidth="1"/>
    <col min="11524" max="11524" width="10.3515625" style="5"/>
    <col min="11525" max="11525" width="6" style="5" customWidth="1"/>
    <col min="11526" max="11526" width="8.64453125" style="5" customWidth="1"/>
    <col min="11527" max="11776" width="10.3515625" style="5"/>
    <col min="11777" max="11777" width="43.41015625" style="5" customWidth="1"/>
    <col min="11778" max="11778" width="12.87890625" style="5" customWidth="1"/>
    <col min="11779" max="11779" width="6.64453125" style="5" customWidth="1"/>
    <col min="11780" max="11780" width="10.3515625" style="5"/>
    <col min="11781" max="11781" width="6" style="5" customWidth="1"/>
    <col min="11782" max="11782" width="8.64453125" style="5" customWidth="1"/>
    <col min="11783" max="12032" width="10.3515625" style="5"/>
    <col min="12033" max="12033" width="43.41015625" style="5" customWidth="1"/>
    <col min="12034" max="12034" width="12.87890625" style="5" customWidth="1"/>
    <col min="12035" max="12035" width="6.64453125" style="5" customWidth="1"/>
    <col min="12036" max="12036" width="10.3515625" style="5"/>
    <col min="12037" max="12037" width="6" style="5" customWidth="1"/>
    <col min="12038" max="12038" width="8.64453125" style="5" customWidth="1"/>
    <col min="12039" max="12288" width="10.3515625" style="5"/>
    <col min="12289" max="12289" width="43.41015625" style="5" customWidth="1"/>
    <col min="12290" max="12290" width="12.87890625" style="5" customWidth="1"/>
    <col min="12291" max="12291" width="6.64453125" style="5" customWidth="1"/>
    <col min="12292" max="12292" width="10.3515625" style="5"/>
    <col min="12293" max="12293" width="6" style="5" customWidth="1"/>
    <col min="12294" max="12294" width="8.64453125" style="5" customWidth="1"/>
    <col min="12295" max="12544" width="10.3515625" style="5"/>
    <col min="12545" max="12545" width="43.41015625" style="5" customWidth="1"/>
    <col min="12546" max="12546" width="12.87890625" style="5" customWidth="1"/>
    <col min="12547" max="12547" width="6.64453125" style="5" customWidth="1"/>
    <col min="12548" max="12548" width="10.3515625" style="5"/>
    <col min="12549" max="12549" width="6" style="5" customWidth="1"/>
    <col min="12550" max="12550" width="8.64453125" style="5" customWidth="1"/>
    <col min="12551" max="12800" width="10.3515625" style="5"/>
    <col min="12801" max="12801" width="43.41015625" style="5" customWidth="1"/>
    <col min="12802" max="12802" width="12.87890625" style="5" customWidth="1"/>
    <col min="12803" max="12803" width="6.64453125" style="5" customWidth="1"/>
    <col min="12804" max="12804" width="10.3515625" style="5"/>
    <col min="12805" max="12805" width="6" style="5" customWidth="1"/>
    <col min="12806" max="12806" width="8.64453125" style="5" customWidth="1"/>
    <col min="12807" max="13056" width="10.3515625" style="5"/>
    <col min="13057" max="13057" width="43.41015625" style="5" customWidth="1"/>
    <col min="13058" max="13058" width="12.87890625" style="5" customWidth="1"/>
    <col min="13059" max="13059" width="6.64453125" style="5" customWidth="1"/>
    <col min="13060" max="13060" width="10.3515625" style="5"/>
    <col min="13061" max="13061" width="6" style="5" customWidth="1"/>
    <col min="13062" max="13062" width="8.64453125" style="5" customWidth="1"/>
    <col min="13063" max="13312" width="10.3515625" style="5"/>
    <col min="13313" max="13313" width="43.41015625" style="5" customWidth="1"/>
    <col min="13314" max="13314" width="12.87890625" style="5" customWidth="1"/>
    <col min="13315" max="13315" width="6.64453125" style="5" customWidth="1"/>
    <col min="13316" max="13316" width="10.3515625" style="5"/>
    <col min="13317" max="13317" width="6" style="5" customWidth="1"/>
    <col min="13318" max="13318" width="8.64453125" style="5" customWidth="1"/>
    <col min="13319" max="13568" width="10.3515625" style="5"/>
    <col min="13569" max="13569" width="43.41015625" style="5" customWidth="1"/>
    <col min="13570" max="13570" width="12.87890625" style="5" customWidth="1"/>
    <col min="13571" max="13571" width="6.64453125" style="5" customWidth="1"/>
    <col min="13572" max="13572" width="10.3515625" style="5"/>
    <col min="13573" max="13573" width="6" style="5" customWidth="1"/>
    <col min="13574" max="13574" width="8.64453125" style="5" customWidth="1"/>
    <col min="13575" max="13824" width="10.3515625" style="5"/>
    <col min="13825" max="13825" width="43.41015625" style="5" customWidth="1"/>
    <col min="13826" max="13826" width="12.87890625" style="5" customWidth="1"/>
    <col min="13827" max="13827" width="6.64453125" style="5" customWidth="1"/>
    <col min="13828" max="13828" width="10.3515625" style="5"/>
    <col min="13829" max="13829" width="6" style="5" customWidth="1"/>
    <col min="13830" max="13830" width="8.64453125" style="5" customWidth="1"/>
    <col min="13831" max="14080" width="10.3515625" style="5"/>
    <col min="14081" max="14081" width="43.41015625" style="5" customWidth="1"/>
    <col min="14082" max="14082" width="12.87890625" style="5" customWidth="1"/>
    <col min="14083" max="14083" width="6.64453125" style="5" customWidth="1"/>
    <col min="14084" max="14084" width="10.3515625" style="5"/>
    <col min="14085" max="14085" width="6" style="5" customWidth="1"/>
    <col min="14086" max="14086" width="8.64453125" style="5" customWidth="1"/>
    <col min="14087" max="14336" width="10.3515625" style="5"/>
    <col min="14337" max="14337" width="43.41015625" style="5" customWidth="1"/>
    <col min="14338" max="14338" width="12.87890625" style="5" customWidth="1"/>
    <col min="14339" max="14339" width="6.64453125" style="5" customWidth="1"/>
    <col min="14340" max="14340" width="10.3515625" style="5"/>
    <col min="14341" max="14341" width="6" style="5" customWidth="1"/>
    <col min="14342" max="14342" width="8.64453125" style="5" customWidth="1"/>
    <col min="14343" max="14592" width="10.3515625" style="5"/>
    <col min="14593" max="14593" width="43.41015625" style="5" customWidth="1"/>
    <col min="14594" max="14594" width="12.87890625" style="5" customWidth="1"/>
    <col min="14595" max="14595" width="6.64453125" style="5" customWidth="1"/>
    <col min="14596" max="14596" width="10.3515625" style="5"/>
    <col min="14597" max="14597" width="6" style="5" customWidth="1"/>
    <col min="14598" max="14598" width="8.64453125" style="5" customWidth="1"/>
    <col min="14599" max="14848" width="10.3515625" style="5"/>
    <col min="14849" max="14849" width="43.41015625" style="5" customWidth="1"/>
    <col min="14850" max="14850" width="12.87890625" style="5" customWidth="1"/>
    <col min="14851" max="14851" width="6.64453125" style="5" customWidth="1"/>
    <col min="14852" max="14852" width="10.3515625" style="5"/>
    <col min="14853" max="14853" width="6" style="5" customWidth="1"/>
    <col min="14854" max="14854" width="8.64453125" style="5" customWidth="1"/>
    <col min="14855" max="15104" width="10.3515625" style="5"/>
    <col min="15105" max="15105" width="43.41015625" style="5" customWidth="1"/>
    <col min="15106" max="15106" width="12.87890625" style="5" customWidth="1"/>
    <col min="15107" max="15107" width="6.64453125" style="5" customWidth="1"/>
    <col min="15108" max="15108" width="10.3515625" style="5"/>
    <col min="15109" max="15109" width="6" style="5" customWidth="1"/>
    <col min="15110" max="15110" width="8.64453125" style="5" customWidth="1"/>
    <col min="15111" max="15360" width="10.3515625" style="5"/>
    <col min="15361" max="15361" width="43.41015625" style="5" customWidth="1"/>
    <col min="15362" max="15362" width="12.87890625" style="5" customWidth="1"/>
    <col min="15363" max="15363" width="6.64453125" style="5" customWidth="1"/>
    <col min="15364" max="15364" width="10.3515625" style="5"/>
    <col min="15365" max="15365" width="6" style="5" customWidth="1"/>
    <col min="15366" max="15366" width="8.64453125" style="5" customWidth="1"/>
    <col min="15367" max="15616" width="10.3515625" style="5"/>
    <col min="15617" max="15617" width="43.41015625" style="5" customWidth="1"/>
    <col min="15618" max="15618" width="12.87890625" style="5" customWidth="1"/>
    <col min="15619" max="15619" width="6.64453125" style="5" customWidth="1"/>
    <col min="15620" max="15620" width="10.3515625" style="5"/>
    <col min="15621" max="15621" width="6" style="5" customWidth="1"/>
    <col min="15622" max="15622" width="8.64453125" style="5" customWidth="1"/>
    <col min="15623" max="15872" width="10.3515625" style="5"/>
    <col min="15873" max="15873" width="43.41015625" style="5" customWidth="1"/>
    <col min="15874" max="15874" width="12.87890625" style="5" customWidth="1"/>
    <col min="15875" max="15875" width="6.64453125" style="5" customWidth="1"/>
    <col min="15876" max="15876" width="10.3515625" style="5"/>
    <col min="15877" max="15877" width="6" style="5" customWidth="1"/>
    <col min="15878" max="15878" width="8.64453125" style="5" customWidth="1"/>
    <col min="15879" max="16128" width="10.3515625" style="5"/>
    <col min="16129" max="16129" width="43.41015625" style="5" customWidth="1"/>
    <col min="16130" max="16130" width="12.87890625" style="5" customWidth="1"/>
    <col min="16131" max="16131" width="6.64453125" style="5" customWidth="1"/>
    <col min="16132" max="16132" width="10.3515625" style="5"/>
    <col min="16133" max="16133" width="6" style="5" customWidth="1"/>
    <col min="16134" max="16134" width="8.64453125" style="5" customWidth="1"/>
    <col min="16135" max="16384" width="10.3515625" style="5"/>
  </cols>
  <sheetData>
    <row r="1" spans="1:8" ht="15.35" x14ac:dyDescent="0.5">
      <c r="A1" s="9" t="s">
        <v>68</v>
      </c>
      <c r="B1" s="7"/>
      <c r="C1" s="7"/>
      <c r="D1" s="7"/>
      <c r="E1" s="7"/>
      <c r="F1" s="7"/>
      <c r="G1" s="7"/>
      <c r="H1" s="7"/>
    </row>
    <row r="2" spans="1:8" ht="15.35" x14ac:dyDescent="0.5">
      <c r="A2" s="10" t="s">
        <v>7</v>
      </c>
      <c r="B2" s="9">
        <v>20</v>
      </c>
      <c r="C2" s="10" t="s">
        <v>8</v>
      </c>
      <c r="D2" s="7"/>
      <c r="E2" s="7"/>
      <c r="F2" s="7"/>
      <c r="G2" s="7"/>
      <c r="H2" s="7"/>
    </row>
    <row r="3" spans="1:8" ht="15.35" x14ac:dyDescent="0.5">
      <c r="A3" s="10" t="s">
        <v>9</v>
      </c>
      <c r="B3" s="10">
        <f>60/F3</f>
        <v>30</v>
      </c>
      <c r="C3" s="10" t="s">
        <v>8</v>
      </c>
      <c r="D3" s="10" t="s">
        <v>10</v>
      </c>
      <c r="E3" s="7"/>
      <c r="F3" s="9">
        <v>2</v>
      </c>
      <c r="G3" s="7"/>
      <c r="H3" s="7"/>
    </row>
    <row r="4" spans="1:8" ht="15.35" x14ac:dyDescent="0.5">
      <c r="A4" s="10" t="s">
        <v>11</v>
      </c>
      <c r="B4" s="22">
        <f>B2/(B3-B2)</f>
        <v>2</v>
      </c>
      <c r="C4" s="10"/>
      <c r="D4" s="10"/>
      <c r="E4" s="7"/>
      <c r="F4" s="7"/>
      <c r="G4" s="7"/>
      <c r="H4" s="7"/>
    </row>
    <row r="5" spans="1:8" ht="15.35" x14ac:dyDescent="0.5">
      <c r="A5" s="10" t="s">
        <v>12</v>
      </c>
      <c r="B5" s="10">
        <f>B8*B4</f>
        <v>1.3333333333333333</v>
      </c>
      <c r="C5" s="10"/>
      <c r="D5" s="10"/>
      <c r="E5" s="7"/>
      <c r="F5" s="7"/>
      <c r="G5" s="7"/>
      <c r="H5" s="7"/>
    </row>
    <row r="6" spans="1:8" ht="15.35" x14ac:dyDescent="0.5">
      <c r="A6" s="10" t="s">
        <v>13</v>
      </c>
      <c r="B6" s="22">
        <f>1/(B3-B2)</f>
        <v>0.1</v>
      </c>
      <c r="C6" s="10"/>
      <c r="D6" s="13">
        <f>60*B6</f>
        <v>6</v>
      </c>
      <c r="E6" s="10" t="s">
        <v>14</v>
      </c>
      <c r="F6" s="7"/>
      <c r="G6" s="7"/>
      <c r="H6" s="7"/>
    </row>
    <row r="7" spans="1:8" ht="15.35" x14ac:dyDescent="0.5">
      <c r="A7" s="10" t="s">
        <v>15</v>
      </c>
      <c r="B7" s="10">
        <f>B8*B6</f>
        <v>6.6666666666666666E-2</v>
      </c>
      <c r="C7" s="10"/>
      <c r="D7" s="13">
        <f>60*B7</f>
        <v>4</v>
      </c>
      <c r="E7" s="10" t="s">
        <v>14</v>
      </c>
      <c r="F7" s="7"/>
      <c r="G7" s="7"/>
      <c r="H7" s="7"/>
    </row>
    <row r="8" spans="1:8" ht="15.35" x14ac:dyDescent="0.5">
      <c r="A8" s="10" t="s">
        <v>16</v>
      </c>
      <c r="B8" s="22">
        <f>B2/B3</f>
        <v>0.66666666666666663</v>
      </c>
      <c r="C8" s="10"/>
      <c r="D8" s="10"/>
      <c r="E8" s="7"/>
      <c r="F8" s="7"/>
      <c r="G8" s="7"/>
      <c r="H8" s="7"/>
    </row>
    <row r="9" spans="1:8" ht="15.35" x14ac:dyDescent="0.5">
      <c r="A9" s="10" t="s">
        <v>17</v>
      </c>
      <c r="B9" s="10">
        <f>1-B8</f>
        <v>0.33333333333333337</v>
      </c>
      <c r="C9" s="10"/>
      <c r="D9" s="10"/>
      <c r="E9" s="14"/>
      <c r="F9" s="7"/>
      <c r="G9" s="7"/>
      <c r="H9" s="7"/>
    </row>
    <row r="10" spans="1:8" ht="15.35" x14ac:dyDescent="0.5">
      <c r="A10" s="10" t="s">
        <v>18</v>
      </c>
      <c r="B10" s="22">
        <f>B8^D10*B9</f>
        <v>9.876543209876544E-2</v>
      </c>
      <c r="C10" s="15" t="s">
        <v>19</v>
      </c>
      <c r="D10" s="9">
        <v>3</v>
      </c>
      <c r="E10" s="14"/>
      <c r="F10" s="7"/>
      <c r="G10" s="7"/>
      <c r="H10" s="7"/>
    </row>
    <row r="11" spans="1:8" ht="15.35" x14ac:dyDescent="0.5">
      <c r="A11" s="10" t="s">
        <v>20</v>
      </c>
      <c r="B11" s="22">
        <f>B8^(D11+1)</f>
        <v>0.19753086419753085</v>
      </c>
      <c r="C11" s="15" t="s">
        <v>19</v>
      </c>
      <c r="D11" s="9">
        <v>3</v>
      </c>
      <c r="E11" s="14"/>
      <c r="F11" s="7"/>
      <c r="G11" s="7"/>
      <c r="H11" s="7"/>
    </row>
    <row r="12" spans="1:8" ht="15.35" x14ac:dyDescent="0.5">
      <c r="A12" s="10" t="s">
        <v>21</v>
      </c>
      <c r="B12" s="10">
        <f>2.71828^(-1*(B3-B2)*D12)</f>
        <v>4.5400235147373448E-5</v>
      </c>
      <c r="C12" s="15" t="s">
        <v>22</v>
      </c>
      <c r="D12" s="9">
        <v>1</v>
      </c>
      <c r="E12" s="14"/>
      <c r="F12" s="7"/>
      <c r="G12" s="7"/>
      <c r="H12" s="7"/>
    </row>
    <row r="13" spans="1:8" ht="15.35" x14ac:dyDescent="0.5">
      <c r="A13" s="7"/>
      <c r="B13" s="7"/>
      <c r="C13" s="10"/>
      <c r="D13" s="10"/>
      <c r="E13" s="14"/>
      <c r="F13" s="7"/>
      <c r="G13" s="7"/>
      <c r="H13" s="7"/>
    </row>
    <row r="14" spans="1:8" ht="15.35" x14ac:dyDescent="0.5">
      <c r="A14" s="10"/>
      <c r="B14" s="10"/>
      <c r="C14" s="7"/>
      <c r="D14" s="14"/>
      <c r="E14" s="7"/>
      <c r="F14" s="7"/>
      <c r="G14" s="7"/>
      <c r="H14" s="7"/>
    </row>
    <row r="15" spans="1:8" ht="15.35" x14ac:dyDescent="0.5">
      <c r="A15" s="16" t="s">
        <v>61</v>
      </c>
      <c r="B15" s="16"/>
      <c r="C15" s="16"/>
      <c r="D15" s="7"/>
      <c r="E15" s="7"/>
      <c r="F15" s="7"/>
      <c r="G15" s="7"/>
      <c r="H15" s="7"/>
    </row>
    <row r="16" spans="1:8" ht="15.35" x14ac:dyDescent="0.5">
      <c r="A16" s="16"/>
      <c r="B16" s="16"/>
      <c r="C16" s="16"/>
      <c r="D16" s="7"/>
      <c r="E16" s="7"/>
      <c r="F16" s="7"/>
      <c r="G16" s="7"/>
      <c r="H16" s="7"/>
    </row>
    <row r="17" spans="1:8" ht="15.35" x14ac:dyDescent="0.5">
      <c r="A17" s="16" t="s">
        <v>27</v>
      </c>
      <c r="B17" s="16">
        <v>2</v>
      </c>
      <c r="C17" s="16"/>
      <c r="D17" s="7"/>
      <c r="E17" s="7"/>
      <c r="F17" s="7"/>
      <c r="G17" s="7"/>
      <c r="H17" s="7"/>
    </row>
    <row r="18" spans="1:8" ht="15.35" x14ac:dyDescent="0.5">
      <c r="A18" s="16" t="s">
        <v>28</v>
      </c>
      <c r="B18" s="16">
        <f>D6</f>
        <v>6</v>
      </c>
      <c r="C18" s="16" t="s">
        <v>69</v>
      </c>
      <c r="D18" s="7"/>
      <c r="E18" s="7"/>
      <c r="F18" s="7"/>
      <c r="G18" s="7"/>
      <c r="H18" s="7"/>
    </row>
    <row r="19" spans="1:8" ht="15.35" x14ac:dyDescent="0.5">
      <c r="A19" s="16" t="s">
        <v>29</v>
      </c>
      <c r="B19" s="16">
        <f>(B10+B11)</f>
        <v>0.29629629629629628</v>
      </c>
      <c r="C19" s="16"/>
      <c r="D19" s="7"/>
      <c r="E19" s="7"/>
      <c r="F19" s="7"/>
      <c r="G19" s="7"/>
      <c r="H19" s="7"/>
    </row>
    <row r="20" spans="1:8" ht="15.35" x14ac:dyDescent="0.5">
      <c r="A20" s="16" t="s">
        <v>30</v>
      </c>
      <c r="B20" s="16">
        <f>B8</f>
        <v>0.66666666666666663</v>
      </c>
      <c r="C20" s="16"/>
      <c r="D20" s="7"/>
      <c r="E20" s="7"/>
      <c r="F20" s="7"/>
      <c r="G20" s="7"/>
      <c r="H20" s="7"/>
    </row>
    <row r="21" spans="1:8" ht="15" x14ac:dyDescent="0.45">
      <c r="A21" s="7"/>
      <c r="B21" s="7"/>
      <c r="C21" s="7"/>
      <c r="D21" s="7"/>
      <c r="E21" s="7"/>
      <c r="F21" s="7"/>
      <c r="G21" s="7"/>
      <c r="H21" s="7"/>
    </row>
    <row r="22" spans="1:8" ht="15" x14ac:dyDescent="0.45">
      <c r="A22" s="7"/>
      <c r="B22" s="7"/>
      <c r="C22" s="7"/>
      <c r="D22" s="7"/>
      <c r="E22" s="7"/>
      <c r="F22" s="7"/>
      <c r="G22" s="7"/>
      <c r="H22" s="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6"/>
  <sheetViews>
    <sheetView workbookViewId="0">
      <selection activeCell="A21" sqref="A21"/>
    </sheetView>
  </sheetViews>
  <sheetFormatPr defaultRowHeight="15" x14ac:dyDescent="0.45"/>
  <cols>
    <col min="1" max="1" width="82.41015625" style="14" customWidth="1"/>
    <col min="2" max="2" width="20.234375" style="14" bestFit="1" customWidth="1"/>
    <col min="3" max="5" width="8.87890625" style="14"/>
    <col min="6" max="6" width="9.3515625" style="14" bestFit="1" customWidth="1"/>
    <col min="7" max="7" width="12.41015625" style="14" bestFit="1" customWidth="1"/>
    <col min="8" max="256" width="8.87890625" style="14"/>
    <col min="257" max="257" width="46.1171875" style="14" bestFit="1" customWidth="1"/>
    <col min="258" max="512" width="8.87890625" style="14"/>
    <col min="513" max="513" width="46.1171875" style="14" bestFit="1" customWidth="1"/>
    <col min="514" max="768" width="8.87890625" style="14"/>
    <col min="769" max="769" width="46.1171875" style="14" bestFit="1" customWidth="1"/>
    <col min="770" max="1024" width="8.87890625" style="14"/>
    <col min="1025" max="1025" width="46.1171875" style="14" bestFit="1" customWidth="1"/>
    <col min="1026" max="1280" width="8.87890625" style="14"/>
    <col min="1281" max="1281" width="46.1171875" style="14" bestFit="1" customWidth="1"/>
    <col min="1282" max="1536" width="8.87890625" style="14"/>
    <col min="1537" max="1537" width="46.1171875" style="14" bestFit="1" customWidth="1"/>
    <col min="1538" max="1792" width="8.87890625" style="14"/>
    <col min="1793" max="1793" width="46.1171875" style="14" bestFit="1" customWidth="1"/>
    <col min="1794" max="2048" width="8.87890625" style="14"/>
    <col min="2049" max="2049" width="46.1171875" style="14" bestFit="1" customWidth="1"/>
    <col min="2050" max="2304" width="8.87890625" style="14"/>
    <col min="2305" max="2305" width="46.1171875" style="14" bestFit="1" customWidth="1"/>
    <col min="2306" max="2560" width="8.87890625" style="14"/>
    <col min="2561" max="2561" width="46.1171875" style="14" bestFit="1" customWidth="1"/>
    <col min="2562" max="2816" width="8.87890625" style="14"/>
    <col min="2817" max="2817" width="46.1171875" style="14" bestFit="1" customWidth="1"/>
    <col min="2818" max="3072" width="8.87890625" style="14"/>
    <col min="3073" max="3073" width="46.1171875" style="14" bestFit="1" customWidth="1"/>
    <col min="3074" max="3328" width="8.87890625" style="14"/>
    <col min="3329" max="3329" width="46.1171875" style="14" bestFit="1" customWidth="1"/>
    <col min="3330" max="3584" width="8.87890625" style="14"/>
    <col min="3585" max="3585" width="46.1171875" style="14" bestFit="1" customWidth="1"/>
    <col min="3586" max="3840" width="8.87890625" style="14"/>
    <col min="3841" max="3841" width="46.1171875" style="14" bestFit="1" customWidth="1"/>
    <col min="3842" max="4096" width="8.87890625" style="14"/>
    <col min="4097" max="4097" width="46.1171875" style="14" bestFit="1" customWidth="1"/>
    <col min="4098" max="4352" width="8.87890625" style="14"/>
    <col min="4353" max="4353" width="46.1171875" style="14" bestFit="1" customWidth="1"/>
    <col min="4354" max="4608" width="8.87890625" style="14"/>
    <col min="4609" max="4609" width="46.1171875" style="14" bestFit="1" customWidth="1"/>
    <col min="4610" max="4864" width="8.87890625" style="14"/>
    <col min="4865" max="4865" width="46.1171875" style="14" bestFit="1" customWidth="1"/>
    <col min="4866" max="5120" width="8.87890625" style="14"/>
    <col min="5121" max="5121" width="46.1171875" style="14" bestFit="1" customWidth="1"/>
    <col min="5122" max="5376" width="8.87890625" style="14"/>
    <col min="5377" max="5377" width="46.1171875" style="14" bestFit="1" customWidth="1"/>
    <col min="5378" max="5632" width="8.87890625" style="14"/>
    <col min="5633" max="5633" width="46.1171875" style="14" bestFit="1" customWidth="1"/>
    <col min="5634" max="5888" width="8.87890625" style="14"/>
    <col min="5889" max="5889" width="46.1171875" style="14" bestFit="1" customWidth="1"/>
    <col min="5890" max="6144" width="8.87890625" style="14"/>
    <col min="6145" max="6145" width="46.1171875" style="14" bestFit="1" customWidth="1"/>
    <col min="6146" max="6400" width="8.87890625" style="14"/>
    <col min="6401" max="6401" width="46.1171875" style="14" bestFit="1" customWidth="1"/>
    <col min="6402" max="6656" width="8.87890625" style="14"/>
    <col min="6657" max="6657" width="46.1171875" style="14" bestFit="1" customWidth="1"/>
    <col min="6658" max="6912" width="8.87890625" style="14"/>
    <col min="6913" max="6913" width="46.1171875" style="14" bestFit="1" customWidth="1"/>
    <col min="6914" max="7168" width="8.87890625" style="14"/>
    <col min="7169" max="7169" width="46.1171875" style="14" bestFit="1" customWidth="1"/>
    <col min="7170" max="7424" width="8.87890625" style="14"/>
    <col min="7425" max="7425" width="46.1171875" style="14" bestFit="1" customWidth="1"/>
    <col min="7426" max="7680" width="8.87890625" style="14"/>
    <col min="7681" max="7681" width="46.1171875" style="14" bestFit="1" customWidth="1"/>
    <col min="7682" max="7936" width="8.87890625" style="14"/>
    <col min="7937" max="7937" width="46.1171875" style="14" bestFit="1" customWidth="1"/>
    <col min="7938" max="8192" width="8.87890625" style="14"/>
    <col min="8193" max="8193" width="46.1171875" style="14" bestFit="1" customWidth="1"/>
    <col min="8194" max="8448" width="8.87890625" style="14"/>
    <col min="8449" max="8449" width="46.1171875" style="14" bestFit="1" customWidth="1"/>
    <col min="8450" max="8704" width="8.87890625" style="14"/>
    <col min="8705" max="8705" width="46.1171875" style="14" bestFit="1" customWidth="1"/>
    <col min="8706" max="8960" width="8.87890625" style="14"/>
    <col min="8961" max="8961" width="46.1171875" style="14" bestFit="1" customWidth="1"/>
    <col min="8962" max="9216" width="8.87890625" style="14"/>
    <col min="9217" max="9217" width="46.1171875" style="14" bestFit="1" customWidth="1"/>
    <col min="9218" max="9472" width="8.87890625" style="14"/>
    <col min="9473" max="9473" width="46.1171875" style="14" bestFit="1" customWidth="1"/>
    <col min="9474" max="9728" width="8.87890625" style="14"/>
    <col min="9729" max="9729" width="46.1171875" style="14" bestFit="1" customWidth="1"/>
    <col min="9730" max="9984" width="8.87890625" style="14"/>
    <col min="9985" max="9985" width="46.1171875" style="14" bestFit="1" customWidth="1"/>
    <col min="9986" max="10240" width="8.87890625" style="14"/>
    <col min="10241" max="10241" width="46.1171875" style="14" bestFit="1" customWidth="1"/>
    <col min="10242" max="10496" width="8.87890625" style="14"/>
    <col min="10497" max="10497" width="46.1171875" style="14" bestFit="1" customWidth="1"/>
    <col min="10498" max="10752" width="8.87890625" style="14"/>
    <col min="10753" max="10753" width="46.1171875" style="14" bestFit="1" customWidth="1"/>
    <col min="10754" max="11008" width="8.87890625" style="14"/>
    <col min="11009" max="11009" width="46.1171875" style="14" bestFit="1" customWidth="1"/>
    <col min="11010" max="11264" width="8.87890625" style="14"/>
    <col min="11265" max="11265" width="46.1171875" style="14" bestFit="1" customWidth="1"/>
    <col min="11266" max="11520" width="8.87890625" style="14"/>
    <col min="11521" max="11521" width="46.1171875" style="14" bestFit="1" customWidth="1"/>
    <col min="11522" max="11776" width="8.87890625" style="14"/>
    <col min="11777" max="11777" width="46.1171875" style="14" bestFit="1" customWidth="1"/>
    <col min="11778" max="12032" width="8.87890625" style="14"/>
    <col min="12033" max="12033" width="46.1171875" style="14" bestFit="1" customWidth="1"/>
    <col min="12034" max="12288" width="8.87890625" style="14"/>
    <col min="12289" max="12289" width="46.1171875" style="14" bestFit="1" customWidth="1"/>
    <col min="12290" max="12544" width="8.87890625" style="14"/>
    <col min="12545" max="12545" width="46.1171875" style="14" bestFit="1" customWidth="1"/>
    <col min="12546" max="12800" width="8.87890625" style="14"/>
    <col min="12801" max="12801" width="46.1171875" style="14" bestFit="1" customWidth="1"/>
    <col min="12802" max="13056" width="8.87890625" style="14"/>
    <col min="13057" max="13057" width="46.1171875" style="14" bestFit="1" customWidth="1"/>
    <col min="13058" max="13312" width="8.87890625" style="14"/>
    <col min="13313" max="13313" width="46.1171875" style="14" bestFit="1" customWidth="1"/>
    <col min="13314" max="13568" width="8.87890625" style="14"/>
    <col min="13569" max="13569" width="46.1171875" style="14" bestFit="1" customWidth="1"/>
    <col min="13570" max="13824" width="8.87890625" style="14"/>
    <col min="13825" max="13825" width="46.1171875" style="14" bestFit="1" customWidth="1"/>
    <col min="13826" max="14080" width="8.87890625" style="14"/>
    <col min="14081" max="14081" width="46.1171875" style="14" bestFit="1" customWidth="1"/>
    <col min="14082" max="14336" width="8.87890625" style="14"/>
    <col min="14337" max="14337" width="46.1171875" style="14" bestFit="1" customWidth="1"/>
    <col min="14338" max="14592" width="8.87890625" style="14"/>
    <col min="14593" max="14593" width="46.1171875" style="14" bestFit="1" customWidth="1"/>
    <col min="14594" max="14848" width="8.87890625" style="14"/>
    <col min="14849" max="14849" width="46.1171875" style="14" bestFit="1" customWidth="1"/>
    <col min="14850" max="15104" width="8.87890625" style="14"/>
    <col min="15105" max="15105" width="46.1171875" style="14" bestFit="1" customWidth="1"/>
    <col min="15106" max="15360" width="8.87890625" style="14"/>
    <col min="15361" max="15361" width="46.1171875" style="14" bestFit="1" customWidth="1"/>
    <col min="15362" max="15616" width="8.87890625" style="14"/>
    <col min="15617" max="15617" width="46.1171875" style="14" bestFit="1" customWidth="1"/>
    <col min="15618" max="15872" width="8.87890625" style="14"/>
    <col min="15873" max="15873" width="46.1171875" style="14" bestFit="1" customWidth="1"/>
    <col min="15874" max="16128" width="8.87890625" style="14"/>
    <col min="16129" max="16129" width="46.1171875" style="14" bestFit="1" customWidth="1"/>
    <col min="16130" max="16384" width="8.87890625" style="14"/>
  </cols>
  <sheetData>
    <row r="1" spans="1:10" ht="15.35" x14ac:dyDescent="0.5">
      <c r="A1" s="9" t="s">
        <v>31</v>
      </c>
      <c r="B1" s="7"/>
      <c r="C1" s="7"/>
      <c r="D1" s="7"/>
      <c r="E1" s="7"/>
      <c r="F1" s="7"/>
      <c r="G1" s="7"/>
      <c r="H1" s="7"/>
      <c r="I1" s="7"/>
      <c r="J1" s="7"/>
    </row>
    <row r="2" spans="1:10" ht="15.35" x14ac:dyDescent="0.5">
      <c r="A2" s="10" t="s">
        <v>7</v>
      </c>
      <c r="B2" s="9">
        <v>20</v>
      </c>
      <c r="C2" s="10" t="s">
        <v>8</v>
      </c>
      <c r="D2" s="10"/>
      <c r="E2" s="7"/>
      <c r="F2" s="7"/>
      <c r="G2" s="7"/>
      <c r="H2" s="7"/>
      <c r="I2" s="7"/>
      <c r="J2" s="7"/>
    </row>
    <row r="3" spans="1:10" ht="15.35" x14ac:dyDescent="0.5">
      <c r="A3" s="10" t="s">
        <v>9</v>
      </c>
      <c r="B3" s="10">
        <f>60/F3</f>
        <v>30</v>
      </c>
      <c r="C3" s="10" t="s">
        <v>8</v>
      </c>
      <c r="D3" s="10" t="s">
        <v>32</v>
      </c>
      <c r="E3" s="7"/>
      <c r="F3" s="9">
        <v>2</v>
      </c>
      <c r="G3" s="7"/>
      <c r="H3" s="7"/>
      <c r="I3" s="7"/>
      <c r="J3" s="7"/>
    </row>
    <row r="4" spans="1:10" ht="15.35" x14ac:dyDescent="0.5">
      <c r="A4" s="10" t="s">
        <v>33</v>
      </c>
      <c r="B4" s="9">
        <v>3</v>
      </c>
      <c r="C4" s="10" t="s">
        <v>34</v>
      </c>
      <c r="D4" s="10"/>
      <c r="E4" s="7"/>
      <c r="F4" s="7"/>
      <c r="G4" s="7"/>
      <c r="H4" s="7"/>
      <c r="I4" s="7"/>
      <c r="J4" s="7"/>
    </row>
    <row r="5" spans="1:10" ht="15.35" x14ac:dyDescent="0.5">
      <c r="A5" s="10" t="s">
        <v>12</v>
      </c>
      <c r="B5" s="10">
        <f>(B10*((B2/B3)^B4*B9))/(FACT(B4)*((1-B9)^2))</f>
        <v>9.2915214866434361E-3</v>
      </c>
      <c r="C5" s="10"/>
      <c r="D5" s="10"/>
      <c r="E5" s="7"/>
      <c r="F5" s="23">
        <f>B4-1</f>
        <v>2</v>
      </c>
      <c r="G5" s="23">
        <f>IF(F5&gt;=0,((($B$2/$B$3)^F5)/FACT(F5)),0)</f>
        <v>0.22222222222222221</v>
      </c>
      <c r="H5" s="24"/>
      <c r="I5" s="7"/>
      <c r="J5" s="7"/>
    </row>
    <row r="6" spans="1:10" ht="15.35" x14ac:dyDescent="0.5">
      <c r="A6" s="10" t="s">
        <v>11</v>
      </c>
      <c r="B6" s="10">
        <f>B8*B2</f>
        <v>0.6759581881533101</v>
      </c>
      <c r="C6" s="10"/>
      <c r="D6" s="10"/>
      <c r="E6" s="7"/>
      <c r="F6" s="23">
        <f>IF(F5=0,0,F5-1)</f>
        <v>1</v>
      </c>
      <c r="G6" s="23">
        <f>IF(F5=0,0,((($B$2/$B$3)^F6)/FACT(F6)))</f>
        <v>0.66666666666666663</v>
      </c>
      <c r="H6" s="25"/>
      <c r="I6" s="7"/>
      <c r="J6" s="7"/>
    </row>
    <row r="7" spans="1:10" ht="15.35" x14ac:dyDescent="0.5">
      <c r="A7" s="10" t="s">
        <v>15</v>
      </c>
      <c r="B7" s="10">
        <f>B5/B2</f>
        <v>4.6457607433217178E-4</v>
      </c>
      <c r="C7" s="7"/>
      <c r="D7" s="13">
        <f>B7*60</f>
        <v>2.7874564459930307E-2</v>
      </c>
      <c r="E7" s="10" t="s">
        <v>14</v>
      </c>
      <c r="F7" s="23">
        <f>IF(F6=0,0,F6-1)</f>
        <v>0</v>
      </c>
      <c r="G7" s="23">
        <f>IF(F6=0,0,((($B$2/$B$3)^F7)/FACT(F7)))</f>
        <v>1</v>
      </c>
      <c r="H7" s="25"/>
      <c r="I7" s="7"/>
      <c r="J7" s="7"/>
    </row>
    <row r="8" spans="1:10" ht="15.35" x14ac:dyDescent="0.5">
      <c r="A8" s="10" t="s">
        <v>13</v>
      </c>
      <c r="B8" s="22">
        <f>B7+(1/B3)</f>
        <v>3.3797909407665506E-2</v>
      </c>
      <c r="C8" s="10"/>
      <c r="D8" s="13">
        <f>B8*60</f>
        <v>2.0278745644599305</v>
      </c>
      <c r="E8" s="10" t="s">
        <v>14</v>
      </c>
      <c r="F8" s="23">
        <f>IF(F7=0,0,F7-1)</f>
        <v>0</v>
      </c>
      <c r="G8" s="23">
        <f>IF(F7=0,0,((($B$2/$B$3)^F8)/FACT(F8)))</f>
        <v>0</v>
      </c>
      <c r="H8" s="7"/>
      <c r="I8" s="7"/>
      <c r="J8" s="7"/>
    </row>
    <row r="9" spans="1:10" ht="15.35" x14ac:dyDescent="0.5">
      <c r="A9" s="10" t="s">
        <v>35</v>
      </c>
      <c r="B9" s="10">
        <f>B2/(B3*B4)</f>
        <v>0.22222222222222221</v>
      </c>
      <c r="C9" s="10"/>
      <c r="D9" s="10"/>
      <c r="E9" s="7"/>
      <c r="F9" s="23">
        <f>IF(F8=0,0,F8-1)</f>
        <v>0</v>
      </c>
      <c r="G9" s="23">
        <f>IF(F8=0,0,((($B$2/$B$3)^F9)/FACT(F9)))</f>
        <v>0</v>
      </c>
      <c r="H9" s="7"/>
      <c r="I9" s="7"/>
      <c r="J9" s="7"/>
    </row>
    <row r="10" spans="1:10" ht="15.35" x14ac:dyDescent="0.5">
      <c r="A10" s="10" t="s">
        <v>17</v>
      </c>
      <c r="B10" s="10">
        <f>(SUM(G5:G105)+(((B2/B3)^B4)/(FACT(B4)))*(1/(1-B9)))^-1</f>
        <v>0.51219512195121952</v>
      </c>
      <c r="C10" s="10"/>
      <c r="D10" s="10"/>
      <c r="F10" s="23">
        <f>IF(F9=0,0,F9-1)</f>
        <v>0</v>
      </c>
      <c r="G10" s="23">
        <f>IF(F9=0,0,((($B$2/$B$3)^F10)/FACT(F10)))</f>
        <v>0</v>
      </c>
      <c r="H10" s="7"/>
      <c r="I10" s="7"/>
      <c r="J10" s="7"/>
    </row>
    <row r="11" spans="1:10" ht="15.35" x14ac:dyDescent="0.5">
      <c r="A11" s="10" t="s">
        <v>18</v>
      </c>
      <c r="B11" s="10">
        <f>IF(D11&lt;B4,(((B2/B3)^D11)/(FACT(D11)))*B10,(((B2/B3)^D11)/((FACT(B4))*(B4^(D11-B4)))*B10))</f>
        <v>2.5293586269196023E-2</v>
      </c>
      <c r="C11" s="15" t="s">
        <v>19</v>
      </c>
      <c r="D11" s="9">
        <v>3</v>
      </c>
      <c r="F11" s="23">
        <f t="shared" ref="F11:F74" si="0">IF(F10=0,0,F10-1)</f>
        <v>0</v>
      </c>
      <c r="G11" s="23">
        <f t="shared" ref="G11:G74" si="1">IF(F10=0,0,((($B$2/$B$3)^F11)/FACT(F11)))</f>
        <v>0</v>
      </c>
      <c r="H11" s="7"/>
      <c r="I11" s="7"/>
      <c r="J11" s="7"/>
    </row>
    <row r="12" spans="1:10" ht="15.35" x14ac:dyDescent="0.5">
      <c r="A12" s="10" t="s">
        <v>36</v>
      </c>
      <c r="B12" s="10">
        <f>((((B2/B3)^B4)*B3*B4)/((FACT(B4)*(B3*B4-B2))))*B10</f>
        <v>3.2520325203252029E-2</v>
      </c>
      <c r="C12" s="10"/>
      <c r="D12" s="10"/>
      <c r="F12" s="23">
        <f t="shared" si="0"/>
        <v>0</v>
      </c>
      <c r="G12" s="23">
        <f t="shared" si="1"/>
        <v>0</v>
      </c>
      <c r="H12" s="7"/>
      <c r="I12" s="7"/>
      <c r="J12" s="7"/>
    </row>
    <row r="13" spans="1:10" x14ac:dyDescent="0.45">
      <c r="A13" s="7"/>
      <c r="B13" s="7"/>
      <c r="C13" s="7"/>
      <c r="D13" s="7"/>
      <c r="E13" s="7"/>
      <c r="F13" s="23">
        <f t="shared" si="0"/>
        <v>0</v>
      </c>
      <c r="G13" s="23">
        <f t="shared" si="1"/>
        <v>0</v>
      </c>
      <c r="H13" s="7"/>
      <c r="I13" s="7"/>
      <c r="J13" s="7"/>
    </row>
    <row r="14" spans="1:10" x14ac:dyDescent="0.45">
      <c r="A14" s="7"/>
      <c r="B14" s="7"/>
      <c r="C14" s="7"/>
      <c r="D14" s="7"/>
      <c r="F14" s="23">
        <f t="shared" si="0"/>
        <v>0</v>
      </c>
      <c r="G14" s="23">
        <f t="shared" si="1"/>
        <v>0</v>
      </c>
      <c r="H14" s="7"/>
      <c r="I14" s="7"/>
      <c r="J14" s="7"/>
    </row>
    <row r="15" spans="1:10" ht="15.35" x14ac:dyDescent="0.5">
      <c r="A15" s="16" t="s">
        <v>61</v>
      </c>
      <c r="B15" s="26"/>
      <c r="C15" s="7"/>
      <c r="D15" s="7"/>
      <c r="E15" s="7"/>
      <c r="F15" s="23">
        <f t="shared" si="0"/>
        <v>0</v>
      </c>
      <c r="G15" s="23">
        <f t="shared" si="1"/>
        <v>0</v>
      </c>
      <c r="H15" s="7"/>
      <c r="I15" s="7"/>
      <c r="J15" s="7"/>
    </row>
    <row r="16" spans="1:10" ht="15.35" x14ac:dyDescent="0.5">
      <c r="A16" s="16" t="s">
        <v>37</v>
      </c>
      <c r="B16" s="16" t="s">
        <v>54</v>
      </c>
      <c r="E16" s="7"/>
      <c r="F16" s="23">
        <f t="shared" si="0"/>
        <v>0</v>
      </c>
      <c r="G16" s="23">
        <f t="shared" si="1"/>
        <v>0</v>
      </c>
      <c r="H16" s="7"/>
      <c r="I16" s="7"/>
      <c r="J16" s="7"/>
    </row>
    <row r="17" spans="1:10" x14ac:dyDescent="0.45">
      <c r="E17" s="7"/>
      <c r="F17" s="23">
        <f t="shared" si="0"/>
        <v>0</v>
      </c>
      <c r="G17" s="23">
        <f t="shared" si="1"/>
        <v>0</v>
      </c>
      <c r="H17" s="7"/>
      <c r="I17" s="7"/>
      <c r="J17" s="7"/>
    </row>
    <row r="18" spans="1:10" x14ac:dyDescent="0.45">
      <c r="E18" s="7"/>
      <c r="F18" s="23">
        <f t="shared" si="0"/>
        <v>0</v>
      </c>
      <c r="G18" s="23">
        <f t="shared" si="1"/>
        <v>0</v>
      </c>
      <c r="H18" s="7"/>
      <c r="I18" s="7"/>
      <c r="J18" s="7"/>
    </row>
    <row r="19" spans="1:10" x14ac:dyDescent="0.45">
      <c r="E19" s="7"/>
      <c r="F19" s="23">
        <f t="shared" si="0"/>
        <v>0</v>
      </c>
      <c r="G19" s="23">
        <f t="shared" si="1"/>
        <v>0</v>
      </c>
      <c r="H19" s="7"/>
      <c r="I19" s="7"/>
      <c r="J19" s="7"/>
    </row>
    <row r="20" spans="1:10" x14ac:dyDescent="0.45">
      <c r="A20" s="7"/>
      <c r="B20" s="7"/>
      <c r="C20" s="7"/>
      <c r="D20" s="7"/>
      <c r="E20" s="7"/>
      <c r="F20" s="23">
        <f t="shared" si="0"/>
        <v>0</v>
      </c>
      <c r="G20" s="23">
        <f t="shared" si="1"/>
        <v>0</v>
      </c>
      <c r="H20" s="7"/>
      <c r="I20" s="7"/>
      <c r="J20" s="7"/>
    </row>
    <row r="21" spans="1:10" x14ac:dyDescent="0.45">
      <c r="A21" s="7"/>
      <c r="B21" s="7"/>
      <c r="C21" s="7"/>
      <c r="D21" s="7"/>
      <c r="E21" s="7"/>
      <c r="F21" s="23">
        <f t="shared" si="0"/>
        <v>0</v>
      </c>
      <c r="G21" s="23">
        <f t="shared" si="1"/>
        <v>0</v>
      </c>
      <c r="H21" s="7"/>
      <c r="I21" s="7"/>
      <c r="J21" s="7"/>
    </row>
    <row r="22" spans="1:10" x14ac:dyDescent="0.45">
      <c r="A22" s="7"/>
      <c r="B22" s="7"/>
      <c r="C22" s="7"/>
      <c r="D22" s="7"/>
      <c r="E22" s="7"/>
      <c r="F22" s="23">
        <f t="shared" si="0"/>
        <v>0</v>
      </c>
      <c r="G22" s="23">
        <f t="shared" si="1"/>
        <v>0</v>
      </c>
      <c r="H22" s="7"/>
      <c r="I22" s="7"/>
      <c r="J22" s="7"/>
    </row>
    <row r="23" spans="1:10" x14ac:dyDescent="0.45">
      <c r="A23" s="7"/>
      <c r="B23" s="7"/>
      <c r="C23" s="7"/>
      <c r="D23" s="7"/>
      <c r="E23" s="7"/>
      <c r="F23" s="23">
        <f t="shared" si="0"/>
        <v>0</v>
      </c>
      <c r="G23" s="23">
        <f t="shared" si="1"/>
        <v>0</v>
      </c>
      <c r="H23" s="7"/>
      <c r="I23" s="7"/>
      <c r="J23" s="7"/>
    </row>
    <row r="24" spans="1:10" x14ac:dyDescent="0.45">
      <c r="A24" s="7"/>
      <c r="B24" s="7"/>
      <c r="C24" s="7"/>
      <c r="D24" s="7"/>
      <c r="E24" s="7"/>
      <c r="F24" s="23">
        <f t="shared" si="0"/>
        <v>0</v>
      </c>
      <c r="G24" s="23">
        <f t="shared" si="1"/>
        <v>0</v>
      </c>
      <c r="H24" s="7"/>
      <c r="I24" s="7"/>
      <c r="J24" s="7"/>
    </row>
    <row r="25" spans="1:10" x14ac:dyDescent="0.45">
      <c r="A25" s="7"/>
      <c r="B25" s="7"/>
      <c r="C25" s="7"/>
      <c r="D25" s="7"/>
      <c r="E25" s="7"/>
      <c r="F25" s="23">
        <f t="shared" si="0"/>
        <v>0</v>
      </c>
      <c r="G25" s="23">
        <f t="shared" si="1"/>
        <v>0</v>
      </c>
      <c r="H25" s="7"/>
      <c r="I25" s="7"/>
      <c r="J25" s="7"/>
    </row>
    <row r="26" spans="1:10" x14ac:dyDescent="0.45">
      <c r="A26" s="7"/>
      <c r="B26" s="7"/>
      <c r="E26" s="7"/>
      <c r="F26" s="23">
        <f t="shared" si="0"/>
        <v>0</v>
      </c>
      <c r="G26" s="23">
        <f t="shared" si="1"/>
        <v>0</v>
      </c>
      <c r="H26" s="7"/>
      <c r="I26" s="7"/>
      <c r="J26" s="7"/>
    </row>
    <row r="27" spans="1:10" x14ac:dyDescent="0.45">
      <c r="B27" s="7"/>
      <c r="E27" s="7"/>
      <c r="F27" s="23">
        <f t="shared" si="0"/>
        <v>0</v>
      </c>
      <c r="G27" s="23">
        <f t="shared" si="1"/>
        <v>0</v>
      </c>
      <c r="H27" s="7"/>
      <c r="I27" s="7"/>
      <c r="J27" s="7"/>
    </row>
    <row r="28" spans="1:10" x14ac:dyDescent="0.45">
      <c r="E28" s="7"/>
      <c r="F28" s="23">
        <f t="shared" si="0"/>
        <v>0</v>
      </c>
      <c r="G28" s="23">
        <f t="shared" si="1"/>
        <v>0</v>
      </c>
      <c r="H28" s="7"/>
      <c r="I28" s="7"/>
      <c r="J28" s="7"/>
    </row>
    <row r="29" spans="1:10" x14ac:dyDescent="0.45">
      <c r="E29" s="7"/>
      <c r="F29" s="23">
        <f t="shared" si="0"/>
        <v>0</v>
      </c>
      <c r="G29" s="23">
        <f t="shared" si="1"/>
        <v>0</v>
      </c>
      <c r="H29" s="7"/>
      <c r="I29" s="7"/>
      <c r="J29" s="7"/>
    </row>
    <row r="30" spans="1:10" x14ac:dyDescent="0.45">
      <c r="E30" s="7"/>
      <c r="F30" s="23">
        <f t="shared" si="0"/>
        <v>0</v>
      </c>
      <c r="G30" s="23">
        <f t="shared" si="1"/>
        <v>0</v>
      </c>
      <c r="H30" s="7"/>
      <c r="I30" s="7"/>
      <c r="J30" s="7"/>
    </row>
    <row r="31" spans="1:10" x14ac:dyDescent="0.45">
      <c r="A31" s="7"/>
      <c r="B31" s="7"/>
      <c r="C31" s="7"/>
      <c r="D31" s="7"/>
      <c r="E31" s="7"/>
      <c r="F31" s="23">
        <f t="shared" si="0"/>
        <v>0</v>
      </c>
      <c r="G31" s="23">
        <f t="shared" si="1"/>
        <v>0</v>
      </c>
      <c r="H31" s="7"/>
      <c r="I31" s="7"/>
      <c r="J31" s="7"/>
    </row>
    <row r="32" spans="1:10" x14ac:dyDescent="0.45">
      <c r="A32" s="7"/>
      <c r="B32" s="7"/>
      <c r="C32" s="7"/>
      <c r="D32" s="7"/>
      <c r="E32" s="7"/>
      <c r="F32" s="23">
        <f t="shared" si="0"/>
        <v>0</v>
      </c>
      <c r="G32" s="23">
        <f t="shared" si="1"/>
        <v>0</v>
      </c>
      <c r="H32" s="7"/>
      <c r="I32" s="7"/>
      <c r="J32" s="7"/>
    </row>
    <row r="33" spans="1:10" x14ac:dyDescent="0.45">
      <c r="A33" s="7"/>
      <c r="B33" s="7"/>
      <c r="C33" s="7"/>
      <c r="D33" s="7"/>
      <c r="E33" s="7"/>
      <c r="F33" s="23">
        <f t="shared" si="0"/>
        <v>0</v>
      </c>
      <c r="G33" s="23">
        <f t="shared" si="1"/>
        <v>0</v>
      </c>
      <c r="H33" s="7"/>
      <c r="I33" s="7"/>
      <c r="J33" s="7"/>
    </row>
    <row r="34" spans="1:10" x14ac:dyDescent="0.45">
      <c r="A34" s="7"/>
      <c r="B34" s="7"/>
      <c r="C34" s="7"/>
      <c r="D34" s="7"/>
      <c r="E34" s="7"/>
      <c r="F34" s="23">
        <f t="shared" si="0"/>
        <v>0</v>
      </c>
      <c r="G34" s="23">
        <f t="shared" si="1"/>
        <v>0</v>
      </c>
      <c r="H34" s="7"/>
      <c r="I34" s="7"/>
      <c r="J34" s="7"/>
    </row>
    <row r="35" spans="1:10" x14ac:dyDescent="0.45">
      <c r="A35" s="7"/>
      <c r="B35" s="7"/>
      <c r="C35" s="7"/>
      <c r="D35" s="7"/>
      <c r="E35" s="7"/>
      <c r="F35" s="23">
        <f t="shared" si="0"/>
        <v>0</v>
      </c>
      <c r="G35" s="23">
        <f t="shared" si="1"/>
        <v>0</v>
      </c>
      <c r="H35" s="7"/>
      <c r="I35" s="7"/>
      <c r="J35" s="7"/>
    </row>
    <row r="36" spans="1:10" x14ac:dyDescent="0.45">
      <c r="A36" s="7"/>
      <c r="B36" s="7"/>
      <c r="C36" s="7"/>
      <c r="D36" s="7"/>
      <c r="E36" s="7"/>
      <c r="F36" s="23">
        <f t="shared" si="0"/>
        <v>0</v>
      </c>
      <c r="G36" s="23">
        <f t="shared" si="1"/>
        <v>0</v>
      </c>
      <c r="H36" s="7"/>
      <c r="I36" s="7"/>
      <c r="J36" s="7"/>
    </row>
    <row r="37" spans="1:10" x14ac:dyDescent="0.45">
      <c r="A37" s="7"/>
      <c r="B37" s="7"/>
      <c r="C37" s="7"/>
      <c r="D37" s="7"/>
      <c r="E37" s="7"/>
      <c r="F37" s="23">
        <f t="shared" si="0"/>
        <v>0</v>
      </c>
      <c r="G37" s="23">
        <f t="shared" si="1"/>
        <v>0</v>
      </c>
      <c r="H37" s="7"/>
      <c r="I37" s="7"/>
      <c r="J37" s="7"/>
    </row>
    <row r="38" spans="1:10" x14ac:dyDescent="0.45">
      <c r="A38" s="7"/>
      <c r="B38" s="7"/>
      <c r="C38" s="7"/>
      <c r="D38" s="7"/>
      <c r="E38" s="7"/>
      <c r="F38" s="23">
        <f t="shared" si="0"/>
        <v>0</v>
      </c>
      <c r="G38" s="23">
        <f t="shared" si="1"/>
        <v>0</v>
      </c>
      <c r="H38" s="7"/>
      <c r="I38" s="7"/>
      <c r="J38" s="7"/>
    </row>
    <row r="39" spans="1:10" x14ac:dyDescent="0.45">
      <c r="A39" s="7"/>
      <c r="B39" s="7"/>
      <c r="C39" s="7"/>
      <c r="D39" s="7"/>
      <c r="E39" s="7"/>
      <c r="F39" s="23">
        <f t="shared" si="0"/>
        <v>0</v>
      </c>
      <c r="G39" s="23">
        <f t="shared" si="1"/>
        <v>0</v>
      </c>
      <c r="H39" s="7"/>
      <c r="I39" s="7"/>
      <c r="J39" s="7"/>
    </row>
    <row r="40" spans="1:10" x14ac:dyDescent="0.45">
      <c r="A40" s="7"/>
      <c r="B40" s="7"/>
      <c r="C40" s="7"/>
      <c r="D40" s="7"/>
      <c r="E40" s="7"/>
      <c r="F40" s="23">
        <f t="shared" si="0"/>
        <v>0</v>
      </c>
      <c r="G40" s="23">
        <f t="shared" si="1"/>
        <v>0</v>
      </c>
      <c r="H40" s="7"/>
      <c r="I40" s="7"/>
      <c r="J40" s="7"/>
    </row>
    <row r="41" spans="1:10" x14ac:dyDescent="0.45">
      <c r="A41" s="7"/>
      <c r="B41" s="7"/>
      <c r="C41" s="7"/>
      <c r="D41" s="7"/>
      <c r="E41" s="7"/>
      <c r="F41" s="23">
        <f t="shared" si="0"/>
        <v>0</v>
      </c>
      <c r="G41" s="23">
        <f t="shared" si="1"/>
        <v>0</v>
      </c>
      <c r="H41" s="7"/>
      <c r="I41" s="7"/>
      <c r="J41" s="7"/>
    </row>
    <row r="42" spans="1:10" x14ac:dyDescent="0.45">
      <c r="A42" s="7"/>
      <c r="B42" s="7"/>
      <c r="C42" s="7"/>
      <c r="D42" s="7"/>
      <c r="E42" s="7"/>
      <c r="F42" s="23">
        <f t="shared" si="0"/>
        <v>0</v>
      </c>
      <c r="G42" s="23">
        <f t="shared" si="1"/>
        <v>0</v>
      </c>
      <c r="H42" s="7"/>
      <c r="I42" s="7"/>
      <c r="J42" s="7"/>
    </row>
    <row r="43" spans="1:10" x14ac:dyDescent="0.45">
      <c r="A43" s="7"/>
      <c r="B43" s="7"/>
      <c r="C43" s="7"/>
      <c r="D43" s="7"/>
      <c r="E43" s="7"/>
      <c r="F43" s="23">
        <f t="shared" si="0"/>
        <v>0</v>
      </c>
      <c r="G43" s="23">
        <f t="shared" si="1"/>
        <v>0</v>
      </c>
      <c r="H43" s="7"/>
      <c r="I43" s="7"/>
      <c r="J43" s="7"/>
    </row>
    <row r="44" spans="1:10" x14ac:dyDescent="0.45">
      <c r="A44" s="7"/>
      <c r="B44" s="7"/>
      <c r="C44" s="7"/>
      <c r="D44" s="7"/>
      <c r="E44" s="7"/>
      <c r="F44" s="23">
        <f t="shared" si="0"/>
        <v>0</v>
      </c>
      <c r="G44" s="23">
        <f t="shared" si="1"/>
        <v>0</v>
      </c>
      <c r="H44" s="7"/>
      <c r="I44" s="7"/>
      <c r="J44" s="7"/>
    </row>
    <row r="45" spans="1:10" x14ac:dyDescent="0.45">
      <c r="A45" s="7"/>
      <c r="B45" s="7"/>
      <c r="C45" s="7"/>
      <c r="D45" s="7"/>
      <c r="E45" s="7"/>
      <c r="F45" s="23">
        <f t="shared" si="0"/>
        <v>0</v>
      </c>
      <c r="G45" s="23">
        <f t="shared" si="1"/>
        <v>0</v>
      </c>
      <c r="H45" s="7"/>
      <c r="I45" s="7"/>
      <c r="J45" s="7"/>
    </row>
    <row r="46" spans="1:10" x14ac:dyDescent="0.45">
      <c r="A46" s="7"/>
      <c r="B46" s="7"/>
      <c r="C46" s="7"/>
      <c r="D46" s="7"/>
      <c r="E46" s="7"/>
      <c r="F46" s="23">
        <f t="shared" si="0"/>
        <v>0</v>
      </c>
      <c r="G46" s="23">
        <f t="shared" si="1"/>
        <v>0</v>
      </c>
      <c r="H46" s="7"/>
      <c r="I46" s="7"/>
      <c r="J46" s="7"/>
    </row>
    <row r="47" spans="1:10" x14ac:dyDescent="0.45">
      <c r="A47" s="7"/>
      <c r="B47" s="7"/>
      <c r="C47" s="7"/>
      <c r="D47" s="7"/>
      <c r="E47" s="7"/>
      <c r="F47" s="23">
        <f t="shared" si="0"/>
        <v>0</v>
      </c>
      <c r="G47" s="23">
        <f t="shared" si="1"/>
        <v>0</v>
      </c>
      <c r="H47" s="7"/>
      <c r="I47" s="7"/>
      <c r="J47" s="7"/>
    </row>
    <row r="48" spans="1:10" x14ac:dyDescent="0.45">
      <c r="A48" s="7"/>
      <c r="B48" s="7"/>
      <c r="C48" s="7"/>
      <c r="D48" s="7"/>
      <c r="E48" s="7"/>
      <c r="F48" s="23">
        <f t="shared" si="0"/>
        <v>0</v>
      </c>
      <c r="G48" s="23">
        <f t="shared" si="1"/>
        <v>0</v>
      </c>
      <c r="H48" s="7"/>
      <c r="I48" s="7"/>
      <c r="J48" s="7"/>
    </row>
    <row r="49" spans="1:10" x14ac:dyDescent="0.45">
      <c r="A49" s="7"/>
      <c r="B49" s="7"/>
      <c r="C49" s="7"/>
      <c r="D49" s="7"/>
      <c r="E49" s="7"/>
      <c r="F49" s="23">
        <f t="shared" si="0"/>
        <v>0</v>
      </c>
      <c r="G49" s="23">
        <f t="shared" si="1"/>
        <v>0</v>
      </c>
      <c r="H49" s="7"/>
      <c r="I49" s="7"/>
      <c r="J49" s="7"/>
    </row>
    <row r="50" spans="1:10" x14ac:dyDescent="0.45">
      <c r="A50" s="7"/>
      <c r="B50" s="7"/>
      <c r="C50" s="7"/>
      <c r="D50" s="7"/>
      <c r="E50" s="7"/>
      <c r="F50" s="23">
        <f t="shared" si="0"/>
        <v>0</v>
      </c>
      <c r="G50" s="23">
        <f t="shared" si="1"/>
        <v>0</v>
      </c>
      <c r="H50" s="7"/>
      <c r="I50" s="7"/>
      <c r="J50" s="7"/>
    </row>
    <row r="51" spans="1:10" x14ac:dyDescent="0.45">
      <c r="A51" s="7"/>
      <c r="B51" s="7"/>
      <c r="C51" s="7"/>
      <c r="D51" s="7"/>
      <c r="E51" s="7"/>
      <c r="F51" s="23">
        <f t="shared" si="0"/>
        <v>0</v>
      </c>
      <c r="G51" s="23">
        <f t="shared" si="1"/>
        <v>0</v>
      </c>
      <c r="H51" s="7"/>
      <c r="I51" s="7"/>
      <c r="J51" s="7"/>
    </row>
    <row r="52" spans="1:10" x14ac:dyDescent="0.45">
      <c r="A52" s="7"/>
      <c r="B52" s="7"/>
      <c r="C52" s="7"/>
      <c r="D52" s="7"/>
      <c r="E52" s="7"/>
      <c r="F52" s="23">
        <f t="shared" si="0"/>
        <v>0</v>
      </c>
      <c r="G52" s="23">
        <f t="shared" si="1"/>
        <v>0</v>
      </c>
      <c r="H52" s="7"/>
      <c r="I52" s="7"/>
      <c r="J52" s="7"/>
    </row>
    <row r="53" spans="1:10" x14ac:dyDescent="0.45">
      <c r="A53" s="7"/>
      <c r="B53" s="7"/>
      <c r="C53" s="7"/>
      <c r="D53" s="7"/>
      <c r="E53" s="7"/>
      <c r="F53" s="23">
        <f t="shared" si="0"/>
        <v>0</v>
      </c>
      <c r="G53" s="23">
        <f t="shared" si="1"/>
        <v>0</v>
      </c>
      <c r="H53" s="7"/>
      <c r="I53" s="7"/>
      <c r="J53" s="7"/>
    </row>
    <row r="54" spans="1:10" x14ac:dyDescent="0.45">
      <c r="A54" s="7"/>
      <c r="B54" s="7"/>
      <c r="C54" s="7"/>
      <c r="D54" s="7"/>
      <c r="E54" s="7"/>
      <c r="F54" s="23">
        <f t="shared" si="0"/>
        <v>0</v>
      </c>
      <c r="G54" s="23">
        <f t="shared" si="1"/>
        <v>0</v>
      </c>
      <c r="H54" s="7"/>
      <c r="I54" s="7"/>
      <c r="J54" s="7"/>
    </row>
    <row r="55" spans="1:10" x14ac:dyDescent="0.45">
      <c r="A55" s="7"/>
      <c r="B55" s="7"/>
      <c r="C55" s="7"/>
      <c r="D55" s="7"/>
      <c r="E55" s="7"/>
      <c r="F55" s="23">
        <f t="shared" si="0"/>
        <v>0</v>
      </c>
      <c r="G55" s="23">
        <f t="shared" si="1"/>
        <v>0</v>
      </c>
      <c r="H55" s="7"/>
      <c r="I55" s="7"/>
      <c r="J55" s="7"/>
    </row>
    <row r="56" spans="1:10" x14ac:dyDescent="0.45">
      <c r="A56" s="7"/>
      <c r="B56" s="7"/>
      <c r="C56" s="7"/>
      <c r="D56" s="7"/>
      <c r="E56" s="7"/>
      <c r="F56" s="23">
        <f t="shared" si="0"/>
        <v>0</v>
      </c>
      <c r="G56" s="23">
        <f t="shared" si="1"/>
        <v>0</v>
      </c>
      <c r="H56" s="7"/>
      <c r="I56" s="7"/>
      <c r="J56" s="7"/>
    </row>
    <row r="57" spans="1:10" x14ac:dyDescent="0.45">
      <c r="A57" s="7"/>
      <c r="B57" s="7"/>
      <c r="C57" s="7"/>
      <c r="D57" s="7"/>
      <c r="E57" s="7"/>
      <c r="F57" s="23">
        <f t="shared" si="0"/>
        <v>0</v>
      </c>
      <c r="G57" s="23">
        <f t="shared" si="1"/>
        <v>0</v>
      </c>
      <c r="H57" s="7"/>
      <c r="I57" s="7"/>
      <c r="J57" s="7"/>
    </row>
    <row r="58" spans="1:10" x14ac:dyDescent="0.45">
      <c r="A58" s="7"/>
      <c r="B58" s="7"/>
      <c r="C58" s="7"/>
      <c r="D58" s="7"/>
      <c r="E58" s="7"/>
      <c r="F58" s="23">
        <f t="shared" si="0"/>
        <v>0</v>
      </c>
      <c r="G58" s="23">
        <f t="shared" si="1"/>
        <v>0</v>
      </c>
      <c r="H58" s="7"/>
      <c r="I58" s="7"/>
      <c r="J58" s="7"/>
    </row>
    <row r="59" spans="1:10" x14ac:dyDescent="0.45">
      <c r="A59" s="7"/>
      <c r="B59" s="7"/>
      <c r="C59" s="7"/>
      <c r="D59" s="7"/>
      <c r="E59" s="7"/>
      <c r="F59" s="23">
        <f t="shared" si="0"/>
        <v>0</v>
      </c>
      <c r="G59" s="23">
        <f t="shared" si="1"/>
        <v>0</v>
      </c>
      <c r="H59" s="7"/>
      <c r="I59" s="7"/>
      <c r="J59" s="7"/>
    </row>
    <row r="60" spans="1:10" x14ac:dyDescent="0.45">
      <c r="A60" s="7"/>
      <c r="B60" s="7"/>
      <c r="C60" s="7"/>
      <c r="D60" s="7"/>
      <c r="E60" s="7"/>
      <c r="F60" s="23">
        <f t="shared" si="0"/>
        <v>0</v>
      </c>
      <c r="G60" s="23">
        <f t="shared" si="1"/>
        <v>0</v>
      </c>
      <c r="H60" s="7"/>
      <c r="I60" s="7"/>
      <c r="J60" s="7"/>
    </row>
    <row r="61" spans="1:10" x14ac:dyDescent="0.45">
      <c r="A61" s="7"/>
      <c r="B61" s="7"/>
      <c r="C61" s="7"/>
      <c r="D61" s="7"/>
      <c r="E61" s="7"/>
      <c r="F61" s="23">
        <f t="shared" si="0"/>
        <v>0</v>
      </c>
      <c r="G61" s="23">
        <f t="shared" si="1"/>
        <v>0</v>
      </c>
      <c r="H61" s="7"/>
      <c r="I61" s="7"/>
      <c r="J61" s="7"/>
    </row>
    <row r="62" spans="1:10" x14ac:dyDescent="0.45">
      <c r="A62" s="7"/>
      <c r="B62" s="7"/>
      <c r="C62" s="7"/>
      <c r="D62" s="7"/>
      <c r="E62" s="7"/>
      <c r="F62" s="23">
        <f t="shared" si="0"/>
        <v>0</v>
      </c>
      <c r="G62" s="23">
        <f t="shared" si="1"/>
        <v>0</v>
      </c>
      <c r="H62" s="7"/>
      <c r="I62" s="7"/>
      <c r="J62" s="7"/>
    </row>
    <row r="63" spans="1:10" x14ac:dyDescent="0.45">
      <c r="A63" s="7"/>
      <c r="B63" s="7"/>
      <c r="C63" s="7"/>
      <c r="D63" s="7"/>
      <c r="E63" s="7"/>
      <c r="F63" s="23">
        <f t="shared" si="0"/>
        <v>0</v>
      </c>
      <c r="G63" s="23">
        <f t="shared" si="1"/>
        <v>0</v>
      </c>
      <c r="H63" s="7"/>
      <c r="I63" s="7"/>
      <c r="J63" s="7"/>
    </row>
    <row r="64" spans="1:10" x14ac:dyDescent="0.45">
      <c r="A64" s="7"/>
      <c r="B64" s="7"/>
      <c r="C64" s="7"/>
      <c r="D64" s="7"/>
      <c r="E64" s="7"/>
      <c r="F64" s="23">
        <f t="shared" si="0"/>
        <v>0</v>
      </c>
      <c r="G64" s="23">
        <f t="shared" si="1"/>
        <v>0</v>
      </c>
      <c r="H64" s="7"/>
      <c r="I64" s="7"/>
      <c r="J64" s="7"/>
    </row>
    <row r="65" spans="1:10" x14ac:dyDescent="0.45">
      <c r="A65" s="7"/>
      <c r="B65" s="7"/>
      <c r="C65" s="7"/>
      <c r="D65" s="7"/>
      <c r="E65" s="7"/>
      <c r="F65" s="23">
        <f t="shared" si="0"/>
        <v>0</v>
      </c>
      <c r="G65" s="23">
        <f t="shared" si="1"/>
        <v>0</v>
      </c>
      <c r="H65" s="7"/>
      <c r="I65" s="7"/>
      <c r="J65" s="7"/>
    </row>
    <row r="66" spans="1:10" x14ac:dyDescent="0.45">
      <c r="A66" s="7"/>
      <c r="B66" s="7"/>
      <c r="C66" s="7"/>
      <c r="D66" s="7"/>
      <c r="E66" s="7"/>
      <c r="F66" s="23">
        <f t="shared" si="0"/>
        <v>0</v>
      </c>
      <c r="G66" s="23">
        <f t="shared" si="1"/>
        <v>0</v>
      </c>
      <c r="H66" s="7"/>
      <c r="I66" s="7"/>
      <c r="J66" s="7"/>
    </row>
    <row r="67" spans="1:10" x14ac:dyDescent="0.45">
      <c r="A67" s="7"/>
      <c r="B67" s="7"/>
      <c r="C67" s="7"/>
      <c r="D67" s="7"/>
      <c r="E67" s="7"/>
      <c r="F67" s="23">
        <f t="shared" si="0"/>
        <v>0</v>
      </c>
      <c r="G67" s="23">
        <f t="shared" si="1"/>
        <v>0</v>
      </c>
      <c r="H67" s="7"/>
      <c r="I67" s="7"/>
      <c r="J67" s="7"/>
    </row>
    <row r="68" spans="1:10" x14ac:dyDescent="0.45">
      <c r="A68" s="7"/>
      <c r="B68" s="7"/>
      <c r="C68" s="7"/>
      <c r="D68" s="7"/>
      <c r="E68" s="7"/>
      <c r="F68" s="23">
        <f t="shared" si="0"/>
        <v>0</v>
      </c>
      <c r="G68" s="23">
        <f t="shared" si="1"/>
        <v>0</v>
      </c>
      <c r="H68" s="7"/>
      <c r="I68" s="7"/>
      <c r="J68" s="7"/>
    </row>
    <row r="69" spans="1:10" x14ac:dyDescent="0.45">
      <c r="A69" s="7"/>
      <c r="B69" s="7"/>
      <c r="C69" s="7"/>
      <c r="D69" s="7"/>
      <c r="E69" s="7"/>
      <c r="F69" s="23">
        <f t="shared" si="0"/>
        <v>0</v>
      </c>
      <c r="G69" s="23">
        <f t="shared" si="1"/>
        <v>0</v>
      </c>
      <c r="H69" s="7"/>
      <c r="I69" s="7"/>
      <c r="J69" s="7"/>
    </row>
    <row r="70" spans="1:10" x14ac:dyDescent="0.45">
      <c r="A70" s="7"/>
      <c r="B70" s="7"/>
      <c r="C70" s="7"/>
      <c r="D70" s="7"/>
      <c r="E70" s="7"/>
      <c r="F70" s="23">
        <f t="shared" si="0"/>
        <v>0</v>
      </c>
      <c r="G70" s="23">
        <f t="shared" si="1"/>
        <v>0</v>
      </c>
      <c r="H70" s="7"/>
      <c r="I70" s="7"/>
      <c r="J70" s="7"/>
    </row>
    <row r="71" spans="1:10" x14ac:dyDescent="0.45">
      <c r="A71" s="7"/>
      <c r="B71" s="7"/>
      <c r="C71" s="7"/>
      <c r="D71" s="7"/>
      <c r="E71" s="7"/>
      <c r="F71" s="23">
        <f t="shared" si="0"/>
        <v>0</v>
      </c>
      <c r="G71" s="23">
        <f t="shared" si="1"/>
        <v>0</v>
      </c>
      <c r="H71" s="7"/>
      <c r="I71" s="7"/>
      <c r="J71" s="7"/>
    </row>
    <row r="72" spans="1:10" x14ac:dyDescent="0.45">
      <c r="A72" s="7"/>
      <c r="B72" s="7"/>
      <c r="C72" s="7"/>
      <c r="D72" s="7"/>
      <c r="E72" s="7"/>
      <c r="F72" s="23">
        <f t="shared" si="0"/>
        <v>0</v>
      </c>
      <c r="G72" s="23">
        <f t="shared" si="1"/>
        <v>0</v>
      </c>
      <c r="H72" s="7"/>
      <c r="I72" s="7"/>
      <c r="J72" s="7"/>
    </row>
    <row r="73" spans="1:10" x14ac:dyDescent="0.45">
      <c r="A73" s="7"/>
      <c r="B73" s="7"/>
      <c r="C73" s="7"/>
      <c r="D73" s="7"/>
      <c r="E73" s="7"/>
      <c r="F73" s="23">
        <f t="shared" si="0"/>
        <v>0</v>
      </c>
      <c r="G73" s="23">
        <f t="shared" si="1"/>
        <v>0</v>
      </c>
      <c r="H73" s="7"/>
      <c r="I73" s="7"/>
      <c r="J73" s="7"/>
    </row>
    <row r="74" spans="1:10" x14ac:dyDescent="0.45">
      <c r="A74" s="7"/>
      <c r="B74" s="7"/>
      <c r="C74" s="7"/>
      <c r="D74" s="7"/>
      <c r="E74" s="7"/>
      <c r="F74" s="23">
        <f t="shared" si="0"/>
        <v>0</v>
      </c>
      <c r="G74" s="23">
        <f t="shared" si="1"/>
        <v>0</v>
      </c>
      <c r="H74" s="7"/>
      <c r="I74" s="7"/>
      <c r="J74" s="7"/>
    </row>
    <row r="75" spans="1:10" x14ac:dyDescent="0.45">
      <c r="A75" s="7"/>
      <c r="B75" s="7"/>
      <c r="C75" s="7"/>
      <c r="D75" s="7"/>
      <c r="E75" s="7"/>
      <c r="F75" s="23">
        <f t="shared" ref="F75:F105" si="2">IF(F74=0,0,F74-1)</f>
        <v>0</v>
      </c>
      <c r="G75" s="23">
        <f t="shared" ref="G75:G105" si="3">IF(F74=0,0,((($B$2/$B$3)^F75)/FACT(F75)))</f>
        <v>0</v>
      </c>
      <c r="H75" s="7"/>
      <c r="I75" s="7"/>
      <c r="J75" s="7"/>
    </row>
    <row r="76" spans="1:10" x14ac:dyDescent="0.45">
      <c r="A76" s="7"/>
      <c r="B76" s="7"/>
      <c r="C76" s="7"/>
      <c r="D76" s="7"/>
      <c r="E76" s="7"/>
      <c r="F76" s="23">
        <f t="shared" si="2"/>
        <v>0</v>
      </c>
      <c r="G76" s="23">
        <f t="shared" si="3"/>
        <v>0</v>
      </c>
      <c r="H76" s="7"/>
      <c r="I76" s="7"/>
      <c r="J76" s="7"/>
    </row>
    <row r="77" spans="1:10" x14ac:dyDescent="0.45">
      <c r="A77" s="7"/>
      <c r="B77" s="7"/>
      <c r="C77" s="7"/>
      <c r="D77" s="7"/>
      <c r="E77" s="7"/>
      <c r="F77" s="23">
        <f t="shared" si="2"/>
        <v>0</v>
      </c>
      <c r="G77" s="23">
        <f t="shared" si="3"/>
        <v>0</v>
      </c>
      <c r="H77" s="7"/>
      <c r="I77" s="7"/>
      <c r="J77" s="7"/>
    </row>
    <row r="78" spans="1:10" x14ac:dyDescent="0.45">
      <c r="A78" s="7"/>
      <c r="B78" s="7"/>
      <c r="C78" s="7"/>
      <c r="D78" s="7"/>
      <c r="E78" s="7"/>
      <c r="F78" s="23">
        <f t="shared" si="2"/>
        <v>0</v>
      </c>
      <c r="G78" s="23">
        <f t="shared" si="3"/>
        <v>0</v>
      </c>
      <c r="H78" s="7"/>
      <c r="I78" s="7"/>
      <c r="J78" s="7"/>
    </row>
    <row r="79" spans="1:10" x14ac:dyDescent="0.45">
      <c r="A79" s="7"/>
      <c r="B79" s="7"/>
      <c r="C79" s="7"/>
      <c r="D79" s="7"/>
      <c r="E79" s="7"/>
      <c r="F79" s="23">
        <f t="shared" si="2"/>
        <v>0</v>
      </c>
      <c r="G79" s="23">
        <f t="shared" si="3"/>
        <v>0</v>
      </c>
      <c r="H79" s="7"/>
      <c r="I79" s="7"/>
      <c r="J79" s="7"/>
    </row>
    <row r="80" spans="1:10" x14ac:dyDescent="0.45">
      <c r="A80" s="7"/>
      <c r="B80" s="7"/>
      <c r="C80" s="7"/>
      <c r="D80" s="7"/>
      <c r="E80" s="7"/>
      <c r="F80" s="23">
        <f t="shared" si="2"/>
        <v>0</v>
      </c>
      <c r="G80" s="23">
        <f t="shared" si="3"/>
        <v>0</v>
      </c>
      <c r="H80" s="7"/>
      <c r="I80" s="7"/>
      <c r="J80" s="7"/>
    </row>
    <row r="81" spans="1:10" x14ac:dyDescent="0.45">
      <c r="A81" s="7"/>
      <c r="B81" s="7"/>
      <c r="C81" s="7"/>
      <c r="D81" s="7"/>
      <c r="E81" s="7"/>
      <c r="F81" s="23">
        <f t="shared" si="2"/>
        <v>0</v>
      </c>
      <c r="G81" s="23">
        <f t="shared" si="3"/>
        <v>0</v>
      </c>
      <c r="H81" s="7"/>
      <c r="I81" s="7"/>
      <c r="J81" s="7"/>
    </row>
    <row r="82" spans="1:10" x14ac:dyDescent="0.45">
      <c r="A82" s="7"/>
      <c r="B82" s="7"/>
      <c r="C82" s="7"/>
      <c r="D82" s="7"/>
      <c r="E82" s="7"/>
      <c r="F82" s="23">
        <f t="shared" si="2"/>
        <v>0</v>
      </c>
      <c r="G82" s="23">
        <f t="shared" si="3"/>
        <v>0</v>
      </c>
      <c r="H82" s="7"/>
      <c r="I82" s="7"/>
      <c r="J82" s="7"/>
    </row>
    <row r="83" spans="1:10" x14ac:dyDescent="0.45">
      <c r="A83" s="7"/>
      <c r="B83" s="7"/>
      <c r="C83" s="7"/>
      <c r="D83" s="7"/>
      <c r="E83" s="7"/>
      <c r="F83" s="23">
        <f t="shared" si="2"/>
        <v>0</v>
      </c>
      <c r="G83" s="23">
        <f t="shared" si="3"/>
        <v>0</v>
      </c>
      <c r="H83" s="7"/>
      <c r="I83" s="7"/>
      <c r="J83" s="7"/>
    </row>
    <row r="84" spans="1:10" x14ac:dyDescent="0.45">
      <c r="A84" s="7"/>
      <c r="B84" s="7"/>
      <c r="C84" s="7"/>
      <c r="D84" s="7"/>
      <c r="E84" s="7"/>
      <c r="F84" s="23">
        <f t="shared" si="2"/>
        <v>0</v>
      </c>
      <c r="G84" s="23">
        <f t="shared" si="3"/>
        <v>0</v>
      </c>
      <c r="H84" s="7"/>
      <c r="I84" s="7"/>
      <c r="J84" s="7"/>
    </row>
    <row r="85" spans="1:10" x14ac:dyDescent="0.45">
      <c r="A85" s="7"/>
      <c r="B85" s="7"/>
      <c r="C85" s="7"/>
      <c r="D85" s="7"/>
      <c r="E85" s="7"/>
      <c r="F85" s="23">
        <f t="shared" si="2"/>
        <v>0</v>
      </c>
      <c r="G85" s="23">
        <f t="shared" si="3"/>
        <v>0</v>
      </c>
      <c r="H85" s="7"/>
      <c r="I85" s="7"/>
      <c r="J85" s="7"/>
    </row>
    <row r="86" spans="1:10" x14ac:dyDescent="0.45">
      <c r="A86" s="7"/>
      <c r="B86" s="7"/>
      <c r="C86" s="7"/>
      <c r="D86" s="7"/>
      <c r="E86" s="7"/>
      <c r="F86" s="23">
        <f t="shared" si="2"/>
        <v>0</v>
      </c>
      <c r="G86" s="23">
        <f t="shared" si="3"/>
        <v>0</v>
      </c>
      <c r="H86" s="7"/>
      <c r="I86" s="7"/>
      <c r="J86" s="7"/>
    </row>
    <row r="87" spans="1:10" x14ac:dyDescent="0.45">
      <c r="A87" s="7"/>
      <c r="B87" s="7"/>
      <c r="C87" s="7"/>
      <c r="D87" s="7"/>
      <c r="E87" s="7"/>
      <c r="F87" s="23">
        <f t="shared" si="2"/>
        <v>0</v>
      </c>
      <c r="G87" s="23">
        <f t="shared" si="3"/>
        <v>0</v>
      </c>
      <c r="H87" s="7"/>
      <c r="I87" s="7"/>
      <c r="J87" s="7"/>
    </row>
    <row r="88" spans="1:10" x14ac:dyDescent="0.45">
      <c r="A88" s="7"/>
      <c r="B88" s="7"/>
      <c r="C88" s="7"/>
      <c r="D88" s="7"/>
      <c r="E88" s="7"/>
      <c r="F88" s="23">
        <f t="shared" si="2"/>
        <v>0</v>
      </c>
      <c r="G88" s="23">
        <f t="shared" si="3"/>
        <v>0</v>
      </c>
      <c r="H88" s="7"/>
      <c r="I88" s="7"/>
      <c r="J88" s="7"/>
    </row>
    <row r="89" spans="1:10" x14ac:dyDescent="0.45">
      <c r="A89" s="7"/>
      <c r="B89" s="7"/>
      <c r="C89" s="7"/>
      <c r="D89" s="7"/>
      <c r="E89" s="7"/>
      <c r="F89" s="23">
        <f t="shared" si="2"/>
        <v>0</v>
      </c>
      <c r="G89" s="23">
        <f t="shared" si="3"/>
        <v>0</v>
      </c>
      <c r="H89" s="7"/>
      <c r="I89" s="7"/>
      <c r="J89" s="7"/>
    </row>
    <row r="90" spans="1:10" x14ac:dyDescent="0.45">
      <c r="A90" s="7"/>
      <c r="B90" s="7"/>
      <c r="C90" s="7"/>
      <c r="D90" s="7"/>
      <c r="E90" s="7"/>
      <c r="F90" s="23">
        <f t="shared" si="2"/>
        <v>0</v>
      </c>
      <c r="G90" s="23">
        <f t="shared" si="3"/>
        <v>0</v>
      </c>
      <c r="H90" s="7"/>
      <c r="I90" s="7"/>
      <c r="J90" s="7"/>
    </row>
    <row r="91" spans="1:10" x14ac:dyDescent="0.45">
      <c r="A91" s="7"/>
      <c r="B91" s="7"/>
      <c r="C91" s="7"/>
      <c r="D91" s="7"/>
      <c r="E91" s="7"/>
      <c r="F91" s="23">
        <f t="shared" si="2"/>
        <v>0</v>
      </c>
      <c r="G91" s="23">
        <f t="shared" si="3"/>
        <v>0</v>
      </c>
      <c r="H91" s="7"/>
      <c r="I91" s="7"/>
      <c r="J91" s="7"/>
    </row>
    <row r="92" spans="1:10" x14ac:dyDescent="0.45">
      <c r="A92" s="7"/>
      <c r="B92" s="7"/>
      <c r="C92" s="7"/>
      <c r="D92" s="7"/>
      <c r="E92" s="7"/>
      <c r="F92" s="23">
        <f t="shared" si="2"/>
        <v>0</v>
      </c>
      <c r="G92" s="23">
        <f t="shared" si="3"/>
        <v>0</v>
      </c>
      <c r="H92" s="7"/>
      <c r="I92" s="7"/>
      <c r="J92" s="7"/>
    </row>
    <row r="93" spans="1:10" x14ac:dyDescent="0.45">
      <c r="A93" s="7"/>
      <c r="B93" s="7"/>
      <c r="C93" s="7"/>
      <c r="D93" s="7"/>
      <c r="E93" s="7"/>
      <c r="F93" s="23">
        <f t="shared" si="2"/>
        <v>0</v>
      </c>
      <c r="G93" s="23">
        <f t="shared" si="3"/>
        <v>0</v>
      </c>
      <c r="H93" s="7"/>
      <c r="I93" s="7"/>
      <c r="J93" s="7"/>
    </row>
    <row r="94" spans="1:10" x14ac:dyDescent="0.45">
      <c r="A94" s="7"/>
      <c r="B94" s="7"/>
      <c r="C94" s="7"/>
      <c r="D94" s="7"/>
      <c r="E94" s="7"/>
      <c r="F94" s="23">
        <f t="shared" si="2"/>
        <v>0</v>
      </c>
      <c r="G94" s="23">
        <f t="shared" si="3"/>
        <v>0</v>
      </c>
      <c r="H94" s="7"/>
      <c r="I94" s="7"/>
      <c r="J94" s="7"/>
    </row>
    <row r="95" spans="1:10" x14ac:dyDescent="0.45">
      <c r="A95" s="7"/>
      <c r="B95" s="7"/>
      <c r="C95" s="7"/>
      <c r="D95" s="7"/>
      <c r="E95" s="7"/>
      <c r="F95" s="23">
        <f t="shared" si="2"/>
        <v>0</v>
      </c>
      <c r="G95" s="23">
        <f t="shared" si="3"/>
        <v>0</v>
      </c>
      <c r="H95" s="7"/>
      <c r="I95" s="7"/>
      <c r="J95" s="7"/>
    </row>
    <row r="96" spans="1:10" x14ac:dyDescent="0.45">
      <c r="A96" s="7"/>
      <c r="B96" s="7"/>
      <c r="C96" s="7"/>
      <c r="D96" s="7"/>
      <c r="E96" s="7"/>
      <c r="F96" s="23">
        <f t="shared" si="2"/>
        <v>0</v>
      </c>
      <c r="G96" s="23">
        <f t="shared" si="3"/>
        <v>0</v>
      </c>
      <c r="H96" s="7"/>
      <c r="I96" s="7"/>
      <c r="J96" s="7"/>
    </row>
    <row r="97" spans="1:10" x14ac:dyDescent="0.45">
      <c r="A97" s="7"/>
      <c r="B97" s="7"/>
      <c r="C97" s="7"/>
      <c r="D97" s="7"/>
      <c r="E97" s="7"/>
      <c r="F97" s="23">
        <f t="shared" si="2"/>
        <v>0</v>
      </c>
      <c r="G97" s="23">
        <f t="shared" si="3"/>
        <v>0</v>
      </c>
      <c r="H97" s="7"/>
      <c r="I97" s="7"/>
      <c r="J97" s="7"/>
    </row>
    <row r="98" spans="1:10" x14ac:dyDescent="0.45">
      <c r="A98" s="7"/>
      <c r="B98" s="7"/>
      <c r="C98" s="7"/>
      <c r="D98" s="7"/>
      <c r="E98" s="7"/>
      <c r="F98" s="23">
        <f t="shared" si="2"/>
        <v>0</v>
      </c>
      <c r="G98" s="23">
        <f t="shared" si="3"/>
        <v>0</v>
      </c>
      <c r="H98" s="7"/>
      <c r="I98" s="7"/>
      <c r="J98" s="7"/>
    </row>
    <row r="99" spans="1:10" x14ac:dyDescent="0.45">
      <c r="A99" s="7"/>
      <c r="B99" s="7"/>
      <c r="C99" s="7"/>
      <c r="D99" s="7"/>
      <c r="E99" s="7"/>
      <c r="F99" s="23">
        <f t="shared" si="2"/>
        <v>0</v>
      </c>
      <c r="G99" s="23">
        <f t="shared" si="3"/>
        <v>0</v>
      </c>
      <c r="H99" s="7"/>
      <c r="I99" s="7"/>
      <c r="J99" s="7"/>
    </row>
    <row r="100" spans="1:10" x14ac:dyDescent="0.45">
      <c r="A100" s="7"/>
      <c r="B100" s="7"/>
      <c r="C100" s="7"/>
      <c r="D100" s="7"/>
      <c r="E100" s="7"/>
      <c r="F100" s="23">
        <f t="shared" si="2"/>
        <v>0</v>
      </c>
      <c r="G100" s="23">
        <f t="shared" si="3"/>
        <v>0</v>
      </c>
      <c r="H100" s="7"/>
      <c r="I100" s="7"/>
      <c r="J100" s="7"/>
    </row>
    <row r="101" spans="1:10" x14ac:dyDescent="0.45">
      <c r="A101" s="7"/>
      <c r="B101" s="7"/>
      <c r="C101" s="7"/>
      <c r="D101" s="7"/>
      <c r="E101" s="7"/>
      <c r="F101" s="23">
        <f t="shared" si="2"/>
        <v>0</v>
      </c>
      <c r="G101" s="23">
        <f t="shared" si="3"/>
        <v>0</v>
      </c>
      <c r="H101" s="7"/>
      <c r="I101" s="7"/>
      <c r="J101" s="7"/>
    </row>
    <row r="102" spans="1:10" x14ac:dyDescent="0.45">
      <c r="A102" s="7"/>
      <c r="B102" s="7"/>
      <c r="C102" s="7"/>
      <c r="D102" s="7"/>
      <c r="E102" s="7"/>
      <c r="F102" s="23">
        <f t="shared" si="2"/>
        <v>0</v>
      </c>
      <c r="G102" s="23">
        <f t="shared" si="3"/>
        <v>0</v>
      </c>
      <c r="H102" s="7"/>
      <c r="I102" s="7"/>
      <c r="J102" s="7"/>
    </row>
    <row r="103" spans="1:10" x14ac:dyDescent="0.45">
      <c r="A103" s="7"/>
      <c r="B103" s="7"/>
      <c r="C103" s="7"/>
      <c r="D103" s="7"/>
      <c r="E103" s="7"/>
      <c r="F103" s="23">
        <f t="shared" si="2"/>
        <v>0</v>
      </c>
      <c r="G103" s="23">
        <f t="shared" si="3"/>
        <v>0</v>
      </c>
      <c r="H103" s="7"/>
      <c r="I103" s="7"/>
      <c r="J103" s="7"/>
    </row>
    <row r="104" spans="1:10" x14ac:dyDescent="0.45">
      <c r="A104" s="7"/>
      <c r="B104" s="7"/>
      <c r="C104" s="7"/>
      <c r="D104" s="7"/>
      <c r="E104" s="7"/>
      <c r="F104" s="23">
        <f t="shared" si="2"/>
        <v>0</v>
      </c>
      <c r="G104" s="23">
        <f t="shared" si="3"/>
        <v>0</v>
      </c>
      <c r="H104" s="7"/>
      <c r="I104" s="7"/>
      <c r="J104" s="7"/>
    </row>
    <row r="105" spans="1:10" x14ac:dyDescent="0.45">
      <c r="A105" s="7"/>
      <c r="B105" s="7"/>
      <c r="C105" s="7"/>
      <c r="D105" s="7"/>
      <c r="E105" s="7"/>
      <c r="F105" s="23">
        <f t="shared" si="2"/>
        <v>0</v>
      </c>
      <c r="G105" s="23">
        <f t="shared" si="3"/>
        <v>0</v>
      </c>
      <c r="H105" s="7"/>
      <c r="I105" s="7"/>
      <c r="J105" s="7"/>
    </row>
    <row r="106" spans="1:10" x14ac:dyDescent="0.45">
      <c r="A106" s="7"/>
      <c r="B106" s="7"/>
      <c r="C106" s="7"/>
      <c r="D106" s="7"/>
      <c r="E106" s="7"/>
      <c r="H106" s="7"/>
      <c r="I106" s="7"/>
      <c r="J106" s="7"/>
    </row>
    <row r="107" spans="1:10" x14ac:dyDescent="0.45">
      <c r="A107" s="7"/>
      <c r="B107" s="7"/>
      <c r="C107" s="7"/>
      <c r="D107" s="7"/>
      <c r="E107" s="7"/>
      <c r="H107" s="7"/>
      <c r="I107" s="7"/>
      <c r="J107" s="7"/>
    </row>
    <row r="108" spans="1:10" x14ac:dyDescent="0.4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4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4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4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4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4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4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4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4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4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4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4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4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4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4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4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4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4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4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4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4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4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4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4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4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4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4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4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4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4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4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4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4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4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4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4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4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4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4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4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4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4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4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4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4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4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4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4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4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4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4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4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4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4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4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4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4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4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4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4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4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4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45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45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45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45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4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45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45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45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45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45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45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45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45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45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4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45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45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45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45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45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45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45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45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45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4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45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45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45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45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45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45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45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45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45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4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45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45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45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45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45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45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45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45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45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4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45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45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45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45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45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4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4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4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4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4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4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4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4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4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4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4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4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4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4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4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4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4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4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4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4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4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4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4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4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4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4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4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4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4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4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4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4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4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4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4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4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4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4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4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4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4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4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4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4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4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4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4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4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4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4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4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4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4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4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4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4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4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4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4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4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4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4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4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4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4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4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4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4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4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4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4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4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4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4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4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4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4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4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4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4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4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4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4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4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4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4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4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4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4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4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4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4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4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4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4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4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4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4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4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4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4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4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4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4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4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4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4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4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4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4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4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4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4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4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4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4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4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4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4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4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4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4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4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4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4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4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4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4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4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4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4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4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4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4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4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4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4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4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4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4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4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4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4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45">
      <c r="A366" s="7"/>
      <c r="B366" s="7"/>
      <c r="C366" s="7"/>
      <c r="D366" s="7"/>
      <c r="E366" s="7"/>
      <c r="F366" s="7"/>
      <c r="G366" s="7"/>
      <c r="H366" s="7"/>
      <c r="I366" s="7"/>
      <c r="J366" s="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ColWidth="10.3515625" defaultRowHeight="12.7" x14ac:dyDescent="0.4"/>
  <cols>
    <col min="1" max="1" width="66.64453125" style="5" customWidth="1"/>
    <col min="2" max="2" width="12.87890625" style="5" customWidth="1"/>
    <col min="3" max="3" width="6.64453125" style="5" customWidth="1"/>
    <col min="4" max="4" width="19.76171875" style="5" bestFit="1" customWidth="1"/>
    <col min="5" max="5" width="6" style="5" customWidth="1"/>
    <col min="6" max="6" width="8.64453125" style="5" customWidth="1"/>
    <col min="7" max="256" width="10.3515625" style="5"/>
    <col min="257" max="257" width="43.41015625" style="5" customWidth="1"/>
    <col min="258" max="258" width="12.87890625" style="5" customWidth="1"/>
    <col min="259" max="259" width="6.64453125" style="5" customWidth="1"/>
    <col min="260" max="260" width="10.3515625" style="5"/>
    <col min="261" max="261" width="6" style="5" customWidth="1"/>
    <col min="262" max="262" width="8.64453125" style="5" customWidth="1"/>
    <col min="263" max="512" width="10.3515625" style="5"/>
    <col min="513" max="513" width="43.41015625" style="5" customWidth="1"/>
    <col min="514" max="514" width="12.87890625" style="5" customWidth="1"/>
    <col min="515" max="515" width="6.64453125" style="5" customWidth="1"/>
    <col min="516" max="516" width="10.3515625" style="5"/>
    <col min="517" max="517" width="6" style="5" customWidth="1"/>
    <col min="518" max="518" width="8.64453125" style="5" customWidth="1"/>
    <col min="519" max="768" width="10.3515625" style="5"/>
    <col min="769" max="769" width="43.41015625" style="5" customWidth="1"/>
    <col min="770" max="770" width="12.87890625" style="5" customWidth="1"/>
    <col min="771" max="771" width="6.64453125" style="5" customWidth="1"/>
    <col min="772" max="772" width="10.3515625" style="5"/>
    <col min="773" max="773" width="6" style="5" customWidth="1"/>
    <col min="774" max="774" width="8.64453125" style="5" customWidth="1"/>
    <col min="775" max="1024" width="10.3515625" style="5"/>
    <col min="1025" max="1025" width="43.41015625" style="5" customWidth="1"/>
    <col min="1026" max="1026" width="12.87890625" style="5" customWidth="1"/>
    <col min="1027" max="1027" width="6.64453125" style="5" customWidth="1"/>
    <col min="1028" max="1028" width="10.3515625" style="5"/>
    <col min="1029" max="1029" width="6" style="5" customWidth="1"/>
    <col min="1030" max="1030" width="8.64453125" style="5" customWidth="1"/>
    <col min="1031" max="1280" width="10.3515625" style="5"/>
    <col min="1281" max="1281" width="43.41015625" style="5" customWidth="1"/>
    <col min="1282" max="1282" width="12.87890625" style="5" customWidth="1"/>
    <col min="1283" max="1283" width="6.64453125" style="5" customWidth="1"/>
    <col min="1284" max="1284" width="10.3515625" style="5"/>
    <col min="1285" max="1285" width="6" style="5" customWidth="1"/>
    <col min="1286" max="1286" width="8.64453125" style="5" customWidth="1"/>
    <col min="1287" max="1536" width="10.3515625" style="5"/>
    <col min="1537" max="1537" width="43.41015625" style="5" customWidth="1"/>
    <col min="1538" max="1538" width="12.87890625" style="5" customWidth="1"/>
    <col min="1539" max="1539" width="6.64453125" style="5" customWidth="1"/>
    <col min="1540" max="1540" width="10.3515625" style="5"/>
    <col min="1541" max="1541" width="6" style="5" customWidth="1"/>
    <col min="1542" max="1542" width="8.64453125" style="5" customWidth="1"/>
    <col min="1543" max="1792" width="10.3515625" style="5"/>
    <col min="1793" max="1793" width="43.41015625" style="5" customWidth="1"/>
    <col min="1794" max="1794" width="12.87890625" style="5" customWidth="1"/>
    <col min="1795" max="1795" width="6.64453125" style="5" customWidth="1"/>
    <col min="1796" max="1796" width="10.3515625" style="5"/>
    <col min="1797" max="1797" width="6" style="5" customWidth="1"/>
    <col min="1798" max="1798" width="8.64453125" style="5" customWidth="1"/>
    <col min="1799" max="2048" width="10.3515625" style="5"/>
    <col min="2049" max="2049" width="43.41015625" style="5" customWidth="1"/>
    <col min="2050" max="2050" width="12.87890625" style="5" customWidth="1"/>
    <col min="2051" max="2051" width="6.64453125" style="5" customWidth="1"/>
    <col min="2052" max="2052" width="10.3515625" style="5"/>
    <col min="2053" max="2053" width="6" style="5" customWidth="1"/>
    <col min="2054" max="2054" width="8.64453125" style="5" customWidth="1"/>
    <col min="2055" max="2304" width="10.3515625" style="5"/>
    <col min="2305" max="2305" width="43.41015625" style="5" customWidth="1"/>
    <col min="2306" max="2306" width="12.87890625" style="5" customWidth="1"/>
    <col min="2307" max="2307" width="6.64453125" style="5" customWidth="1"/>
    <col min="2308" max="2308" width="10.3515625" style="5"/>
    <col min="2309" max="2309" width="6" style="5" customWidth="1"/>
    <col min="2310" max="2310" width="8.64453125" style="5" customWidth="1"/>
    <col min="2311" max="2560" width="10.3515625" style="5"/>
    <col min="2561" max="2561" width="43.41015625" style="5" customWidth="1"/>
    <col min="2562" max="2562" width="12.87890625" style="5" customWidth="1"/>
    <col min="2563" max="2563" width="6.64453125" style="5" customWidth="1"/>
    <col min="2564" max="2564" width="10.3515625" style="5"/>
    <col min="2565" max="2565" width="6" style="5" customWidth="1"/>
    <col min="2566" max="2566" width="8.64453125" style="5" customWidth="1"/>
    <col min="2567" max="2816" width="10.3515625" style="5"/>
    <col min="2817" max="2817" width="43.41015625" style="5" customWidth="1"/>
    <col min="2818" max="2818" width="12.87890625" style="5" customWidth="1"/>
    <col min="2819" max="2819" width="6.64453125" style="5" customWidth="1"/>
    <col min="2820" max="2820" width="10.3515625" style="5"/>
    <col min="2821" max="2821" width="6" style="5" customWidth="1"/>
    <col min="2822" max="2822" width="8.64453125" style="5" customWidth="1"/>
    <col min="2823" max="3072" width="10.3515625" style="5"/>
    <col min="3073" max="3073" width="43.41015625" style="5" customWidth="1"/>
    <col min="3074" max="3074" width="12.87890625" style="5" customWidth="1"/>
    <col min="3075" max="3075" width="6.64453125" style="5" customWidth="1"/>
    <col min="3076" max="3076" width="10.3515625" style="5"/>
    <col min="3077" max="3077" width="6" style="5" customWidth="1"/>
    <col min="3078" max="3078" width="8.64453125" style="5" customWidth="1"/>
    <col min="3079" max="3328" width="10.3515625" style="5"/>
    <col min="3329" max="3329" width="43.41015625" style="5" customWidth="1"/>
    <col min="3330" max="3330" width="12.87890625" style="5" customWidth="1"/>
    <col min="3331" max="3331" width="6.64453125" style="5" customWidth="1"/>
    <col min="3332" max="3332" width="10.3515625" style="5"/>
    <col min="3333" max="3333" width="6" style="5" customWidth="1"/>
    <col min="3334" max="3334" width="8.64453125" style="5" customWidth="1"/>
    <col min="3335" max="3584" width="10.3515625" style="5"/>
    <col min="3585" max="3585" width="43.41015625" style="5" customWidth="1"/>
    <col min="3586" max="3586" width="12.87890625" style="5" customWidth="1"/>
    <col min="3587" max="3587" width="6.64453125" style="5" customWidth="1"/>
    <col min="3588" max="3588" width="10.3515625" style="5"/>
    <col min="3589" max="3589" width="6" style="5" customWidth="1"/>
    <col min="3590" max="3590" width="8.64453125" style="5" customWidth="1"/>
    <col min="3591" max="3840" width="10.3515625" style="5"/>
    <col min="3841" max="3841" width="43.41015625" style="5" customWidth="1"/>
    <col min="3842" max="3842" width="12.87890625" style="5" customWidth="1"/>
    <col min="3843" max="3843" width="6.64453125" style="5" customWidth="1"/>
    <col min="3844" max="3844" width="10.3515625" style="5"/>
    <col min="3845" max="3845" width="6" style="5" customWidth="1"/>
    <col min="3846" max="3846" width="8.64453125" style="5" customWidth="1"/>
    <col min="3847" max="4096" width="10.3515625" style="5"/>
    <col min="4097" max="4097" width="43.41015625" style="5" customWidth="1"/>
    <col min="4098" max="4098" width="12.87890625" style="5" customWidth="1"/>
    <col min="4099" max="4099" width="6.64453125" style="5" customWidth="1"/>
    <col min="4100" max="4100" width="10.3515625" style="5"/>
    <col min="4101" max="4101" width="6" style="5" customWidth="1"/>
    <col min="4102" max="4102" width="8.64453125" style="5" customWidth="1"/>
    <col min="4103" max="4352" width="10.3515625" style="5"/>
    <col min="4353" max="4353" width="43.41015625" style="5" customWidth="1"/>
    <col min="4354" max="4354" width="12.87890625" style="5" customWidth="1"/>
    <col min="4355" max="4355" width="6.64453125" style="5" customWidth="1"/>
    <col min="4356" max="4356" width="10.3515625" style="5"/>
    <col min="4357" max="4357" width="6" style="5" customWidth="1"/>
    <col min="4358" max="4358" width="8.64453125" style="5" customWidth="1"/>
    <col min="4359" max="4608" width="10.3515625" style="5"/>
    <col min="4609" max="4609" width="43.41015625" style="5" customWidth="1"/>
    <col min="4610" max="4610" width="12.87890625" style="5" customWidth="1"/>
    <col min="4611" max="4611" width="6.64453125" style="5" customWidth="1"/>
    <col min="4612" max="4612" width="10.3515625" style="5"/>
    <col min="4613" max="4613" width="6" style="5" customWidth="1"/>
    <col min="4614" max="4614" width="8.64453125" style="5" customWidth="1"/>
    <col min="4615" max="4864" width="10.3515625" style="5"/>
    <col min="4865" max="4865" width="43.41015625" style="5" customWidth="1"/>
    <col min="4866" max="4866" width="12.87890625" style="5" customWidth="1"/>
    <col min="4867" max="4867" width="6.64453125" style="5" customWidth="1"/>
    <col min="4868" max="4868" width="10.3515625" style="5"/>
    <col min="4869" max="4869" width="6" style="5" customWidth="1"/>
    <col min="4870" max="4870" width="8.64453125" style="5" customWidth="1"/>
    <col min="4871" max="5120" width="10.3515625" style="5"/>
    <col min="5121" max="5121" width="43.41015625" style="5" customWidth="1"/>
    <col min="5122" max="5122" width="12.87890625" style="5" customWidth="1"/>
    <col min="5123" max="5123" width="6.64453125" style="5" customWidth="1"/>
    <col min="5124" max="5124" width="10.3515625" style="5"/>
    <col min="5125" max="5125" width="6" style="5" customWidth="1"/>
    <col min="5126" max="5126" width="8.64453125" style="5" customWidth="1"/>
    <col min="5127" max="5376" width="10.3515625" style="5"/>
    <col min="5377" max="5377" width="43.41015625" style="5" customWidth="1"/>
    <col min="5378" max="5378" width="12.87890625" style="5" customWidth="1"/>
    <col min="5379" max="5379" width="6.64453125" style="5" customWidth="1"/>
    <col min="5380" max="5380" width="10.3515625" style="5"/>
    <col min="5381" max="5381" width="6" style="5" customWidth="1"/>
    <col min="5382" max="5382" width="8.64453125" style="5" customWidth="1"/>
    <col min="5383" max="5632" width="10.3515625" style="5"/>
    <col min="5633" max="5633" width="43.41015625" style="5" customWidth="1"/>
    <col min="5634" max="5634" width="12.87890625" style="5" customWidth="1"/>
    <col min="5635" max="5635" width="6.64453125" style="5" customWidth="1"/>
    <col min="5636" max="5636" width="10.3515625" style="5"/>
    <col min="5637" max="5637" width="6" style="5" customWidth="1"/>
    <col min="5638" max="5638" width="8.64453125" style="5" customWidth="1"/>
    <col min="5639" max="5888" width="10.3515625" style="5"/>
    <col min="5889" max="5889" width="43.41015625" style="5" customWidth="1"/>
    <col min="5890" max="5890" width="12.87890625" style="5" customWidth="1"/>
    <col min="5891" max="5891" width="6.64453125" style="5" customWidth="1"/>
    <col min="5892" max="5892" width="10.3515625" style="5"/>
    <col min="5893" max="5893" width="6" style="5" customWidth="1"/>
    <col min="5894" max="5894" width="8.64453125" style="5" customWidth="1"/>
    <col min="5895" max="6144" width="10.3515625" style="5"/>
    <col min="6145" max="6145" width="43.41015625" style="5" customWidth="1"/>
    <col min="6146" max="6146" width="12.87890625" style="5" customWidth="1"/>
    <col min="6147" max="6147" width="6.64453125" style="5" customWidth="1"/>
    <col min="6148" max="6148" width="10.3515625" style="5"/>
    <col min="6149" max="6149" width="6" style="5" customWidth="1"/>
    <col min="6150" max="6150" width="8.64453125" style="5" customWidth="1"/>
    <col min="6151" max="6400" width="10.3515625" style="5"/>
    <col min="6401" max="6401" width="43.41015625" style="5" customWidth="1"/>
    <col min="6402" max="6402" width="12.87890625" style="5" customWidth="1"/>
    <col min="6403" max="6403" width="6.64453125" style="5" customWidth="1"/>
    <col min="6404" max="6404" width="10.3515625" style="5"/>
    <col min="6405" max="6405" width="6" style="5" customWidth="1"/>
    <col min="6406" max="6406" width="8.64453125" style="5" customWidth="1"/>
    <col min="6407" max="6656" width="10.3515625" style="5"/>
    <col min="6657" max="6657" width="43.41015625" style="5" customWidth="1"/>
    <col min="6658" max="6658" width="12.87890625" style="5" customWidth="1"/>
    <col min="6659" max="6659" width="6.64453125" style="5" customWidth="1"/>
    <col min="6660" max="6660" width="10.3515625" style="5"/>
    <col min="6661" max="6661" width="6" style="5" customWidth="1"/>
    <col min="6662" max="6662" width="8.64453125" style="5" customWidth="1"/>
    <col min="6663" max="6912" width="10.3515625" style="5"/>
    <col min="6913" max="6913" width="43.41015625" style="5" customWidth="1"/>
    <col min="6914" max="6914" width="12.87890625" style="5" customWidth="1"/>
    <col min="6915" max="6915" width="6.64453125" style="5" customWidth="1"/>
    <col min="6916" max="6916" width="10.3515625" style="5"/>
    <col min="6917" max="6917" width="6" style="5" customWidth="1"/>
    <col min="6918" max="6918" width="8.64453125" style="5" customWidth="1"/>
    <col min="6919" max="7168" width="10.3515625" style="5"/>
    <col min="7169" max="7169" width="43.41015625" style="5" customWidth="1"/>
    <col min="7170" max="7170" width="12.87890625" style="5" customWidth="1"/>
    <col min="7171" max="7171" width="6.64453125" style="5" customWidth="1"/>
    <col min="7172" max="7172" width="10.3515625" style="5"/>
    <col min="7173" max="7173" width="6" style="5" customWidth="1"/>
    <col min="7174" max="7174" width="8.64453125" style="5" customWidth="1"/>
    <col min="7175" max="7424" width="10.3515625" style="5"/>
    <col min="7425" max="7425" width="43.41015625" style="5" customWidth="1"/>
    <col min="7426" max="7426" width="12.87890625" style="5" customWidth="1"/>
    <col min="7427" max="7427" width="6.64453125" style="5" customWidth="1"/>
    <col min="7428" max="7428" width="10.3515625" style="5"/>
    <col min="7429" max="7429" width="6" style="5" customWidth="1"/>
    <col min="7430" max="7430" width="8.64453125" style="5" customWidth="1"/>
    <col min="7431" max="7680" width="10.3515625" style="5"/>
    <col min="7681" max="7681" width="43.41015625" style="5" customWidth="1"/>
    <col min="7682" max="7682" width="12.87890625" style="5" customWidth="1"/>
    <col min="7683" max="7683" width="6.64453125" style="5" customWidth="1"/>
    <col min="7684" max="7684" width="10.3515625" style="5"/>
    <col min="7685" max="7685" width="6" style="5" customWidth="1"/>
    <col min="7686" max="7686" width="8.64453125" style="5" customWidth="1"/>
    <col min="7687" max="7936" width="10.3515625" style="5"/>
    <col min="7937" max="7937" width="43.41015625" style="5" customWidth="1"/>
    <col min="7938" max="7938" width="12.87890625" style="5" customWidth="1"/>
    <col min="7939" max="7939" width="6.64453125" style="5" customWidth="1"/>
    <col min="7940" max="7940" width="10.3515625" style="5"/>
    <col min="7941" max="7941" width="6" style="5" customWidth="1"/>
    <col min="7942" max="7942" width="8.64453125" style="5" customWidth="1"/>
    <col min="7943" max="8192" width="10.3515625" style="5"/>
    <col min="8193" max="8193" width="43.41015625" style="5" customWidth="1"/>
    <col min="8194" max="8194" width="12.87890625" style="5" customWidth="1"/>
    <col min="8195" max="8195" width="6.64453125" style="5" customWidth="1"/>
    <col min="8196" max="8196" width="10.3515625" style="5"/>
    <col min="8197" max="8197" width="6" style="5" customWidth="1"/>
    <col min="8198" max="8198" width="8.64453125" style="5" customWidth="1"/>
    <col min="8199" max="8448" width="10.3515625" style="5"/>
    <col min="8449" max="8449" width="43.41015625" style="5" customWidth="1"/>
    <col min="8450" max="8450" width="12.87890625" style="5" customWidth="1"/>
    <col min="8451" max="8451" width="6.64453125" style="5" customWidth="1"/>
    <col min="8452" max="8452" width="10.3515625" style="5"/>
    <col min="8453" max="8453" width="6" style="5" customWidth="1"/>
    <col min="8454" max="8454" width="8.64453125" style="5" customWidth="1"/>
    <col min="8455" max="8704" width="10.3515625" style="5"/>
    <col min="8705" max="8705" width="43.41015625" style="5" customWidth="1"/>
    <col min="8706" max="8706" width="12.87890625" style="5" customWidth="1"/>
    <col min="8707" max="8707" width="6.64453125" style="5" customWidth="1"/>
    <col min="8708" max="8708" width="10.3515625" style="5"/>
    <col min="8709" max="8709" width="6" style="5" customWidth="1"/>
    <col min="8710" max="8710" width="8.64453125" style="5" customWidth="1"/>
    <col min="8711" max="8960" width="10.3515625" style="5"/>
    <col min="8961" max="8961" width="43.41015625" style="5" customWidth="1"/>
    <col min="8962" max="8962" width="12.87890625" style="5" customWidth="1"/>
    <col min="8963" max="8963" width="6.64453125" style="5" customWidth="1"/>
    <col min="8964" max="8964" width="10.3515625" style="5"/>
    <col min="8965" max="8965" width="6" style="5" customWidth="1"/>
    <col min="8966" max="8966" width="8.64453125" style="5" customWidth="1"/>
    <col min="8967" max="9216" width="10.3515625" style="5"/>
    <col min="9217" max="9217" width="43.41015625" style="5" customWidth="1"/>
    <col min="9218" max="9218" width="12.87890625" style="5" customWidth="1"/>
    <col min="9219" max="9219" width="6.64453125" style="5" customWidth="1"/>
    <col min="9220" max="9220" width="10.3515625" style="5"/>
    <col min="9221" max="9221" width="6" style="5" customWidth="1"/>
    <col min="9222" max="9222" width="8.64453125" style="5" customWidth="1"/>
    <col min="9223" max="9472" width="10.3515625" style="5"/>
    <col min="9473" max="9473" width="43.41015625" style="5" customWidth="1"/>
    <col min="9474" max="9474" width="12.87890625" style="5" customWidth="1"/>
    <col min="9475" max="9475" width="6.64453125" style="5" customWidth="1"/>
    <col min="9476" max="9476" width="10.3515625" style="5"/>
    <col min="9477" max="9477" width="6" style="5" customWidth="1"/>
    <col min="9478" max="9478" width="8.64453125" style="5" customWidth="1"/>
    <col min="9479" max="9728" width="10.3515625" style="5"/>
    <col min="9729" max="9729" width="43.41015625" style="5" customWidth="1"/>
    <col min="9730" max="9730" width="12.87890625" style="5" customWidth="1"/>
    <col min="9731" max="9731" width="6.64453125" style="5" customWidth="1"/>
    <col min="9732" max="9732" width="10.3515625" style="5"/>
    <col min="9733" max="9733" width="6" style="5" customWidth="1"/>
    <col min="9734" max="9734" width="8.64453125" style="5" customWidth="1"/>
    <col min="9735" max="9984" width="10.3515625" style="5"/>
    <col min="9985" max="9985" width="43.41015625" style="5" customWidth="1"/>
    <col min="9986" max="9986" width="12.87890625" style="5" customWidth="1"/>
    <col min="9987" max="9987" width="6.64453125" style="5" customWidth="1"/>
    <col min="9988" max="9988" width="10.3515625" style="5"/>
    <col min="9989" max="9989" width="6" style="5" customWidth="1"/>
    <col min="9990" max="9990" width="8.64453125" style="5" customWidth="1"/>
    <col min="9991" max="10240" width="10.3515625" style="5"/>
    <col min="10241" max="10241" width="43.41015625" style="5" customWidth="1"/>
    <col min="10242" max="10242" width="12.87890625" style="5" customWidth="1"/>
    <col min="10243" max="10243" width="6.64453125" style="5" customWidth="1"/>
    <col min="10244" max="10244" width="10.3515625" style="5"/>
    <col min="10245" max="10245" width="6" style="5" customWidth="1"/>
    <col min="10246" max="10246" width="8.64453125" style="5" customWidth="1"/>
    <col min="10247" max="10496" width="10.3515625" style="5"/>
    <col min="10497" max="10497" width="43.41015625" style="5" customWidth="1"/>
    <col min="10498" max="10498" width="12.87890625" style="5" customWidth="1"/>
    <col min="10499" max="10499" width="6.64453125" style="5" customWidth="1"/>
    <col min="10500" max="10500" width="10.3515625" style="5"/>
    <col min="10501" max="10501" width="6" style="5" customWidth="1"/>
    <col min="10502" max="10502" width="8.64453125" style="5" customWidth="1"/>
    <col min="10503" max="10752" width="10.3515625" style="5"/>
    <col min="10753" max="10753" width="43.41015625" style="5" customWidth="1"/>
    <col min="10754" max="10754" width="12.87890625" style="5" customWidth="1"/>
    <col min="10755" max="10755" width="6.64453125" style="5" customWidth="1"/>
    <col min="10756" max="10756" width="10.3515625" style="5"/>
    <col min="10757" max="10757" width="6" style="5" customWidth="1"/>
    <col min="10758" max="10758" width="8.64453125" style="5" customWidth="1"/>
    <col min="10759" max="11008" width="10.3515625" style="5"/>
    <col min="11009" max="11009" width="43.41015625" style="5" customWidth="1"/>
    <col min="11010" max="11010" width="12.87890625" style="5" customWidth="1"/>
    <col min="11011" max="11011" width="6.64453125" style="5" customWidth="1"/>
    <col min="11012" max="11012" width="10.3515625" style="5"/>
    <col min="11013" max="11013" width="6" style="5" customWidth="1"/>
    <col min="11014" max="11014" width="8.64453125" style="5" customWidth="1"/>
    <col min="11015" max="11264" width="10.3515625" style="5"/>
    <col min="11265" max="11265" width="43.41015625" style="5" customWidth="1"/>
    <col min="11266" max="11266" width="12.87890625" style="5" customWidth="1"/>
    <col min="11267" max="11267" width="6.64453125" style="5" customWidth="1"/>
    <col min="11268" max="11268" width="10.3515625" style="5"/>
    <col min="11269" max="11269" width="6" style="5" customWidth="1"/>
    <col min="11270" max="11270" width="8.64453125" style="5" customWidth="1"/>
    <col min="11271" max="11520" width="10.3515625" style="5"/>
    <col min="11521" max="11521" width="43.41015625" style="5" customWidth="1"/>
    <col min="11522" max="11522" width="12.87890625" style="5" customWidth="1"/>
    <col min="11523" max="11523" width="6.64453125" style="5" customWidth="1"/>
    <col min="11524" max="11524" width="10.3515625" style="5"/>
    <col min="11525" max="11525" width="6" style="5" customWidth="1"/>
    <col min="11526" max="11526" width="8.64453125" style="5" customWidth="1"/>
    <col min="11527" max="11776" width="10.3515625" style="5"/>
    <col min="11777" max="11777" width="43.41015625" style="5" customWidth="1"/>
    <col min="11778" max="11778" width="12.87890625" style="5" customWidth="1"/>
    <col min="11779" max="11779" width="6.64453125" style="5" customWidth="1"/>
    <col min="11780" max="11780" width="10.3515625" style="5"/>
    <col min="11781" max="11781" width="6" style="5" customWidth="1"/>
    <col min="11782" max="11782" width="8.64453125" style="5" customWidth="1"/>
    <col min="11783" max="12032" width="10.3515625" style="5"/>
    <col min="12033" max="12033" width="43.41015625" style="5" customWidth="1"/>
    <col min="12034" max="12034" width="12.87890625" style="5" customWidth="1"/>
    <col min="12035" max="12035" width="6.64453125" style="5" customWidth="1"/>
    <col min="12036" max="12036" width="10.3515625" style="5"/>
    <col min="12037" max="12037" width="6" style="5" customWidth="1"/>
    <col min="12038" max="12038" width="8.64453125" style="5" customWidth="1"/>
    <col min="12039" max="12288" width="10.3515625" style="5"/>
    <col min="12289" max="12289" width="43.41015625" style="5" customWidth="1"/>
    <col min="12290" max="12290" width="12.87890625" style="5" customWidth="1"/>
    <col min="12291" max="12291" width="6.64453125" style="5" customWidth="1"/>
    <col min="12292" max="12292" width="10.3515625" style="5"/>
    <col min="12293" max="12293" width="6" style="5" customWidth="1"/>
    <col min="12294" max="12294" width="8.64453125" style="5" customWidth="1"/>
    <col min="12295" max="12544" width="10.3515625" style="5"/>
    <col min="12545" max="12545" width="43.41015625" style="5" customWidth="1"/>
    <col min="12546" max="12546" width="12.87890625" style="5" customWidth="1"/>
    <col min="12547" max="12547" width="6.64453125" style="5" customWidth="1"/>
    <col min="12548" max="12548" width="10.3515625" style="5"/>
    <col min="12549" max="12549" width="6" style="5" customWidth="1"/>
    <col min="12550" max="12550" width="8.64453125" style="5" customWidth="1"/>
    <col min="12551" max="12800" width="10.3515625" style="5"/>
    <col min="12801" max="12801" width="43.41015625" style="5" customWidth="1"/>
    <col min="12802" max="12802" width="12.87890625" style="5" customWidth="1"/>
    <col min="12803" max="12803" width="6.64453125" style="5" customWidth="1"/>
    <col min="12804" max="12804" width="10.3515625" style="5"/>
    <col min="12805" max="12805" width="6" style="5" customWidth="1"/>
    <col min="12806" max="12806" width="8.64453125" style="5" customWidth="1"/>
    <col min="12807" max="13056" width="10.3515625" style="5"/>
    <col min="13057" max="13057" width="43.41015625" style="5" customWidth="1"/>
    <col min="13058" max="13058" width="12.87890625" style="5" customWidth="1"/>
    <col min="13059" max="13059" width="6.64453125" style="5" customWidth="1"/>
    <col min="13060" max="13060" width="10.3515625" style="5"/>
    <col min="13061" max="13061" width="6" style="5" customWidth="1"/>
    <col min="13062" max="13062" width="8.64453125" style="5" customWidth="1"/>
    <col min="13063" max="13312" width="10.3515625" style="5"/>
    <col min="13313" max="13313" width="43.41015625" style="5" customWidth="1"/>
    <col min="13314" max="13314" width="12.87890625" style="5" customWidth="1"/>
    <col min="13315" max="13315" width="6.64453125" style="5" customWidth="1"/>
    <col min="13316" max="13316" width="10.3515625" style="5"/>
    <col min="13317" max="13317" width="6" style="5" customWidth="1"/>
    <col min="13318" max="13318" width="8.64453125" style="5" customWidth="1"/>
    <col min="13319" max="13568" width="10.3515625" style="5"/>
    <col min="13569" max="13569" width="43.41015625" style="5" customWidth="1"/>
    <col min="13570" max="13570" width="12.87890625" style="5" customWidth="1"/>
    <col min="13571" max="13571" width="6.64453125" style="5" customWidth="1"/>
    <col min="13572" max="13572" width="10.3515625" style="5"/>
    <col min="13573" max="13573" width="6" style="5" customWidth="1"/>
    <col min="13574" max="13574" width="8.64453125" style="5" customWidth="1"/>
    <col min="13575" max="13824" width="10.3515625" style="5"/>
    <col min="13825" max="13825" width="43.41015625" style="5" customWidth="1"/>
    <col min="13826" max="13826" width="12.87890625" style="5" customWidth="1"/>
    <col min="13827" max="13827" width="6.64453125" style="5" customWidth="1"/>
    <col min="13828" max="13828" width="10.3515625" style="5"/>
    <col min="13829" max="13829" width="6" style="5" customWidth="1"/>
    <col min="13830" max="13830" width="8.64453125" style="5" customWidth="1"/>
    <col min="13831" max="14080" width="10.3515625" style="5"/>
    <col min="14081" max="14081" width="43.41015625" style="5" customWidth="1"/>
    <col min="14082" max="14082" width="12.87890625" style="5" customWidth="1"/>
    <col min="14083" max="14083" width="6.64453125" style="5" customWidth="1"/>
    <col min="14084" max="14084" width="10.3515625" style="5"/>
    <col min="14085" max="14085" width="6" style="5" customWidth="1"/>
    <col min="14086" max="14086" width="8.64453125" style="5" customWidth="1"/>
    <col min="14087" max="14336" width="10.3515625" style="5"/>
    <col min="14337" max="14337" width="43.41015625" style="5" customWidth="1"/>
    <col min="14338" max="14338" width="12.87890625" style="5" customWidth="1"/>
    <col min="14339" max="14339" width="6.64453125" style="5" customWidth="1"/>
    <col min="14340" max="14340" width="10.3515625" style="5"/>
    <col min="14341" max="14341" width="6" style="5" customWidth="1"/>
    <col min="14342" max="14342" width="8.64453125" style="5" customWidth="1"/>
    <col min="14343" max="14592" width="10.3515625" style="5"/>
    <col min="14593" max="14593" width="43.41015625" style="5" customWidth="1"/>
    <col min="14594" max="14594" width="12.87890625" style="5" customWidth="1"/>
    <col min="14595" max="14595" width="6.64453125" style="5" customWidth="1"/>
    <col min="14596" max="14596" width="10.3515625" style="5"/>
    <col min="14597" max="14597" width="6" style="5" customWidth="1"/>
    <col min="14598" max="14598" width="8.64453125" style="5" customWidth="1"/>
    <col min="14599" max="14848" width="10.3515625" style="5"/>
    <col min="14849" max="14849" width="43.41015625" style="5" customWidth="1"/>
    <col min="14850" max="14850" width="12.87890625" style="5" customWidth="1"/>
    <col min="14851" max="14851" width="6.64453125" style="5" customWidth="1"/>
    <col min="14852" max="14852" width="10.3515625" style="5"/>
    <col min="14853" max="14853" width="6" style="5" customWidth="1"/>
    <col min="14854" max="14854" width="8.64453125" style="5" customWidth="1"/>
    <col min="14855" max="15104" width="10.3515625" style="5"/>
    <col min="15105" max="15105" width="43.41015625" style="5" customWidth="1"/>
    <col min="15106" max="15106" width="12.87890625" style="5" customWidth="1"/>
    <col min="15107" max="15107" width="6.64453125" style="5" customWidth="1"/>
    <col min="15108" max="15108" width="10.3515625" style="5"/>
    <col min="15109" max="15109" width="6" style="5" customWidth="1"/>
    <col min="15110" max="15110" width="8.64453125" style="5" customWidth="1"/>
    <col min="15111" max="15360" width="10.3515625" style="5"/>
    <col min="15361" max="15361" width="43.41015625" style="5" customWidth="1"/>
    <col min="15362" max="15362" width="12.87890625" style="5" customWidth="1"/>
    <col min="15363" max="15363" width="6.64453125" style="5" customWidth="1"/>
    <col min="15364" max="15364" width="10.3515625" style="5"/>
    <col min="15365" max="15365" width="6" style="5" customWidth="1"/>
    <col min="15366" max="15366" width="8.64453125" style="5" customWidth="1"/>
    <col min="15367" max="15616" width="10.3515625" style="5"/>
    <col min="15617" max="15617" width="43.41015625" style="5" customWidth="1"/>
    <col min="15618" max="15618" width="12.87890625" style="5" customWidth="1"/>
    <col min="15619" max="15619" width="6.64453125" style="5" customWidth="1"/>
    <col min="15620" max="15620" width="10.3515625" style="5"/>
    <col min="15621" max="15621" width="6" style="5" customWidth="1"/>
    <col min="15622" max="15622" width="8.64453125" style="5" customWidth="1"/>
    <col min="15623" max="15872" width="10.3515625" style="5"/>
    <col min="15873" max="15873" width="43.41015625" style="5" customWidth="1"/>
    <col min="15874" max="15874" width="12.87890625" style="5" customWidth="1"/>
    <col min="15875" max="15875" width="6.64453125" style="5" customWidth="1"/>
    <col min="15876" max="15876" width="10.3515625" style="5"/>
    <col min="15877" max="15877" width="6" style="5" customWidth="1"/>
    <col min="15878" max="15878" width="8.64453125" style="5" customWidth="1"/>
    <col min="15879" max="16128" width="10.3515625" style="5"/>
    <col min="16129" max="16129" width="43.41015625" style="5" customWidth="1"/>
    <col min="16130" max="16130" width="12.87890625" style="5" customWidth="1"/>
    <col min="16131" max="16131" width="6.64453125" style="5" customWidth="1"/>
    <col min="16132" max="16132" width="10.3515625" style="5"/>
    <col min="16133" max="16133" width="6" style="5" customWidth="1"/>
    <col min="16134" max="16134" width="8.64453125" style="5" customWidth="1"/>
    <col min="16135" max="16384" width="10.3515625" style="5"/>
  </cols>
  <sheetData>
    <row r="1" spans="1:7" ht="15.35" x14ac:dyDescent="0.5">
      <c r="A1" s="9" t="s">
        <v>38</v>
      </c>
      <c r="B1" s="7"/>
      <c r="C1" s="7"/>
      <c r="D1" s="7"/>
      <c r="E1" s="7"/>
      <c r="F1" s="7"/>
      <c r="G1" s="7"/>
    </row>
    <row r="2" spans="1:7" ht="15.35" x14ac:dyDescent="0.5">
      <c r="A2" s="10" t="s">
        <v>7</v>
      </c>
      <c r="B2" s="9">
        <v>2</v>
      </c>
      <c r="C2" s="10" t="s">
        <v>8</v>
      </c>
      <c r="D2" s="7"/>
      <c r="E2" s="7"/>
      <c r="F2" s="7"/>
      <c r="G2" s="7"/>
    </row>
    <row r="3" spans="1:7" ht="15.35" x14ac:dyDescent="0.5">
      <c r="A3" s="10" t="s">
        <v>9</v>
      </c>
      <c r="B3" s="10">
        <f>60/F3</f>
        <v>3</v>
      </c>
      <c r="C3" s="10" t="s">
        <v>8</v>
      </c>
      <c r="D3" s="10" t="s">
        <v>10</v>
      </c>
      <c r="E3" s="7"/>
      <c r="F3" s="9">
        <v>20</v>
      </c>
      <c r="G3" s="7"/>
    </row>
    <row r="4" spans="1:7" ht="15.35" x14ac:dyDescent="0.5">
      <c r="A4" s="10" t="s">
        <v>11</v>
      </c>
      <c r="B4" s="10">
        <f>B2/(B3-B2)</f>
        <v>2</v>
      </c>
      <c r="C4" s="10"/>
      <c r="D4" s="10"/>
      <c r="E4" s="7"/>
      <c r="F4" s="7"/>
      <c r="G4" s="7"/>
    </row>
    <row r="5" spans="1:7" ht="15.35" x14ac:dyDescent="0.5">
      <c r="A5" s="10" t="s">
        <v>12</v>
      </c>
      <c r="B5" s="27">
        <f>B8*B4</f>
        <v>1.3333333333333333</v>
      </c>
      <c r="C5" s="10"/>
      <c r="D5" s="10"/>
      <c r="E5" s="7"/>
      <c r="F5" s="7"/>
      <c r="G5" s="7"/>
    </row>
    <row r="6" spans="1:7" ht="15.35" x14ac:dyDescent="0.5">
      <c r="A6" s="10" t="s">
        <v>13</v>
      </c>
      <c r="B6" s="27">
        <f>1/(B3-B2)</f>
        <v>1</v>
      </c>
      <c r="C6" s="10"/>
      <c r="D6" s="13">
        <f>60*B6</f>
        <v>60</v>
      </c>
      <c r="E6" s="10" t="s">
        <v>14</v>
      </c>
      <c r="F6" s="7"/>
      <c r="G6" s="7"/>
    </row>
    <row r="7" spans="1:7" ht="15.35" x14ac:dyDescent="0.5">
      <c r="A7" s="10" t="s">
        <v>15</v>
      </c>
      <c r="B7" s="27">
        <f>B8*B6</f>
        <v>0.66666666666666663</v>
      </c>
      <c r="C7" s="10"/>
      <c r="D7" s="13">
        <f>60*B7</f>
        <v>40</v>
      </c>
      <c r="E7" s="10" t="s">
        <v>14</v>
      </c>
      <c r="F7" s="7"/>
      <c r="G7" s="7"/>
    </row>
    <row r="8" spans="1:7" ht="15.35" x14ac:dyDescent="0.5">
      <c r="A8" s="10" t="s">
        <v>16</v>
      </c>
      <c r="B8" s="27">
        <f>B2/B3</f>
        <v>0.66666666666666663</v>
      </c>
      <c r="C8" s="10"/>
      <c r="D8" s="10"/>
      <c r="E8" s="7"/>
      <c r="F8" s="7"/>
      <c r="G8" s="7"/>
    </row>
    <row r="9" spans="1:7" ht="15.7" x14ac:dyDescent="0.55000000000000004">
      <c r="A9" s="10" t="s">
        <v>17</v>
      </c>
      <c r="B9" s="10">
        <f>1-B8</f>
        <v>0.33333333333333337</v>
      </c>
      <c r="C9" s="10"/>
      <c r="D9" s="10"/>
      <c r="E9" s="28"/>
      <c r="F9" s="7"/>
      <c r="G9" s="7"/>
    </row>
    <row r="10" spans="1:7" ht="15.7" x14ac:dyDescent="0.55000000000000004">
      <c r="A10" s="10" t="s">
        <v>18</v>
      </c>
      <c r="B10" s="10">
        <f>B8^D10*B9</f>
        <v>0.22222222222222224</v>
      </c>
      <c r="C10" s="15" t="s">
        <v>19</v>
      </c>
      <c r="D10" s="9">
        <v>1</v>
      </c>
      <c r="E10" s="28"/>
      <c r="F10" s="7"/>
      <c r="G10" s="7"/>
    </row>
    <row r="11" spans="1:7" ht="15.7" x14ac:dyDescent="0.55000000000000004">
      <c r="A11" s="10" t="s">
        <v>20</v>
      </c>
      <c r="B11" s="10">
        <f>B8^(D11+1)</f>
        <v>0.10145760275097508</v>
      </c>
      <c r="C11" s="15" t="s">
        <v>19</v>
      </c>
      <c r="D11" s="9">
        <v>4.6431841578848534</v>
      </c>
      <c r="E11" s="28"/>
      <c r="F11" s="7"/>
      <c r="G11" s="7"/>
    </row>
    <row r="12" spans="1:7" ht="15.7" x14ac:dyDescent="0.55000000000000004">
      <c r="A12" s="10" t="s">
        <v>21</v>
      </c>
      <c r="B12" s="10">
        <f>2.71828^(-1*(B3-B2)*D12)</f>
        <v>0.36787968862663156</v>
      </c>
      <c r="C12" s="15" t="s">
        <v>22</v>
      </c>
      <c r="D12" s="9">
        <v>1</v>
      </c>
      <c r="E12" s="28"/>
      <c r="F12" s="7"/>
      <c r="G12" s="7"/>
    </row>
    <row r="13" spans="1:7" ht="15.7" x14ac:dyDescent="0.55000000000000004">
      <c r="A13" s="7"/>
      <c r="B13" s="7"/>
      <c r="C13" s="10"/>
      <c r="D13" s="10"/>
      <c r="E13" s="28"/>
      <c r="F13" s="7"/>
      <c r="G13" s="7"/>
    </row>
    <row r="14" spans="1:7" ht="15.7" x14ac:dyDescent="0.55000000000000004">
      <c r="A14" s="10"/>
      <c r="B14" s="10"/>
      <c r="C14" s="7"/>
      <c r="D14" s="28"/>
      <c r="E14" s="7"/>
      <c r="F14" s="7"/>
      <c r="G14" s="7"/>
    </row>
    <row r="15" spans="1:7" ht="15.7" x14ac:dyDescent="0.55000000000000004">
      <c r="A15" s="16" t="s">
        <v>61</v>
      </c>
      <c r="B15" s="29"/>
      <c r="C15" s="7"/>
      <c r="D15" s="7"/>
      <c r="E15" s="7"/>
      <c r="F15" s="7"/>
      <c r="G15" s="7"/>
    </row>
    <row r="16" spans="1:7" ht="15.35" x14ac:dyDescent="0.5">
      <c r="A16" s="16" t="s">
        <v>39</v>
      </c>
      <c r="B16" s="30">
        <f>B5</f>
        <v>1.3333333333333333</v>
      </c>
      <c r="C16" s="7"/>
      <c r="D16" s="7"/>
      <c r="E16" s="7"/>
      <c r="F16" s="7"/>
      <c r="G16" s="7"/>
    </row>
    <row r="17" spans="1:7" ht="15.35" x14ac:dyDescent="0.5">
      <c r="A17" s="16" t="s">
        <v>70</v>
      </c>
      <c r="B17" s="30" t="s">
        <v>56</v>
      </c>
      <c r="C17" s="7"/>
      <c r="D17" s="7"/>
      <c r="E17" s="7"/>
      <c r="F17" s="7"/>
      <c r="G17" s="7"/>
    </row>
    <row r="18" spans="1:7" ht="15.35" x14ac:dyDescent="0.5">
      <c r="A18" s="16" t="s">
        <v>40</v>
      </c>
      <c r="B18" s="30" t="s">
        <v>55</v>
      </c>
      <c r="C18" s="7"/>
      <c r="D18" s="7"/>
      <c r="E18" s="7"/>
      <c r="F18" s="7"/>
      <c r="G18" s="7"/>
    </row>
    <row r="19" spans="1:7" ht="15.35" x14ac:dyDescent="0.5">
      <c r="A19" s="16" t="s">
        <v>41</v>
      </c>
      <c r="B19" s="31">
        <v>0.66669999999999996</v>
      </c>
      <c r="C19" s="7"/>
      <c r="D19" s="7"/>
      <c r="E19" s="7"/>
      <c r="F19" s="7"/>
      <c r="G19" s="7"/>
    </row>
    <row r="20" spans="1:7" ht="15" x14ac:dyDescent="0.45">
      <c r="A20" s="7"/>
      <c r="B20" s="7"/>
      <c r="C20" s="7"/>
      <c r="D20" s="7"/>
      <c r="E20" s="7"/>
      <c r="F20" s="7"/>
      <c r="G20" s="7"/>
    </row>
    <row r="21" spans="1:7" ht="15" x14ac:dyDescent="0.45">
      <c r="A21" s="7"/>
      <c r="B21" s="7"/>
      <c r="C21" s="7"/>
      <c r="D21" s="7"/>
      <c r="E21" s="7"/>
      <c r="F21" s="7"/>
      <c r="G21" s="7"/>
    </row>
    <row r="22" spans="1:7" ht="15" x14ac:dyDescent="0.45">
      <c r="A22" s="7"/>
      <c r="B22" s="7"/>
      <c r="C22" s="7"/>
      <c r="D22" s="7"/>
      <c r="E22" s="7"/>
      <c r="F22" s="7"/>
      <c r="G22" s="7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zoomScale="60" zoomScaleNormal="60" workbookViewId="0">
      <selection activeCell="F3" sqref="F3"/>
    </sheetView>
  </sheetViews>
  <sheetFormatPr defaultColWidth="8.87890625" defaultRowHeight="15.35" x14ac:dyDescent="0.5"/>
  <cols>
    <col min="1" max="1" width="39" style="32" bestFit="1" customWidth="1"/>
    <col min="2" max="3" width="8.87890625" style="14"/>
    <col min="4" max="4" width="13.41015625" style="14" bestFit="1" customWidth="1"/>
    <col min="5" max="5" width="22.1171875" style="37" bestFit="1" customWidth="1"/>
    <col min="6" max="6" width="15.87890625" style="14" bestFit="1" customWidth="1"/>
    <col min="7" max="7" width="13.41015625" style="37" customWidth="1"/>
    <col min="8" max="8" width="17.52734375" style="14" bestFit="1" customWidth="1"/>
    <col min="9" max="9" width="13.41015625" style="14" bestFit="1" customWidth="1"/>
    <col min="10" max="12" width="8.87890625" style="14"/>
    <col min="13" max="13" width="25.41015625" style="14" bestFit="1" customWidth="1"/>
    <col min="14" max="14" width="8.9375" customWidth="1"/>
    <col min="15" max="16384" width="8.87890625" style="14"/>
  </cols>
  <sheetData>
    <row r="1" spans="1:13" s="32" customFormat="1" ht="46" x14ac:dyDescent="0.5">
      <c r="D1" s="32" t="s">
        <v>42</v>
      </c>
      <c r="E1" s="33" t="s">
        <v>71</v>
      </c>
      <c r="F1" s="34" t="s">
        <v>43</v>
      </c>
      <c r="G1" s="33" t="s">
        <v>44</v>
      </c>
      <c r="H1" s="34" t="s">
        <v>45</v>
      </c>
      <c r="I1" s="35" t="s">
        <v>46</v>
      </c>
      <c r="J1" s="34" t="s">
        <v>47</v>
      </c>
      <c r="K1" s="35" t="s">
        <v>48</v>
      </c>
      <c r="M1" s="32" t="s">
        <v>72</v>
      </c>
    </row>
    <row r="2" spans="1:13" s="14" customFormat="1" x14ac:dyDescent="0.5">
      <c r="A2" s="32" t="s">
        <v>73</v>
      </c>
      <c r="B2" s="36">
        <v>10</v>
      </c>
      <c r="D2" s="14">
        <v>1</v>
      </c>
      <c r="E2" s="37" t="e">
        <f ca="1">_xll.RiskExpon($B$3)</f>
        <v>#NAME?</v>
      </c>
      <c r="F2" s="14" t="e">
        <f ca="1">E2</f>
        <v>#NAME?</v>
      </c>
      <c r="G2" s="37" t="e">
        <f ca="1">_xll.RiskExpon($B$5)</f>
        <v>#NAME?</v>
      </c>
      <c r="H2" s="14">
        <f>0</f>
        <v>0</v>
      </c>
      <c r="I2" s="14" t="e">
        <f ca="1">MAX(H2,F2)</f>
        <v>#NAME?</v>
      </c>
      <c r="J2" s="14" t="e">
        <f ca="1">I2+G2</f>
        <v>#NAME?</v>
      </c>
      <c r="K2" s="14" t="e">
        <f ca="1">I2-F2</f>
        <v>#NAME?</v>
      </c>
      <c r="M2" s="32" t="s">
        <v>74</v>
      </c>
    </row>
    <row r="3" spans="1:13" s="14" customFormat="1" x14ac:dyDescent="0.5">
      <c r="A3" s="32" t="s">
        <v>75</v>
      </c>
      <c r="B3" s="14">
        <f>60/B2</f>
        <v>6</v>
      </c>
      <c r="D3" s="14">
        <v>2</v>
      </c>
      <c r="E3" s="37" t="e">
        <f ca="1">_xll.RiskExpon($B$3)</f>
        <v>#NAME?</v>
      </c>
      <c r="F3" s="14" t="e">
        <f ca="1">F2+E3</f>
        <v>#NAME?</v>
      </c>
      <c r="G3" s="37" t="e">
        <f ca="1">_xll.RiskExpon($B$5)</f>
        <v>#NAME?</v>
      </c>
      <c r="H3" s="14">
        <f>IF(D3&lt;=B$6,0,LARGE(J$2:J2,B$6))</f>
        <v>0</v>
      </c>
      <c r="I3" s="14" t="e">
        <f ca="1">MAX(H3,F3)</f>
        <v>#NAME?</v>
      </c>
      <c r="J3" s="14" t="e">
        <f t="shared" ref="J3:J66" ca="1" si="0">I3+G3</f>
        <v>#NAME?</v>
      </c>
      <c r="K3" s="14" t="e">
        <f t="shared" ref="K3:K66" ca="1" si="1">I3-F3</f>
        <v>#NAME?</v>
      </c>
      <c r="M3" s="32" t="s">
        <v>76</v>
      </c>
    </row>
    <row r="4" spans="1:13" s="14" customFormat="1" x14ac:dyDescent="0.5">
      <c r="A4" s="32" t="s">
        <v>77</v>
      </c>
      <c r="B4" s="36">
        <v>12</v>
      </c>
      <c r="D4" s="14">
        <v>3</v>
      </c>
      <c r="E4" s="37" t="e">
        <f ca="1">_xll.RiskExpon($B$3)</f>
        <v>#NAME?</v>
      </c>
      <c r="F4" s="14" t="e">
        <f ca="1">F3+E4</f>
        <v>#NAME?</v>
      </c>
      <c r="G4" s="37" t="e">
        <f ca="1">_xll.RiskExpon($B$5)</f>
        <v>#NAME?</v>
      </c>
      <c r="H4" s="14">
        <f>IF(D4&lt;=B$6,0,LARGE(J$2:J3,B$6))</f>
        <v>0</v>
      </c>
      <c r="I4" s="14" t="e">
        <f t="shared" ref="I4:I67" ca="1" si="2">MAX(H4,F4)</f>
        <v>#NAME?</v>
      </c>
      <c r="J4" s="14" t="e">
        <f t="shared" ca="1" si="0"/>
        <v>#NAME?</v>
      </c>
      <c r="K4" s="14" t="e">
        <f t="shared" ca="1" si="1"/>
        <v>#NAME?</v>
      </c>
    </row>
    <row r="5" spans="1:13" s="14" customFormat="1" x14ac:dyDescent="0.5">
      <c r="A5" s="32" t="s">
        <v>78</v>
      </c>
      <c r="B5" s="14">
        <f>60/B4</f>
        <v>5</v>
      </c>
      <c r="D5" s="14">
        <v>4</v>
      </c>
      <c r="E5" s="37" t="e">
        <f ca="1">_xll.RiskExpon($B$3)</f>
        <v>#NAME?</v>
      </c>
      <c r="F5" s="14" t="e">
        <f t="shared" ref="F5:F68" ca="1" si="3">F4+E5</f>
        <v>#NAME?</v>
      </c>
      <c r="G5" s="37" t="e">
        <f ca="1">_xll.RiskExpon($B$5)</f>
        <v>#NAME?</v>
      </c>
      <c r="H5" s="14" t="e">
        <f ca="1">IF(D5&lt;=B$6,0,LARGE(J$2:J4,B$6))</f>
        <v>#NAME?</v>
      </c>
      <c r="I5" s="14" t="e">
        <f t="shared" ca="1" si="2"/>
        <v>#NAME?</v>
      </c>
      <c r="J5" s="14" t="e">
        <f t="shared" ca="1" si="0"/>
        <v>#NAME?</v>
      </c>
      <c r="K5" s="14" t="e">
        <f t="shared" ca="1" si="1"/>
        <v>#NAME?</v>
      </c>
    </row>
    <row r="6" spans="1:13" s="14" customFormat="1" x14ac:dyDescent="0.5">
      <c r="A6" s="32" t="s">
        <v>79</v>
      </c>
      <c r="B6" s="14">
        <f>3</f>
        <v>3</v>
      </c>
      <c r="D6" s="14">
        <v>5</v>
      </c>
      <c r="E6" s="37" t="e">
        <f ca="1">_xll.RiskExpon($B$3)</f>
        <v>#NAME?</v>
      </c>
      <c r="F6" s="14" t="e">
        <f t="shared" ca="1" si="3"/>
        <v>#NAME?</v>
      </c>
      <c r="G6" s="37" t="e">
        <f ca="1">_xll.RiskExpon($B$5)</f>
        <v>#NAME?</v>
      </c>
      <c r="H6" s="14" t="e">
        <f ca="1">IF(D6&lt;=B$6,0,LARGE(J$2:J5,B$6))</f>
        <v>#NAME?</v>
      </c>
      <c r="I6" s="14" t="e">
        <f t="shared" ca="1" si="2"/>
        <v>#NAME?</v>
      </c>
      <c r="J6" s="14" t="e">
        <f t="shared" ca="1" si="0"/>
        <v>#NAME?</v>
      </c>
      <c r="K6" s="14" t="e">
        <f t="shared" ca="1" si="1"/>
        <v>#NAME?</v>
      </c>
    </row>
    <row r="7" spans="1:13" s="14" customFormat="1" x14ac:dyDescent="0.5">
      <c r="A7" s="32" t="s">
        <v>50</v>
      </c>
      <c r="B7" s="36">
        <f>B2/(B4*B6)</f>
        <v>0.27777777777777779</v>
      </c>
      <c r="C7" s="38" t="str">
        <f>IF(B7&gt;=1,"Explosive","")</f>
        <v/>
      </c>
      <c r="D7" s="14">
        <v>6</v>
      </c>
      <c r="E7" s="37" t="e">
        <f ca="1">_xll.RiskExpon($B$3)</f>
        <v>#NAME?</v>
      </c>
      <c r="F7" s="14" t="e">
        <f t="shared" ca="1" si="3"/>
        <v>#NAME?</v>
      </c>
      <c r="G7" s="37" t="e">
        <f ca="1">_xll.RiskExpon($B$5)</f>
        <v>#NAME?</v>
      </c>
      <c r="H7" s="14" t="e">
        <f ca="1">IF(D7&lt;=B$6,0,LARGE(J$2:J6,B$6))</f>
        <v>#NAME?</v>
      </c>
      <c r="I7" s="14" t="e">
        <f t="shared" ca="1" si="2"/>
        <v>#NAME?</v>
      </c>
      <c r="J7" s="14" t="e">
        <f t="shared" ca="1" si="0"/>
        <v>#NAME?</v>
      </c>
      <c r="K7" s="14" t="e">
        <f t="shared" ca="1" si="1"/>
        <v>#NAME?</v>
      </c>
    </row>
    <row r="8" spans="1:13" s="14" customFormat="1" x14ac:dyDescent="0.5">
      <c r="A8" s="32" t="s">
        <v>80</v>
      </c>
      <c r="B8" s="14">
        <v>8</v>
      </c>
      <c r="D8" s="14">
        <v>7</v>
      </c>
      <c r="E8" s="37" t="e">
        <f ca="1">_xll.RiskExpon($B$3)</f>
        <v>#NAME?</v>
      </c>
      <c r="F8" s="14" t="e">
        <f t="shared" ca="1" si="3"/>
        <v>#NAME?</v>
      </c>
      <c r="G8" s="37" t="e">
        <f ca="1">_xll.RiskExpon($B$5)</f>
        <v>#NAME?</v>
      </c>
      <c r="H8" s="14" t="e">
        <f ca="1">IF(D8&lt;=B$6,0,LARGE(J$2:J7,B$6))</f>
        <v>#NAME?</v>
      </c>
      <c r="I8" s="14" t="e">
        <f t="shared" ca="1" si="2"/>
        <v>#NAME?</v>
      </c>
      <c r="J8" s="14" t="e">
        <f t="shared" ca="1" si="0"/>
        <v>#NAME?</v>
      </c>
      <c r="K8" s="14" t="e">
        <f t="shared" ca="1" si="1"/>
        <v>#NAME?</v>
      </c>
    </row>
    <row r="9" spans="1:13" s="14" customFormat="1" x14ac:dyDescent="0.5">
      <c r="A9" s="32"/>
      <c r="D9" s="14">
        <v>8</v>
      </c>
      <c r="E9" s="37" t="e">
        <f ca="1">_xll.RiskExpon($B$3)</f>
        <v>#NAME?</v>
      </c>
      <c r="F9" s="14" t="e">
        <f t="shared" ca="1" si="3"/>
        <v>#NAME?</v>
      </c>
      <c r="G9" s="37" t="e">
        <f ca="1">_xll.RiskExpon($B$5)</f>
        <v>#NAME?</v>
      </c>
      <c r="H9" s="14" t="e">
        <f ca="1">IF(D9&lt;=B$6,0,LARGE(J$2:J8,B$6))</f>
        <v>#NAME?</v>
      </c>
      <c r="I9" s="14" t="e">
        <f t="shared" ca="1" si="2"/>
        <v>#NAME?</v>
      </c>
      <c r="J9" s="14" t="e">
        <f t="shared" ca="1" si="0"/>
        <v>#NAME?</v>
      </c>
      <c r="K9" s="14" t="e">
        <f t="shared" ca="1" si="1"/>
        <v>#NAME?</v>
      </c>
    </row>
    <row r="10" spans="1:13" s="14" customFormat="1" x14ac:dyDescent="0.5">
      <c r="A10" s="32" t="s">
        <v>81</v>
      </c>
      <c r="B10" s="14" t="e">
        <f ca="1">_xll.RiskOutput()+AVERAGE(K2:K500)</f>
        <v>#NAME?</v>
      </c>
      <c r="D10" s="14">
        <v>9</v>
      </c>
      <c r="E10" s="37" t="e">
        <f ca="1">_xll.RiskExpon($B$3)</f>
        <v>#NAME?</v>
      </c>
      <c r="F10" s="14" t="e">
        <f t="shared" ca="1" si="3"/>
        <v>#NAME?</v>
      </c>
      <c r="G10" s="37" t="e">
        <f ca="1">_xll.RiskExpon($B$5)</f>
        <v>#NAME?</v>
      </c>
      <c r="H10" s="14" t="e">
        <f ca="1">IF(D10&lt;=B$6,0,LARGE(J$2:J9,B$6))</f>
        <v>#NAME?</v>
      </c>
      <c r="I10" s="14" t="e">
        <f t="shared" ca="1" si="2"/>
        <v>#NAME?</v>
      </c>
      <c r="J10" s="14" t="e">
        <f t="shared" ca="1" si="0"/>
        <v>#NAME?</v>
      </c>
      <c r="K10" s="14" t="e">
        <f t="shared" ca="1" si="1"/>
        <v>#NAME?</v>
      </c>
    </row>
    <row r="11" spans="1:13" s="14" customFormat="1" x14ac:dyDescent="0.5">
      <c r="A11" s="32" t="s">
        <v>82</v>
      </c>
      <c r="B11" s="14" t="e">
        <f ca="1">_xll.RiskOutput(,"Average queue time / waiting",1)+AVERAGEIF(K2:K500,"&gt;0")</f>
        <v>#NAME?</v>
      </c>
      <c r="D11" s="14">
        <v>10</v>
      </c>
      <c r="E11" s="37" t="e">
        <f ca="1">_xll.RiskExpon($B$3)</f>
        <v>#NAME?</v>
      </c>
      <c r="F11" s="14" t="e">
        <f t="shared" ca="1" si="3"/>
        <v>#NAME?</v>
      </c>
      <c r="G11" s="37" t="e">
        <f ca="1">_xll.RiskExpon($B$5)</f>
        <v>#NAME?</v>
      </c>
      <c r="H11" s="14" t="e">
        <f ca="1">IF(D11&lt;=B$6,0,LARGE(J$2:J10,B$6))</f>
        <v>#NAME?</v>
      </c>
      <c r="I11" s="14" t="e">
        <f t="shared" ca="1" si="2"/>
        <v>#NAME?</v>
      </c>
      <c r="J11" s="14" t="e">
        <f t="shared" ca="1" si="0"/>
        <v>#NAME?</v>
      </c>
      <c r="K11" s="14" t="e">
        <f t="shared" ca="1" si="1"/>
        <v>#NAME?</v>
      </c>
    </row>
    <row r="12" spans="1:13" s="14" customFormat="1" x14ac:dyDescent="0.5">
      <c r="A12" s="32" t="s">
        <v>51</v>
      </c>
      <c r="B12" s="14" t="e">
        <f ca="1">_xll.RiskOutput(,"Average queue time / waiting",2)+MAX(K2:K500)</f>
        <v>#NAME?</v>
      </c>
      <c r="D12" s="14">
        <v>11</v>
      </c>
      <c r="E12" s="37" t="e">
        <f ca="1">_xll.RiskExpon($B$3)</f>
        <v>#NAME?</v>
      </c>
      <c r="F12" s="14" t="e">
        <f t="shared" ca="1" si="3"/>
        <v>#NAME?</v>
      </c>
      <c r="G12" s="37" t="e">
        <f ca="1">_xll.RiskExpon($B$5)</f>
        <v>#NAME?</v>
      </c>
      <c r="H12" s="14" t="e">
        <f ca="1">IF(D12&lt;=B$6,0,LARGE(J$2:J11,B$6))</f>
        <v>#NAME?</v>
      </c>
      <c r="I12" s="14" t="e">
        <f t="shared" ca="1" si="2"/>
        <v>#NAME?</v>
      </c>
      <c r="J12" s="14" t="e">
        <f t="shared" ca="1" si="0"/>
        <v>#NAME?</v>
      </c>
      <c r="K12" s="14" t="e">
        <f t="shared" ca="1" si="1"/>
        <v>#NAME?</v>
      </c>
    </row>
    <row r="13" spans="1:13" s="14" customFormat="1" x14ac:dyDescent="0.5">
      <c r="A13" s="32" t="str">
        <f>"Customers Served in "&amp;B8&amp;" hrs."</f>
        <v>Customers Served in 8 hrs.</v>
      </c>
      <c r="B13" s="14" t="e">
        <f ca="1">_xll.RiskOutput(,"Average queue time / waiting",3)+LOOKUP(B8*60,J2:J500,D2:D500)</f>
        <v>#NAME?</v>
      </c>
      <c r="D13" s="14">
        <v>12</v>
      </c>
      <c r="E13" s="37" t="e">
        <f ca="1">_xll.RiskExpon($B$3)</f>
        <v>#NAME?</v>
      </c>
      <c r="F13" s="14" t="e">
        <f t="shared" ca="1" si="3"/>
        <v>#NAME?</v>
      </c>
      <c r="G13" s="37" t="e">
        <f ca="1">_xll.RiskExpon($B$5)</f>
        <v>#NAME?</v>
      </c>
      <c r="H13" s="14" t="e">
        <f ca="1">IF(D13&lt;=B$6,0,LARGE(J$2:J12,B$6))</f>
        <v>#NAME?</v>
      </c>
      <c r="I13" s="14" t="e">
        <f t="shared" ca="1" si="2"/>
        <v>#NAME?</v>
      </c>
      <c r="J13" s="14" t="e">
        <f t="shared" ca="1" si="0"/>
        <v>#NAME?</v>
      </c>
      <c r="K13" s="14" t="e">
        <f t="shared" ca="1" si="1"/>
        <v>#NAME?</v>
      </c>
    </row>
    <row r="14" spans="1:13" s="14" customFormat="1" x14ac:dyDescent="0.5">
      <c r="A14" s="32"/>
      <c r="D14" s="14">
        <v>13</v>
      </c>
      <c r="E14" s="37" t="e">
        <f ca="1">_xll.RiskExpon($B$3)</f>
        <v>#NAME?</v>
      </c>
      <c r="F14" s="14" t="e">
        <f t="shared" ca="1" si="3"/>
        <v>#NAME?</v>
      </c>
      <c r="G14" s="37" t="e">
        <f ca="1">_xll.RiskExpon($B$5)</f>
        <v>#NAME?</v>
      </c>
      <c r="H14" s="14" t="e">
        <f ca="1">IF(D14&lt;=B$6,0,LARGE(J$2:J13,B$6))</f>
        <v>#NAME?</v>
      </c>
      <c r="I14" s="14" t="e">
        <f t="shared" ca="1" si="2"/>
        <v>#NAME?</v>
      </c>
      <c r="J14" s="14" t="e">
        <f t="shared" ca="1" si="0"/>
        <v>#NAME?</v>
      </c>
      <c r="K14" s="14" t="e">
        <f t="shared" ca="1" si="1"/>
        <v>#NAME?</v>
      </c>
    </row>
    <row r="15" spans="1:13" s="14" customFormat="1" x14ac:dyDescent="0.5">
      <c r="A15" s="32"/>
      <c r="D15" s="14">
        <v>14</v>
      </c>
      <c r="E15" s="37" t="e">
        <f ca="1">_xll.RiskExpon($B$3)</f>
        <v>#NAME?</v>
      </c>
      <c r="F15" s="14" t="e">
        <f t="shared" ca="1" si="3"/>
        <v>#NAME?</v>
      </c>
      <c r="G15" s="37" t="e">
        <f ca="1">_xll.RiskExpon($B$5)</f>
        <v>#NAME?</v>
      </c>
      <c r="H15" s="14" t="e">
        <f ca="1">IF(D15&lt;=B$6,0,LARGE(J$2:J14,B$6))</f>
        <v>#NAME?</v>
      </c>
      <c r="I15" s="14" t="e">
        <f t="shared" ca="1" si="2"/>
        <v>#NAME?</v>
      </c>
      <c r="J15" s="14" t="e">
        <f t="shared" ca="1" si="0"/>
        <v>#NAME?</v>
      </c>
      <c r="K15" s="14" t="e">
        <f t="shared" ca="1" si="1"/>
        <v>#NAME?</v>
      </c>
    </row>
    <row r="16" spans="1:13" s="14" customFormat="1" x14ac:dyDescent="0.5">
      <c r="A16" s="32" t="s">
        <v>52</v>
      </c>
      <c r="D16" s="14">
        <v>15</v>
      </c>
      <c r="E16" s="37" t="e">
        <f ca="1">_xll.RiskExpon($B$3)</f>
        <v>#NAME?</v>
      </c>
      <c r="F16" s="14" t="e">
        <f t="shared" ca="1" si="3"/>
        <v>#NAME?</v>
      </c>
      <c r="G16" s="37" t="e">
        <f ca="1">_xll.RiskExpon($B$5)</f>
        <v>#NAME?</v>
      </c>
      <c r="H16" s="14" t="e">
        <f ca="1">IF(D16&lt;=B$6,0,LARGE(J$2:J15,B$6))</f>
        <v>#NAME?</v>
      </c>
      <c r="I16" s="14" t="e">
        <f t="shared" ca="1" si="2"/>
        <v>#NAME?</v>
      </c>
      <c r="J16" s="14" t="e">
        <f t="shared" ca="1" si="0"/>
        <v>#NAME?</v>
      </c>
      <c r="K16" s="14" t="e">
        <f t="shared" ca="1" si="1"/>
        <v>#NAME?</v>
      </c>
    </row>
    <row r="17" spans="1:13" s="14" customFormat="1" x14ac:dyDescent="0.5">
      <c r="A17" s="39">
        <v>0.1</v>
      </c>
      <c r="B17" s="14" t="e">
        <f ca="1">PERCENTILE(K2:K500,A17)</f>
        <v>#NAME?</v>
      </c>
      <c r="D17" s="14">
        <v>16</v>
      </c>
      <c r="E17" s="37" t="e">
        <f ca="1">_xll.RiskExpon($B$3)</f>
        <v>#NAME?</v>
      </c>
      <c r="F17" s="14" t="e">
        <f t="shared" ca="1" si="3"/>
        <v>#NAME?</v>
      </c>
      <c r="G17" s="37" t="e">
        <f ca="1">_xll.RiskExpon($B$5)</f>
        <v>#NAME?</v>
      </c>
      <c r="H17" s="14" t="e">
        <f ca="1">IF(D17&lt;=B$6,0,LARGE(J$2:J16,B$6))</f>
        <v>#NAME?</v>
      </c>
      <c r="I17" s="14" t="e">
        <f t="shared" ca="1" si="2"/>
        <v>#NAME?</v>
      </c>
      <c r="J17" s="14" t="e">
        <f t="shared" ca="1" si="0"/>
        <v>#NAME?</v>
      </c>
      <c r="K17" s="14" t="e">
        <f t="shared" ca="1" si="1"/>
        <v>#NAME?</v>
      </c>
    </row>
    <row r="18" spans="1:13" s="14" customFormat="1" x14ac:dyDescent="0.5">
      <c r="A18" s="39">
        <v>0.2</v>
      </c>
      <c r="B18" s="14" t="e">
        <f t="shared" ref="B18:B26" ca="1" si="4">PERCENTILE(K3:K501,A18)</f>
        <v>#NAME?</v>
      </c>
      <c r="D18" s="14">
        <v>17</v>
      </c>
      <c r="E18" s="37" t="e">
        <f ca="1">_xll.RiskExpon($B$3)</f>
        <v>#NAME?</v>
      </c>
      <c r="F18" s="14" t="e">
        <f t="shared" ca="1" si="3"/>
        <v>#NAME?</v>
      </c>
      <c r="G18" s="37" t="e">
        <f ca="1">_xll.RiskExpon($B$5)</f>
        <v>#NAME?</v>
      </c>
      <c r="H18" s="14" t="e">
        <f ca="1">IF(D18&lt;=B$6,0,LARGE(J$2:J17,B$6))</f>
        <v>#NAME?</v>
      </c>
      <c r="I18" s="14" t="e">
        <f t="shared" ca="1" si="2"/>
        <v>#NAME?</v>
      </c>
      <c r="J18" s="14" t="e">
        <f t="shared" ca="1" si="0"/>
        <v>#NAME?</v>
      </c>
      <c r="K18" s="14" t="e">
        <f t="shared" ca="1" si="1"/>
        <v>#NAME?</v>
      </c>
    </row>
    <row r="19" spans="1:13" s="14" customFormat="1" x14ac:dyDescent="0.5">
      <c r="A19" s="39">
        <v>0.3</v>
      </c>
      <c r="B19" s="14" t="e">
        <f t="shared" ca="1" si="4"/>
        <v>#NAME?</v>
      </c>
      <c r="D19" s="14">
        <v>18</v>
      </c>
      <c r="E19" s="37" t="e">
        <f ca="1">_xll.RiskExpon($B$3)</f>
        <v>#NAME?</v>
      </c>
      <c r="F19" s="14" t="e">
        <f t="shared" ca="1" si="3"/>
        <v>#NAME?</v>
      </c>
      <c r="G19" s="37" t="e">
        <f ca="1">_xll.RiskExpon($B$5)</f>
        <v>#NAME?</v>
      </c>
      <c r="H19" s="14" t="e">
        <f ca="1">IF(D19&lt;=B$6,0,LARGE(J$2:J18,B$6))</f>
        <v>#NAME?</v>
      </c>
      <c r="I19" s="14" t="e">
        <f t="shared" ca="1" si="2"/>
        <v>#NAME?</v>
      </c>
      <c r="J19" s="14" t="e">
        <f t="shared" ca="1" si="0"/>
        <v>#NAME?</v>
      </c>
      <c r="K19" s="14" t="e">
        <f t="shared" ca="1" si="1"/>
        <v>#NAME?</v>
      </c>
    </row>
    <row r="20" spans="1:13" s="14" customFormat="1" x14ac:dyDescent="0.5">
      <c r="A20" s="39">
        <v>0.4</v>
      </c>
      <c r="B20" s="14" t="e">
        <f t="shared" ca="1" si="4"/>
        <v>#NAME?</v>
      </c>
      <c r="D20" s="14">
        <v>19</v>
      </c>
      <c r="E20" s="37" t="e">
        <f ca="1">_xll.RiskExpon($B$3)</f>
        <v>#NAME?</v>
      </c>
      <c r="F20" s="14" t="e">
        <f t="shared" ca="1" si="3"/>
        <v>#NAME?</v>
      </c>
      <c r="G20" s="37" t="e">
        <f ca="1">_xll.RiskExpon($B$5)</f>
        <v>#NAME?</v>
      </c>
      <c r="H20" s="14" t="e">
        <f ca="1">IF(D20&lt;=B$6,0,LARGE(J$2:J19,B$6))</f>
        <v>#NAME?</v>
      </c>
      <c r="I20" s="14" t="e">
        <f t="shared" ca="1" si="2"/>
        <v>#NAME?</v>
      </c>
      <c r="J20" s="14" t="e">
        <f t="shared" ca="1" si="0"/>
        <v>#NAME?</v>
      </c>
      <c r="K20" s="14" t="e">
        <f t="shared" ca="1" si="1"/>
        <v>#NAME?</v>
      </c>
    </row>
    <row r="21" spans="1:13" s="14" customFormat="1" x14ac:dyDescent="0.5">
      <c r="A21" s="39">
        <v>0.5</v>
      </c>
      <c r="B21" s="14" t="e">
        <f t="shared" ca="1" si="4"/>
        <v>#NAME?</v>
      </c>
      <c r="D21" s="14">
        <v>20</v>
      </c>
      <c r="E21" s="37" t="e">
        <f ca="1">_xll.RiskExpon($B$3)</f>
        <v>#NAME?</v>
      </c>
      <c r="F21" s="14" t="e">
        <f t="shared" ca="1" si="3"/>
        <v>#NAME?</v>
      </c>
      <c r="G21" s="37" t="e">
        <f ca="1">_xll.RiskExpon($B$5)</f>
        <v>#NAME?</v>
      </c>
      <c r="H21" s="14" t="e">
        <f ca="1">IF(D21&lt;=B$6,0,LARGE(J$2:J20,B$6))</f>
        <v>#NAME?</v>
      </c>
      <c r="I21" s="14" t="e">
        <f t="shared" ca="1" si="2"/>
        <v>#NAME?</v>
      </c>
      <c r="J21" s="14" t="e">
        <f t="shared" ca="1" si="0"/>
        <v>#NAME?</v>
      </c>
      <c r="K21" s="14" t="e">
        <f t="shared" ca="1" si="1"/>
        <v>#NAME?</v>
      </c>
    </row>
    <row r="22" spans="1:13" s="14" customFormat="1" x14ac:dyDescent="0.5">
      <c r="A22" s="39">
        <v>0.6</v>
      </c>
      <c r="B22" s="14" t="e">
        <f t="shared" ca="1" si="4"/>
        <v>#NAME?</v>
      </c>
      <c r="D22" s="14">
        <v>21</v>
      </c>
      <c r="E22" s="37" t="e">
        <f ca="1">_xll.RiskExpon($B$3)</f>
        <v>#NAME?</v>
      </c>
      <c r="F22" s="14" t="e">
        <f t="shared" ca="1" si="3"/>
        <v>#NAME?</v>
      </c>
      <c r="G22" s="37" t="e">
        <f ca="1">_xll.RiskExpon($B$5)</f>
        <v>#NAME?</v>
      </c>
      <c r="H22" s="14" t="e">
        <f ca="1">IF(D22&lt;=B$6,0,LARGE(J$2:J21,B$6))</f>
        <v>#NAME?</v>
      </c>
      <c r="I22" s="14" t="e">
        <f t="shared" ca="1" si="2"/>
        <v>#NAME?</v>
      </c>
      <c r="J22" s="14" t="e">
        <f t="shared" ca="1" si="0"/>
        <v>#NAME?</v>
      </c>
      <c r="K22" s="14" t="e">
        <f t="shared" ca="1" si="1"/>
        <v>#NAME?</v>
      </c>
    </row>
    <row r="23" spans="1:13" s="14" customFormat="1" x14ac:dyDescent="0.5">
      <c r="A23" s="39">
        <v>0.7</v>
      </c>
      <c r="B23" s="14" t="e">
        <f t="shared" ca="1" si="4"/>
        <v>#NAME?</v>
      </c>
      <c r="D23" s="14">
        <v>22</v>
      </c>
      <c r="E23" s="37" t="e">
        <f ca="1">_xll.RiskExpon($B$3)</f>
        <v>#NAME?</v>
      </c>
      <c r="F23" s="14" t="e">
        <f t="shared" ca="1" si="3"/>
        <v>#NAME?</v>
      </c>
      <c r="G23" s="37" t="e">
        <f ca="1">_xll.RiskExpon($B$5)</f>
        <v>#NAME?</v>
      </c>
      <c r="H23" s="14" t="e">
        <f ca="1">IF(D23&lt;=B$6,0,LARGE(J$2:J22,B$6))</f>
        <v>#NAME?</v>
      </c>
      <c r="I23" s="14" t="e">
        <f t="shared" ca="1" si="2"/>
        <v>#NAME?</v>
      </c>
      <c r="J23" s="14" t="e">
        <f t="shared" ca="1" si="0"/>
        <v>#NAME?</v>
      </c>
      <c r="K23" s="14" t="e">
        <f t="shared" ca="1" si="1"/>
        <v>#NAME?</v>
      </c>
    </row>
    <row r="24" spans="1:13" s="14" customFormat="1" x14ac:dyDescent="0.5">
      <c r="A24" s="39">
        <v>0.8</v>
      </c>
      <c r="B24" s="14" t="e">
        <f t="shared" ca="1" si="4"/>
        <v>#NAME?</v>
      </c>
      <c r="D24" s="14">
        <v>23</v>
      </c>
      <c r="E24" s="37" t="e">
        <f ca="1">_xll.RiskExpon($B$3)</f>
        <v>#NAME?</v>
      </c>
      <c r="F24" s="14" t="e">
        <f t="shared" ca="1" si="3"/>
        <v>#NAME?</v>
      </c>
      <c r="G24" s="37" t="e">
        <f ca="1">_xll.RiskExpon($B$5)</f>
        <v>#NAME?</v>
      </c>
      <c r="H24" s="14" t="e">
        <f ca="1">IF(D24&lt;=B$6,0,LARGE(J$2:J23,B$6))</f>
        <v>#NAME?</v>
      </c>
      <c r="I24" s="14" t="e">
        <f t="shared" ca="1" si="2"/>
        <v>#NAME?</v>
      </c>
      <c r="J24" s="14" t="e">
        <f t="shared" ca="1" si="0"/>
        <v>#NAME?</v>
      </c>
      <c r="K24" s="14" t="e">
        <f t="shared" ca="1" si="1"/>
        <v>#NAME?</v>
      </c>
    </row>
    <row r="25" spans="1:13" s="14" customFormat="1" x14ac:dyDescent="0.5">
      <c r="A25" s="39">
        <v>0.9</v>
      </c>
      <c r="B25" s="14" t="e">
        <f t="shared" ca="1" si="4"/>
        <v>#NAME?</v>
      </c>
      <c r="D25" s="14">
        <v>24</v>
      </c>
      <c r="E25" s="37" t="e">
        <f ca="1">_xll.RiskExpon($B$3)</f>
        <v>#NAME?</v>
      </c>
      <c r="F25" s="14" t="e">
        <f t="shared" ca="1" si="3"/>
        <v>#NAME?</v>
      </c>
      <c r="G25" s="37" t="e">
        <f ca="1">_xll.RiskExpon($B$5)</f>
        <v>#NAME?</v>
      </c>
      <c r="H25" s="14" t="e">
        <f ca="1">IF(D25&lt;=B$6,0,LARGE(J$2:J24,B$6))</f>
        <v>#NAME?</v>
      </c>
      <c r="I25" s="14" t="e">
        <f t="shared" ca="1" si="2"/>
        <v>#NAME?</v>
      </c>
      <c r="J25" s="14" t="e">
        <f t="shared" ca="1" si="0"/>
        <v>#NAME?</v>
      </c>
      <c r="K25" s="14" t="e">
        <f t="shared" ca="1" si="1"/>
        <v>#NAME?</v>
      </c>
    </row>
    <row r="26" spans="1:13" s="14" customFormat="1" x14ac:dyDescent="0.5">
      <c r="A26" s="39">
        <v>1</v>
      </c>
      <c r="B26" s="14" t="e">
        <f t="shared" ca="1" si="4"/>
        <v>#NAME?</v>
      </c>
      <c r="D26" s="14">
        <v>25</v>
      </c>
      <c r="E26" s="37" t="e">
        <f ca="1">_xll.RiskExpon($B$3)</f>
        <v>#NAME?</v>
      </c>
      <c r="F26" s="14" t="e">
        <f t="shared" ca="1" si="3"/>
        <v>#NAME?</v>
      </c>
      <c r="G26" s="37" t="e">
        <f ca="1">_xll.RiskExpon($B$5)</f>
        <v>#NAME?</v>
      </c>
      <c r="H26" s="14" t="e">
        <f ca="1">IF(D26&lt;=B$6,0,LARGE(J$2:J25,B$6))</f>
        <v>#NAME?</v>
      </c>
      <c r="I26" s="14" t="e">
        <f t="shared" ca="1" si="2"/>
        <v>#NAME?</v>
      </c>
      <c r="J26" s="14" t="e">
        <f t="shared" ca="1" si="0"/>
        <v>#NAME?</v>
      </c>
      <c r="K26" s="14" t="e">
        <f t="shared" ca="1" si="1"/>
        <v>#NAME?</v>
      </c>
      <c r="M26" s="32" t="s">
        <v>83</v>
      </c>
    </row>
    <row r="27" spans="1:13" s="14" customFormat="1" x14ac:dyDescent="0.5">
      <c r="A27" s="32"/>
      <c r="D27" s="14">
        <v>26</v>
      </c>
      <c r="E27" s="37" t="e">
        <f ca="1">_xll.RiskExpon($B$3)</f>
        <v>#NAME?</v>
      </c>
      <c r="F27" s="14" t="e">
        <f t="shared" ca="1" si="3"/>
        <v>#NAME?</v>
      </c>
      <c r="G27" s="37" t="e">
        <f ca="1">_xll.RiskExpon($B$5)</f>
        <v>#NAME?</v>
      </c>
      <c r="H27" s="14" t="e">
        <f ca="1">IF(D27&lt;=B$6,0,LARGE(J$2:J26,B$6))</f>
        <v>#NAME?</v>
      </c>
      <c r="I27" s="14" t="e">
        <f t="shared" ca="1" si="2"/>
        <v>#NAME?</v>
      </c>
      <c r="J27" s="14" t="e">
        <f t="shared" ca="1" si="0"/>
        <v>#NAME?</v>
      </c>
      <c r="K27" s="14" t="e">
        <f t="shared" ca="1" si="1"/>
        <v>#NAME?</v>
      </c>
      <c r="M27" s="32" t="s">
        <v>84</v>
      </c>
    </row>
    <row r="28" spans="1:13" s="14" customFormat="1" x14ac:dyDescent="0.5">
      <c r="A28" s="32" t="s">
        <v>85</v>
      </c>
      <c r="B28" s="14">
        <f>_xll.RiskOutput(,"Average length of the system",1)+B2/(B4-B2)</f>
        <v>5</v>
      </c>
      <c r="D28" s="14">
        <v>27</v>
      </c>
      <c r="E28" s="37" t="e">
        <f ca="1">_xll.RiskExpon($B$3)</f>
        <v>#NAME?</v>
      </c>
      <c r="F28" s="14" t="e">
        <f t="shared" ca="1" si="3"/>
        <v>#NAME?</v>
      </c>
      <c r="G28" s="37" t="e">
        <f ca="1">_xll.RiskExpon($B$5)</f>
        <v>#NAME?</v>
      </c>
      <c r="H28" s="14" t="e">
        <f ca="1">IF(D28&lt;=B$6,0,LARGE(J$2:J27,B$6))</f>
        <v>#NAME?</v>
      </c>
      <c r="I28" s="14" t="e">
        <f t="shared" ca="1" si="2"/>
        <v>#NAME?</v>
      </c>
      <c r="J28" s="14" t="e">
        <f t="shared" ca="1" si="0"/>
        <v>#NAME?</v>
      </c>
      <c r="K28" s="14" t="e">
        <f t="shared" ca="1" si="1"/>
        <v>#NAME?</v>
      </c>
      <c r="M28" s="32" t="s">
        <v>86</v>
      </c>
    </row>
    <row r="29" spans="1:13" s="14" customFormat="1" x14ac:dyDescent="0.5">
      <c r="A29" s="32" t="s">
        <v>87</v>
      </c>
      <c r="B29" s="14">
        <f>_xll.RiskOutput(,"Average length of the system",2)+B7*B28</f>
        <v>1.3888888888888888</v>
      </c>
      <c r="D29" s="14">
        <v>28</v>
      </c>
      <c r="E29" s="37" t="e">
        <f ca="1">_xll.RiskExpon($B$3)</f>
        <v>#NAME?</v>
      </c>
      <c r="F29" s="14" t="e">
        <f t="shared" ca="1" si="3"/>
        <v>#NAME?</v>
      </c>
      <c r="G29" s="37" t="e">
        <f ca="1">_xll.RiskExpon($B$5)</f>
        <v>#NAME?</v>
      </c>
      <c r="H29" s="14" t="e">
        <f ca="1">IF(D29&lt;=B$6,0,LARGE(J$2:J28,B$6))</f>
        <v>#NAME?</v>
      </c>
      <c r="I29" s="14" t="e">
        <f t="shared" ca="1" si="2"/>
        <v>#NAME?</v>
      </c>
      <c r="J29" s="14" t="e">
        <f t="shared" ca="1" si="0"/>
        <v>#NAME?</v>
      </c>
      <c r="K29" s="14" t="e">
        <f t="shared" ca="1" si="1"/>
        <v>#NAME?</v>
      </c>
    </row>
    <row r="30" spans="1:13" s="14" customFormat="1" x14ac:dyDescent="0.5">
      <c r="A30" s="32" t="s">
        <v>26</v>
      </c>
      <c r="B30" s="14">
        <f>1-B7</f>
        <v>0.72222222222222221</v>
      </c>
      <c r="D30" s="14">
        <v>29</v>
      </c>
      <c r="E30" s="37" t="e">
        <f ca="1">_xll.RiskExpon($B$3)</f>
        <v>#NAME?</v>
      </c>
      <c r="F30" s="14" t="e">
        <f t="shared" ca="1" si="3"/>
        <v>#NAME?</v>
      </c>
      <c r="G30" s="37" t="e">
        <f ca="1">_xll.RiskExpon($B$5)</f>
        <v>#NAME?</v>
      </c>
      <c r="H30" s="14" t="e">
        <f ca="1">IF(D30&lt;=B$6,0,LARGE(J$2:J29,B$6))</f>
        <v>#NAME?</v>
      </c>
      <c r="I30" s="14" t="e">
        <f t="shared" ca="1" si="2"/>
        <v>#NAME?</v>
      </c>
      <c r="J30" s="14" t="e">
        <f t="shared" ca="1" si="0"/>
        <v>#NAME?</v>
      </c>
      <c r="K30" s="14" t="e">
        <f t="shared" ca="1" si="1"/>
        <v>#NAME?</v>
      </c>
    </row>
    <row r="31" spans="1:13" s="14" customFormat="1" x14ac:dyDescent="0.5">
      <c r="A31" s="32" t="s">
        <v>49</v>
      </c>
      <c r="B31" s="14">
        <f>B7^3*B30</f>
        <v>1.5479728699893312E-2</v>
      </c>
      <c r="D31" s="14">
        <v>30</v>
      </c>
      <c r="E31" s="37" t="e">
        <f ca="1">_xll.RiskExpon($B$3)</f>
        <v>#NAME?</v>
      </c>
      <c r="F31" s="14" t="e">
        <f t="shared" ca="1" si="3"/>
        <v>#NAME?</v>
      </c>
      <c r="G31" s="37" t="e">
        <f ca="1">_xll.RiskExpon($B$5)</f>
        <v>#NAME?</v>
      </c>
      <c r="H31" s="14" t="e">
        <f ca="1">IF(D31&lt;=B$6,0,LARGE(J$2:J30,B$6))</f>
        <v>#NAME?</v>
      </c>
      <c r="I31" s="14" t="e">
        <f t="shared" ca="1" si="2"/>
        <v>#NAME?</v>
      </c>
      <c r="J31" s="14" t="e">
        <f t="shared" ca="1" si="0"/>
        <v>#NAME?</v>
      </c>
      <c r="K31" s="14" t="e">
        <f t="shared" ca="1" si="1"/>
        <v>#NAME?</v>
      </c>
    </row>
    <row r="32" spans="1:13" s="14" customFormat="1" x14ac:dyDescent="0.5">
      <c r="A32" s="32" t="s">
        <v>88</v>
      </c>
      <c r="B32" s="14">
        <f>B7^(3+1)</f>
        <v>5.9537418076512742E-3</v>
      </c>
      <c r="D32" s="14">
        <v>31</v>
      </c>
      <c r="E32" s="37" t="e">
        <f ca="1">_xll.RiskExpon($B$3)</f>
        <v>#NAME?</v>
      </c>
      <c r="F32" s="14" t="e">
        <f t="shared" ca="1" si="3"/>
        <v>#NAME?</v>
      </c>
      <c r="G32" s="37" t="e">
        <f ca="1">_xll.RiskExpon($B$5)</f>
        <v>#NAME?</v>
      </c>
      <c r="H32" s="14" t="e">
        <f ca="1">IF(D32&lt;=B$6,0,LARGE(J$2:J31,B$6))</f>
        <v>#NAME?</v>
      </c>
      <c r="I32" s="14" t="e">
        <f t="shared" ca="1" si="2"/>
        <v>#NAME?</v>
      </c>
      <c r="J32" s="14" t="e">
        <f t="shared" ca="1" si="0"/>
        <v>#NAME?</v>
      </c>
      <c r="K32" s="14" t="e">
        <f t="shared" ca="1" si="1"/>
        <v>#NAME?</v>
      </c>
    </row>
    <row r="33" spans="1:11" s="14" customFormat="1" x14ac:dyDescent="0.5">
      <c r="A33" s="32" t="s">
        <v>89</v>
      </c>
      <c r="B33" s="14">
        <f>B7</f>
        <v>0.27777777777777779</v>
      </c>
      <c r="D33" s="14">
        <v>32</v>
      </c>
      <c r="E33" s="37" t="e">
        <f ca="1">_xll.RiskExpon($B$3)</f>
        <v>#NAME?</v>
      </c>
      <c r="F33" s="14" t="e">
        <f t="shared" ca="1" si="3"/>
        <v>#NAME?</v>
      </c>
      <c r="G33" s="37" t="e">
        <f ca="1">_xll.RiskExpon($B$5)</f>
        <v>#NAME?</v>
      </c>
      <c r="H33" s="14" t="e">
        <f ca="1">IF(D33&lt;=B$6,0,LARGE(J$2:J32,B$6))</f>
        <v>#NAME?</v>
      </c>
      <c r="I33" s="14" t="e">
        <f t="shared" ca="1" si="2"/>
        <v>#NAME?</v>
      </c>
      <c r="J33" s="14" t="e">
        <f t="shared" ca="1" si="0"/>
        <v>#NAME?</v>
      </c>
      <c r="K33" s="14" t="e">
        <f t="shared" ca="1" si="1"/>
        <v>#NAME?</v>
      </c>
    </row>
    <row r="34" spans="1:11" s="14" customFormat="1" x14ac:dyDescent="0.5">
      <c r="A34" s="32" t="s">
        <v>90</v>
      </c>
      <c r="B34" s="14">
        <f>B31+B32</f>
        <v>2.1433470507544586E-2</v>
      </c>
      <c r="D34" s="14">
        <v>33</v>
      </c>
      <c r="E34" s="37" t="e">
        <f ca="1">_xll.RiskExpon($B$3)</f>
        <v>#NAME?</v>
      </c>
      <c r="F34" s="14" t="e">
        <f t="shared" ca="1" si="3"/>
        <v>#NAME?</v>
      </c>
      <c r="G34" s="37" t="e">
        <f ca="1">_xll.RiskExpon($B$5)</f>
        <v>#NAME?</v>
      </c>
      <c r="H34" s="14" t="e">
        <f ca="1">IF(D34&lt;=B$6,0,LARGE(J$2:J33,B$6))</f>
        <v>#NAME?</v>
      </c>
      <c r="I34" s="14" t="e">
        <f t="shared" ca="1" si="2"/>
        <v>#NAME?</v>
      </c>
      <c r="J34" s="14" t="e">
        <f t="shared" ca="1" si="0"/>
        <v>#NAME?</v>
      </c>
      <c r="K34" s="14" t="e">
        <f t="shared" ca="1" si="1"/>
        <v>#NAME?</v>
      </c>
    </row>
    <row r="35" spans="1:11" s="14" customFormat="1" x14ac:dyDescent="0.5">
      <c r="A35" s="32"/>
      <c r="D35" s="14">
        <v>34</v>
      </c>
      <c r="E35" s="37" t="e">
        <f ca="1">_xll.RiskExpon($B$3)</f>
        <v>#NAME?</v>
      </c>
      <c r="F35" s="14" t="e">
        <f t="shared" ca="1" si="3"/>
        <v>#NAME?</v>
      </c>
      <c r="G35" s="37" t="e">
        <f ca="1">_xll.RiskExpon($B$5)</f>
        <v>#NAME?</v>
      </c>
      <c r="H35" s="14" t="e">
        <f ca="1">IF(D35&lt;=B$6,0,LARGE(J$2:J34,B$6))</f>
        <v>#NAME?</v>
      </c>
      <c r="I35" s="14" t="e">
        <f t="shared" ca="1" si="2"/>
        <v>#NAME?</v>
      </c>
      <c r="J35" s="14" t="e">
        <f t="shared" ca="1" si="0"/>
        <v>#NAME?</v>
      </c>
      <c r="K35" s="14" t="e">
        <f t="shared" ca="1" si="1"/>
        <v>#NAME?</v>
      </c>
    </row>
    <row r="36" spans="1:11" s="14" customFormat="1" x14ac:dyDescent="0.5">
      <c r="A36" s="32"/>
      <c r="D36" s="14">
        <v>35</v>
      </c>
      <c r="E36" s="37" t="e">
        <f ca="1">_xll.RiskExpon($B$3)</f>
        <v>#NAME?</v>
      </c>
      <c r="F36" s="14" t="e">
        <f t="shared" ca="1" si="3"/>
        <v>#NAME?</v>
      </c>
      <c r="G36" s="37" t="e">
        <f ca="1">_xll.RiskExpon($B$5)</f>
        <v>#NAME?</v>
      </c>
      <c r="H36" s="14" t="e">
        <f ca="1">IF(D36&lt;=B$6,0,LARGE(J$2:J35,B$6))</f>
        <v>#NAME?</v>
      </c>
      <c r="I36" s="14" t="e">
        <f t="shared" ca="1" si="2"/>
        <v>#NAME?</v>
      </c>
      <c r="J36" s="14" t="e">
        <f t="shared" ca="1" si="0"/>
        <v>#NAME?</v>
      </c>
      <c r="K36" s="14" t="e">
        <f t="shared" ca="1" si="1"/>
        <v>#NAME?</v>
      </c>
    </row>
    <row r="37" spans="1:11" s="14" customFormat="1" x14ac:dyDescent="0.5">
      <c r="A37" s="32"/>
      <c r="D37" s="14">
        <v>36</v>
      </c>
      <c r="E37" s="37" t="e">
        <f ca="1">_xll.RiskExpon($B$3)</f>
        <v>#NAME?</v>
      </c>
      <c r="F37" s="14" t="e">
        <f t="shared" ca="1" si="3"/>
        <v>#NAME?</v>
      </c>
      <c r="G37" s="37" t="e">
        <f ca="1">_xll.RiskExpon($B$5)</f>
        <v>#NAME?</v>
      </c>
      <c r="H37" s="14" t="e">
        <f ca="1">IF(D37&lt;=B$6,0,LARGE(J$2:J36,B$6))</f>
        <v>#NAME?</v>
      </c>
      <c r="I37" s="14" t="e">
        <f t="shared" ca="1" si="2"/>
        <v>#NAME?</v>
      </c>
      <c r="J37" s="14" t="e">
        <f t="shared" ca="1" si="0"/>
        <v>#NAME?</v>
      </c>
      <c r="K37" s="14" t="e">
        <f t="shared" ca="1" si="1"/>
        <v>#NAME?</v>
      </c>
    </row>
    <row r="38" spans="1:11" s="14" customFormat="1" x14ac:dyDescent="0.5">
      <c r="A38" s="32"/>
      <c r="D38" s="14">
        <v>37</v>
      </c>
      <c r="E38" s="37" t="e">
        <f ca="1">_xll.RiskExpon($B$3)</f>
        <v>#NAME?</v>
      </c>
      <c r="F38" s="14" t="e">
        <f t="shared" ca="1" si="3"/>
        <v>#NAME?</v>
      </c>
      <c r="G38" s="37" t="e">
        <f ca="1">_xll.RiskExpon($B$5)</f>
        <v>#NAME?</v>
      </c>
      <c r="H38" s="14" t="e">
        <f ca="1">IF(D38&lt;=B$6,0,LARGE(J$2:J37,B$6))</f>
        <v>#NAME?</v>
      </c>
      <c r="I38" s="14" t="e">
        <f t="shared" ca="1" si="2"/>
        <v>#NAME?</v>
      </c>
      <c r="J38" s="14" t="e">
        <f t="shared" ca="1" si="0"/>
        <v>#NAME?</v>
      </c>
      <c r="K38" s="14" t="e">
        <f t="shared" ca="1" si="1"/>
        <v>#NAME?</v>
      </c>
    </row>
    <row r="39" spans="1:11" s="14" customFormat="1" x14ac:dyDescent="0.5">
      <c r="A39" s="32"/>
      <c r="D39" s="14">
        <v>38</v>
      </c>
      <c r="E39" s="37" t="e">
        <f ca="1">_xll.RiskExpon($B$3)</f>
        <v>#NAME?</v>
      </c>
      <c r="F39" s="14" t="e">
        <f t="shared" ca="1" si="3"/>
        <v>#NAME?</v>
      </c>
      <c r="G39" s="37" t="e">
        <f ca="1">_xll.RiskExpon($B$5)</f>
        <v>#NAME?</v>
      </c>
      <c r="H39" s="14" t="e">
        <f ca="1">IF(D39&lt;=B$6,0,LARGE(J$2:J38,B$6))</f>
        <v>#NAME?</v>
      </c>
      <c r="I39" s="14" t="e">
        <f t="shared" ca="1" si="2"/>
        <v>#NAME?</v>
      </c>
      <c r="J39" s="14" t="e">
        <f t="shared" ca="1" si="0"/>
        <v>#NAME?</v>
      </c>
      <c r="K39" s="14" t="e">
        <f t="shared" ca="1" si="1"/>
        <v>#NAME?</v>
      </c>
    </row>
    <row r="40" spans="1:11" s="14" customFormat="1" x14ac:dyDescent="0.5">
      <c r="A40" s="32"/>
      <c r="D40" s="14">
        <v>39</v>
      </c>
      <c r="E40" s="37" t="e">
        <f ca="1">_xll.RiskExpon($B$3)</f>
        <v>#NAME?</v>
      </c>
      <c r="F40" s="14" t="e">
        <f t="shared" ca="1" si="3"/>
        <v>#NAME?</v>
      </c>
      <c r="G40" s="37" t="e">
        <f ca="1">_xll.RiskExpon($B$5)</f>
        <v>#NAME?</v>
      </c>
      <c r="H40" s="14" t="e">
        <f ca="1">IF(D40&lt;=B$6,0,LARGE(J$2:J39,B$6))</f>
        <v>#NAME?</v>
      </c>
      <c r="I40" s="14" t="e">
        <f t="shared" ca="1" si="2"/>
        <v>#NAME?</v>
      </c>
      <c r="J40" s="14" t="e">
        <f t="shared" ca="1" si="0"/>
        <v>#NAME?</v>
      </c>
      <c r="K40" s="14" t="e">
        <f t="shared" ca="1" si="1"/>
        <v>#NAME?</v>
      </c>
    </row>
    <row r="41" spans="1:11" s="14" customFormat="1" x14ac:dyDescent="0.5">
      <c r="A41" s="32"/>
      <c r="D41" s="14">
        <v>40</v>
      </c>
      <c r="E41" s="37" t="e">
        <f ca="1">_xll.RiskExpon($B$3)</f>
        <v>#NAME?</v>
      </c>
      <c r="F41" s="14" t="e">
        <f t="shared" ca="1" si="3"/>
        <v>#NAME?</v>
      </c>
      <c r="G41" s="37" t="e">
        <f ca="1">_xll.RiskExpon($B$5)</f>
        <v>#NAME?</v>
      </c>
      <c r="H41" s="14" t="e">
        <f ca="1">IF(D41&lt;=B$6,0,LARGE(J$2:J40,B$6))</f>
        <v>#NAME?</v>
      </c>
      <c r="I41" s="14" t="e">
        <f t="shared" ca="1" si="2"/>
        <v>#NAME?</v>
      </c>
      <c r="J41" s="14" t="e">
        <f t="shared" ca="1" si="0"/>
        <v>#NAME?</v>
      </c>
      <c r="K41" s="14" t="e">
        <f t="shared" ca="1" si="1"/>
        <v>#NAME?</v>
      </c>
    </row>
    <row r="42" spans="1:11" s="14" customFormat="1" x14ac:dyDescent="0.5">
      <c r="A42" s="32"/>
      <c r="D42" s="14">
        <v>41</v>
      </c>
      <c r="E42" s="37" t="e">
        <f ca="1">_xll.RiskExpon($B$3)</f>
        <v>#NAME?</v>
      </c>
      <c r="F42" s="14" t="e">
        <f t="shared" ca="1" si="3"/>
        <v>#NAME?</v>
      </c>
      <c r="G42" s="37" t="e">
        <f ca="1">_xll.RiskExpon($B$5)</f>
        <v>#NAME?</v>
      </c>
      <c r="H42" s="14" t="e">
        <f ca="1">IF(D42&lt;=B$6,0,LARGE(J$2:J41,B$6))</f>
        <v>#NAME?</v>
      </c>
      <c r="I42" s="14" t="e">
        <f t="shared" ca="1" si="2"/>
        <v>#NAME?</v>
      </c>
      <c r="J42" s="14" t="e">
        <f t="shared" ca="1" si="0"/>
        <v>#NAME?</v>
      </c>
      <c r="K42" s="14" t="e">
        <f t="shared" ca="1" si="1"/>
        <v>#NAME?</v>
      </c>
    </row>
    <row r="43" spans="1:11" s="14" customFormat="1" x14ac:dyDescent="0.5">
      <c r="A43" s="32"/>
      <c r="D43" s="14">
        <v>42</v>
      </c>
      <c r="E43" s="37" t="e">
        <f ca="1">_xll.RiskExpon($B$3)</f>
        <v>#NAME?</v>
      </c>
      <c r="F43" s="14" t="e">
        <f t="shared" ca="1" si="3"/>
        <v>#NAME?</v>
      </c>
      <c r="G43" s="37" t="e">
        <f ca="1">_xll.RiskExpon($B$5)</f>
        <v>#NAME?</v>
      </c>
      <c r="H43" s="14" t="e">
        <f ca="1">IF(D43&lt;=B$6,0,LARGE(J$2:J42,B$6))</f>
        <v>#NAME?</v>
      </c>
      <c r="I43" s="14" t="e">
        <f t="shared" ca="1" si="2"/>
        <v>#NAME?</v>
      </c>
      <c r="J43" s="14" t="e">
        <f t="shared" ca="1" si="0"/>
        <v>#NAME?</v>
      </c>
      <c r="K43" s="14" t="e">
        <f t="shared" ca="1" si="1"/>
        <v>#NAME?</v>
      </c>
    </row>
    <row r="44" spans="1:11" s="14" customFormat="1" x14ac:dyDescent="0.5">
      <c r="A44" s="32"/>
      <c r="D44" s="14">
        <v>43</v>
      </c>
      <c r="E44" s="37" t="e">
        <f ca="1">_xll.RiskExpon($B$3)</f>
        <v>#NAME?</v>
      </c>
      <c r="F44" s="14" t="e">
        <f t="shared" ca="1" si="3"/>
        <v>#NAME?</v>
      </c>
      <c r="G44" s="37" t="e">
        <f ca="1">_xll.RiskExpon($B$5)</f>
        <v>#NAME?</v>
      </c>
      <c r="H44" s="14" t="e">
        <f ca="1">IF(D44&lt;=B$6,0,LARGE(J$2:J43,B$6))</f>
        <v>#NAME?</v>
      </c>
      <c r="I44" s="14" t="e">
        <f t="shared" ca="1" si="2"/>
        <v>#NAME?</v>
      </c>
      <c r="J44" s="14" t="e">
        <f t="shared" ca="1" si="0"/>
        <v>#NAME?</v>
      </c>
      <c r="K44" s="14" t="e">
        <f t="shared" ca="1" si="1"/>
        <v>#NAME?</v>
      </c>
    </row>
    <row r="45" spans="1:11" s="14" customFormat="1" x14ac:dyDescent="0.5">
      <c r="A45" s="32"/>
      <c r="D45" s="14">
        <v>44</v>
      </c>
      <c r="E45" s="37" t="e">
        <f ca="1">_xll.RiskExpon($B$3)</f>
        <v>#NAME?</v>
      </c>
      <c r="F45" s="14" t="e">
        <f t="shared" ca="1" si="3"/>
        <v>#NAME?</v>
      </c>
      <c r="G45" s="37" t="e">
        <f ca="1">_xll.RiskExpon($B$5)</f>
        <v>#NAME?</v>
      </c>
      <c r="H45" s="14" t="e">
        <f ca="1">IF(D45&lt;=B$6,0,LARGE(J$2:J44,B$6))</f>
        <v>#NAME?</v>
      </c>
      <c r="I45" s="14" t="e">
        <f t="shared" ca="1" si="2"/>
        <v>#NAME?</v>
      </c>
      <c r="J45" s="14" t="e">
        <f t="shared" ca="1" si="0"/>
        <v>#NAME?</v>
      </c>
      <c r="K45" s="14" t="e">
        <f t="shared" ca="1" si="1"/>
        <v>#NAME?</v>
      </c>
    </row>
    <row r="46" spans="1:11" s="14" customFormat="1" x14ac:dyDescent="0.5">
      <c r="A46" s="32"/>
      <c r="D46" s="14">
        <v>45</v>
      </c>
      <c r="E46" s="37" t="e">
        <f ca="1">_xll.RiskExpon($B$3)</f>
        <v>#NAME?</v>
      </c>
      <c r="F46" s="14" t="e">
        <f t="shared" ca="1" si="3"/>
        <v>#NAME?</v>
      </c>
      <c r="G46" s="37" t="e">
        <f ca="1">_xll.RiskExpon($B$5)</f>
        <v>#NAME?</v>
      </c>
      <c r="H46" s="14" t="e">
        <f ca="1">IF(D46&lt;=B$6,0,LARGE(J$2:J45,B$6))</f>
        <v>#NAME?</v>
      </c>
      <c r="I46" s="14" t="e">
        <f t="shared" ca="1" si="2"/>
        <v>#NAME?</v>
      </c>
      <c r="J46" s="14" t="e">
        <f t="shared" ca="1" si="0"/>
        <v>#NAME?</v>
      </c>
      <c r="K46" s="14" t="e">
        <f t="shared" ca="1" si="1"/>
        <v>#NAME?</v>
      </c>
    </row>
    <row r="47" spans="1:11" s="14" customFormat="1" x14ac:dyDescent="0.5">
      <c r="A47" s="32"/>
      <c r="D47" s="14">
        <v>46</v>
      </c>
      <c r="E47" s="37" t="e">
        <f ca="1">_xll.RiskExpon($B$3)</f>
        <v>#NAME?</v>
      </c>
      <c r="F47" s="14" t="e">
        <f t="shared" ca="1" si="3"/>
        <v>#NAME?</v>
      </c>
      <c r="G47" s="37" t="e">
        <f ca="1">_xll.RiskExpon($B$5)</f>
        <v>#NAME?</v>
      </c>
      <c r="H47" s="14" t="e">
        <f ca="1">IF(D47&lt;=B$6,0,LARGE(J$2:J46,B$6))</f>
        <v>#NAME?</v>
      </c>
      <c r="I47" s="14" t="e">
        <f t="shared" ca="1" si="2"/>
        <v>#NAME?</v>
      </c>
      <c r="J47" s="14" t="e">
        <f t="shared" ca="1" si="0"/>
        <v>#NAME?</v>
      </c>
      <c r="K47" s="14" t="e">
        <f t="shared" ca="1" si="1"/>
        <v>#NAME?</v>
      </c>
    </row>
    <row r="48" spans="1:11" s="14" customFormat="1" x14ac:dyDescent="0.5">
      <c r="A48" s="32"/>
      <c r="D48" s="14">
        <v>47</v>
      </c>
      <c r="E48" s="37" t="e">
        <f ca="1">_xll.RiskExpon($B$3)</f>
        <v>#NAME?</v>
      </c>
      <c r="F48" s="14" t="e">
        <f t="shared" ca="1" si="3"/>
        <v>#NAME?</v>
      </c>
      <c r="G48" s="37" t="e">
        <f ca="1">_xll.RiskExpon($B$5)</f>
        <v>#NAME?</v>
      </c>
      <c r="H48" s="14" t="e">
        <f ca="1">IF(D48&lt;=B$6,0,LARGE(J$2:J47,B$6))</f>
        <v>#NAME?</v>
      </c>
      <c r="I48" s="14" t="e">
        <f t="shared" ca="1" si="2"/>
        <v>#NAME?</v>
      </c>
      <c r="J48" s="14" t="e">
        <f t="shared" ca="1" si="0"/>
        <v>#NAME?</v>
      </c>
      <c r="K48" s="14" t="e">
        <f t="shared" ca="1" si="1"/>
        <v>#NAME?</v>
      </c>
    </row>
    <row r="49" spans="1:13" s="14" customFormat="1" x14ac:dyDescent="0.5">
      <c r="A49" s="32"/>
      <c r="D49" s="14">
        <v>48</v>
      </c>
      <c r="E49" s="37" t="e">
        <f ca="1">_xll.RiskExpon($B$3)</f>
        <v>#NAME?</v>
      </c>
      <c r="F49" s="14" t="e">
        <f t="shared" ca="1" si="3"/>
        <v>#NAME?</v>
      </c>
      <c r="G49" s="37" t="e">
        <f ca="1">_xll.RiskExpon($B$5)</f>
        <v>#NAME?</v>
      </c>
      <c r="H49" s="14" t="e">
        <f ca="1">IF(D49&lt;=B$6,0,LARGE(J$2:J48,B$6))</f>
        <v>#NAME?</v>
      </c>
      <c r="I49" s="14" t="e">
        <f t="shared" ca="1" si="2"/>
        <v>#NAME?</v>
      </c>
      <c r="J49" s="14" t="e">
        <f t="shared" ca="1" si="0"/>
        <v>#NAME?</v>
      </c>
      <c r="K49" s="14" t="e">
        <f t="shared" ca="1" si="1"/>
        <v>#NAME?</v>
      </c>
    </row>
    <row r="50" spans="1:13" s="14" customFormat="1" x14ac:dyDescent="0.5">
      <c r="A50" s="32"/>
      <c r="D50" s="14">
        <v>49</v>
      </c>
      <c r="E50" s="37" t="e">
        <f ca="1">_xll.RiskExpon($B$3)</f>
        <v>#NAME?</v>
      </c>
      <c r="F50" s="14" t="e">
        <f t="shared" ca="1" si="3"/>
        <v>#NAME?</v>
      </c>
      <c r="G50" s="37" t="e">
        <f ca="1">_xll.RiskExpon($B$5)</f>
        <v>#NAME?</v>
      </c>
      <c r="H50" s="14" t="e">
        <f ca="1">IF(D50&lt;=B$6,0,LARGE(J$2:J49,B$6))</f>
        <v>#NAME?</v>
      </c>
      <c r="I50" s="14" t="e">
        <f t="shared" ca="1" si="2"/>
        <v>#NAME?</v>
      </c>
      <c r="J50" s="14" t="e">
        <f t="shared" ca="1" si="0"/>
        <v>#NAME?</v>
      </c>
      <c r="K50" s="14" t="e">
        <f t="shared" ca="1" si="1"/>
        <v>#NAME?</v>
      </c>
    </row>
    <row r="51" spans="1:13" s="14" customFormat="1" x14ac:dyDescent="0.5">
      <c r="A51" s="32"/>
      <c r="D51" s="14">
        <v>50</v>
      </c>
      <c r="E51" s="37" t="e">
        <f ca="1">_xll.RiskExpon($B$3)</f>
        <v>#NAME?</v>
      </c>
      <c r="F51" s="14" t="e">
        <f t="shared" ca="1" si="3"/>
        <v>#NAME?</v>
      </c>
      <c r="G51" s="37" t="e">
        <f ca="1">_xll.RiskExpon($B$5)</f>
        <v>#NAME?</v>
      </c>
      <c r="H51" s="14" t="e">
        <f ca="1">IF(D51&lt;=B$6,0,LARGE(J$2:J50,B$6))</f>
        <v>#NAME?</v>
      </c>
      <c r="I51" s="14" t="e">
        <f t="shared" ca="1" si="2"/>
        <v>#NAME?</v>
      </c>
      <c r="J51" s="14" t="e">
        <f t="shared" ca="1" si="0"/>
        <v>#NAME?</v>
      </c>
      <c r="K51" s="14" t="e">
        <f t="shared" ca="1" si="1"/>
        <v>#NAME?</v>
      </c>
    </row>
    <row r="52" spans="1:13" s="14" customFormat="1" x14ac:dyDescent="0.5">
      <c r="A52" s="32"/>
      <c r="D52" s="14">
        <v>51</v>
      </c>
      <c r="E52" s="37" t="e">
        <f ca="1">_xll.RiskExpon($B$3)</f>
        <v>#NAME?</v>
      </c>
      <c r="F52" s="14" t="e">
        <f t="shared" ca="1" si="3"/>
        <v>#NAME?</v>
      </c>
      <c r="G52" s="37" t="e">
        <f ca="1">_xll.RiskExpon($B$5)</f>
        <v>#NAME?</v>
      </c>
      <c r="H52" s="14" t="e">
        <f ca="1">IF(D52&lt;=B$6,0,LARGE(J$2:J51,B$6))</f>
        <v>#NAME?</v>
      </c>
      <c r="I52" s="14" t="e">
        <f t="shared" ca="1" si="2"/>
        <v>#NAME?</v>
      </c>
      <c r="J52" s="14" t="e">
        <f t="shared" ca="1" si="0"/>
        <v>#NAME?</v>
      </c>
      <c r="K52" s="14" t="e">
        <f t="shared" ca="1" si="1"/>
        <v>#NAME?</v>
      </c>
    </row>
    <row r="53" spans="1:13" s="14" customFormat="1" x14ac:dyDescent="0.5">
      <c r="A53" s="32"/>
      <c r="D53" s="14">
        <v>52</v>
      </c>
      <c r="E53" s="37" t="e">
        <f ca="1">_xll.RiskExpon($B$3)</f>
        <v>#NAME?</v>
      </c>
      <c r="F53" s="14" t="e">
        <f t="shared" ca="1" si="3"/>
        <v>#NAME?</v>
      </c>
      <c r="G53" s="37" t="e">
        <f ca="1">_xll.RiskExpon($B$5)</f>
        <v>#NAME?</v>
      </c>
      <c r="H53" s="14" t="e">
        <f ca="1">IF(D53&lt;=B$6,0,LARGE(J$2:J52,B$6))</f>
        <v>#NAME?</v>
      </c>
      <c r="I53" s="14" t="e">
        <f t="shared" ca="1" si="2"/>
        <v>#NAME?</v>
      </c>
      <c r="J53" s="14" t="e">
        <f t="shared" ca="1" si="0"/>
        <v>#NAME?</v>
      </c>
      <c r="K53" s="14" t="e">
        <f t="shared" ca="1" si="1"/>
        <v>#NAME?</v>
      </c>
    </row>
    <row r="54" spans="1:13" s="14" customFormat="1" x14ac:dyDescent="0.5">
      <c r="A54" s="32"/>
      <c r="D54" s="14">
        <v>53</v>
      </c>
      <c r="E54" s="37" t="e">
        <f ca="1">_xll.RiskExpon($B$3)</f>
        <v>#NAME?</v>
      </c>
      <c r="F54" s="14" t="e">
        <f t="shared" ca="1" si="3"/>
        <v>#NAME?</v>
      </c>
      <c r="G54" s="37" t="e">
        <f ca="1">_xll.RiskExpon($B$5)</f>
        <v>#NAME?</v>
      </c>
      <c r="H54" s="14" t="e">
        <f ca="1">IF(D54&lt;=B$6,0,LARGE(J$2:J53,B$6))</f>
        <v>#NAME?</v>
      </c>
      <c r="I54" s="14" t="e">
        <f t="shared" ca="1" si="2"/>
        <v>#NAME?</v>
      </c>
      <c r="J54" s="14" t="e">
        <f t="shared" ca="1" si="0"/>
        <v>#NAME?</v>
      </c>
      <c r="K54" s="14" t="e">
        <f t="shared" ca="1" si="1"/>
        <v>#NAME?</v>
      </c>
      <c r="M54" s="32" t="s">
        <v>91</v>
      </c>
    </row>
    <row r="55" spans="1:13" s="14" customFormat="1" x14ac:dyDescent="0.5">
      <c r="A55" s="32"/>
      <c r="D55" s="14">
        <v>54</v>
      </c>
      <c r="E55" s="37" t="e">
        <f ca="1">_xll.RiskExpon($B$3)</f>
        <v>#NAME?</v>
      </c>
      <c r="F55" s="14" t="e">
        <f t="shared" ca="1" si="3"/>
        <v>#NAME?</v>
      </c>
      <c r="G55" s="37" t="e">
        <f ca="1">_xll.RiskExpon($B$5)</f>
        <v>#NAME?</v>
      </c>
      <c r="H55" s="14" t="e">
        <f ca="1">IF(D55&lt;=B$6,0,LARGE(J$2:J54,B$6))</f>
        <v>#NAME?</v>
      </c>
      <c r="I55" s="14" t="e">
        <f t="shared" ca="1" si="2"/>
        <v>#NAME?</v>
      </c>
      <c r="J55" s="14" t="e">
        <f t="shared" ca="1" si="0"/>
        <v>#NAME?</v>
      </c>
      <c r="K55" s="14" t="e">
        <f t="shared" ca="1" si="1"/>
        <v>#NAME?</v>
      </c>
      <c r="M55" s="32" t="s">
        <v>92</v>
      </c>
    </row>
    <row r="56" spans="1:13" s="14" customFormat="1" x14ac:dyDescent="0.5">
      <c r="A56" s="32"/>
      <c r="D56" s="14">
        <v>55</v>
      </c>
      <c r="E56" s="37" t="e">
        <f ca="1">_xll.RiskExpon($B$3)</f>
        <v>#NAME?</v>
      </c>
      <c r="F56" s="14" t="e">
        <f t="shared" ca="1" si="3"/>
        <v>#NAME?</v>
      </c>
      <c r="G56" s="37" t="e">
        <f ca="1">_xll.RiskExpon($B$5)</f>
        <v>#NAME?</v>
      </c>
      <c r="H56" s="14" t="e">
        <f ca="1">IF(D56&lt;=B$6,0,LARGE(J$2:J55,B$6))</f>
        <v>#NAME?</v>
      </c>
      <c r="I56" s="14" t="e">
        <f t="shared" ca="1" si="2"/>
        <v>#NAME?</v>
      </c>
      <c r="J56" s="14" t="e">
        <f t="shared" ca="1" si="0"/>
        <v>#NAME?</v>
      </c>
      <c r="K56" s="14" t="e">
        <f t="shared" ca="1" si="1"/>
        <v>#NAME?</v>
      </c>
      <c r="M56" s="32" t="s">
        <v>93</v>
      </c>
    </row>
    <row r="57" spans="1:13" s="14" customFormat="1" x14ac:dyDescent="0.5">
      <c r="A57" s="32"/>
      <c r="D57" s="14">
        <v>56</v>
      </c>
      <c r="E57" s="37" t="e">
        <f ca="1">_xll.RiskExpon($B$3)</f>
        <v>#NAME?</v>
      </c>
      <c r="F57" s="14" t="e">
        <f t="shared" ca="1" si="3"/>
        <v>#NAME?</v>
      </c>
      <c r="G57" s="37" t="e">
        <f ca="1">_xll.RiskExpon($B$5)</f>
        <v>#NAME?</v>
      </c>
      <c r="H57" s="14" t="e">
        <f ca="1">IF(D57&lt;=B$6,0,LARGE(J$2:J56,B$6))</f>
        <v>#NAME?</v>
      </c>
      <c r="I57" s="14" t="e">
        <f t="shared" ca="1" si="2"/>
        <v>#NAME?</v>
      </c>
      <c r="J57" s="14" t="e">
        <f t="shared" ca="1" si="0"/>
        <v>#NAME?</v>
      </c>
      <c r="K57" s="14" t="e">
        <f t="shared" ca="1" si="1"/>
        <v>#NAME?</v>
      </c>
    </row>
    <row r="58" spans="1:13" s="14" customFormat="1" x14ac:dyDescent="0.5">
      <c r="A58" s="32"/>
      <c r="D58" s="14">
        <v>57</v>
      </c>
      <c r="E58" s="37" t="e">
        <f ca="1">_xll.RiskExpon($B$3)</f>
        <v>#NAME?</v>
      </c>
      <c r="F58" s="14" t="e">
        <f t="shared" ca="1" si="3"/>
        <v>#NAME?</v>
      </c>
      <c r="G58" s="37" t="e">
        <f ca="1">_xll.RiskExpon($B$5)</f>
        <v>#NAME?</v>
      </c>
      <c r="H58" s="14" t="e">
        <f ca="1">IF(D58&lt;=B$6,0,LARGE(J$2:J57,B$6))</f>
        <v>#NAME?</v>
      </c>
      <c r="I58" s="14" t="e">
        <f t="shared" ca="1" si="2"/>
        <v>#NAME?</v>
      </c>
      <c r="J58" s="14" t="e">
        <f t="shared" ca="1" si="0"/>
        <v>#NAME?</v>
      </c>
      <c r="K58" s="14" t="e">
        <f t="shared" ca="1" si="1"/>
        <v>#NAME?</v>
      </c>
    </row>
    <row r="59" spans="1:13" s="14" customFormat="1" x14ac:dyDescent="0.5">
      <c r="A59" s="32"/>
      <c r="D59" s="14">
        <v>58</v>
      </c>
      <c r="E59" s="37" t="e">
        <f ca="1">_xll.RiskExpon($B$3)</f>
        <v>#NAME?</v>
      </c>
      <c r="F59" s="14" t="e">
        <f t="shared" ca="1" si="3"/>
        <v>#NAME?</v>
      </c>
      <c r="G59" s="37" t="e">
        <f ca="1">_xll.RiskExpon($B$5)</f>
        <v>#NAME?</v>
      </c>
      <c r="H59" s="14" t="e">
        <f ca="1">IF(D59&lt;=B$6,0,LARGE(J$2:J58,B$6))</f>
        <v>#NAME?</v>
      </c>
      <c r="I59" s="14" t="e">
        <f t="shared" ca="1" si="2"/>
        <v>#NAME?</v>
      </c>
      <c r="J59" s="14" t="e">
        <f t="shared" ca="1" si="0"/>
        <v>#NAME?</v>
      </c>
      <c r="K59" s="14" t="e">
        <f t="shared" ca="1" si="1"/>
        <v>#NAME?</v>
      </c>
    </row>
    <row r="60" spans="1:13" s="14" customFormat="1" x14ac:dyDescent="0.5">
      <c r="A60" s="32"/>
      <c r="D60" s="14">
        <v>59</v>
      </c>
      <c r="E60" s="37" t="e">
        <f ca="1">_xll.RiskExpon($B$3)</f>
        <v>#NAME?</v>
      </c>
      <c r="F60" s="14" t="e">
        <f t="shared" ca="1" si="3"/>
        <v>#NAME?</v>
      </c>
      <c r="G60" s="37" t="e">
        <f ca="1">_xll.RiskExpon($B$5)</f>
        <v>#NAME?</v>
      </c>
      <c r="H60" s="14" t="e">
        <f ca="1">IF(D60&lt;=B$6,0,LARGE(J$2:J59,B$6))</f>
        <v>#NAME?</v>
      </c>
      <c r="I60" s="14" t="e">
        <f t="shared" ca="1" si="2"/>
        <v>#NAME?</v>
      </c>
      <c r="J60" s="14" t="e">
        <f t="shared" ca="1" si="0"/>
        <v>#NAME?</v>
      </c>
      <c r="K60" s="14" t="e">
        <f t="shared" ca="1" si="1"/>
        <v>#NAME?</v>
      </c>
    </row>
    <row r="61" spans="1:13" s="14" customFormat="1" x14ac:dyDescent="0.5">
      <c r="A61" s="32"/>
      <c r="D61" s="14">
        <v>60</v>
      </c>
      <c r="E61" s="37" t="e">
        <f ca="1">_xll.RiskExpon($B$3)</f>
        <v>#NAME?</v>
      </c>
      <c r="F61" s="14" t="e">
        <f t="shared" ca="1" si="3"/>
        <v>#NAME?</v>
      </c>
      <c r="G61" s="37" t="e">
        <f ca="1">_xll.RiskExpon($B$5)</f>
        <v>#NAME?</v>
      </c>
      <c r="H61" s="14" t="e">
        <f ca="1">IF(D61&lt;=B$6,0,LARGE(J$2:J60,B$6))</f>
        <v>#NAME?</v>
      </c>
      <c r="I61" s="14" t="e">
        <f t="shared" ca="1" si="2"/>
        <v>#NAME?</v>
      </c>
      <c r="J61" s="14" t="e">
        <f t="shared" ca="1" si="0"/>
        <v>#NAME?</v>
      </c>
      <c r="K61" s="14" t="e">
        <f t="shared" ca="1" si="1"/>
        <v>#NAME?</v>
      </c>
    </row>
    <row r="62" spans="1:13" s="14" customFormat="1" x14ac:dyDescent="0.5">
      <c r="A62" s="32"/>
      <c r="D62" s="14">
        <v>61</v>
      </c>
      <c r="E62" s="37" t="e">
        <f ca="1">_xll.RiskExpon($B$3)</f>
        <v>#NAME?</v>
      </c>
      <c r="F62" s="14" t="e">
        <f t="shared" ca="1" si="3"/>
        <v>#NAME?</v>
      </c>
      <c r="G62" s="37" t="e">
        <f ca="1">_xll.RiskExpon($B$5)</f>
        <v>#NAME?</v>
      </c>
      <c r="H62" s="14" t="e">
        <f ca="1">IF(D62&lt;=B$6,0,LARGE(J$2:J61,B$6))</f>
        <v>#NAME?</v>
      </c>
      <c r="I62" s="14" t="e">
        <f t="shared" ca="1" si="2"/>
        <v>#NAME?</v>
      </c>
      <c r="J62" s="14" t="e">
        <f t="shared" ca="1" si="0"/>
        <v>#NAME?</v>
      </c>
      <c r="K62" s="14" t="e">
        <f t="shared" ca="1" si="1"/>
        <v>#NAME?</v>
      </c>
    </row>
    <row r="63" spans="1:13" s="14" customFormat="1" x14ac:dyDescent="0.5">
      <c r="A63" s="32"/>
      <c r="D63" s="14">
        <v>62</v>
      </c>
      <c r="E63" s="37" t="e">
        <f ca="1">_xll.RiskExpon($B$3)</f>
        <v>#NAME?</v>
      </c>
      <c r="F63" s="14" t="e">
        <f t="shared" ca="1" si="3"/>
        <v>#NAME?</v>
      </c>
      <c r="G63" s="37" t="e">
        <f ca="1">_xll.RiskExpon($B$5)</f>
        <v>#NAME?</v>
      </c>
      <c r="H63" s="14" t="e">
        <f ca="1">IF(D63&lt;=B$6,0,LARGE(J$2:J62,B$6))</f>
        <v>#NAME?</v>
      </c>
      <c r="I63" s="14" t="e">
        <f t="shared" ca="1" si="2"/>
        <v>#NAME?</v>
      </c>
      <c r="J63" s="14" t="e">
        <f t="shared" ca="1" si="0"/>
        <v>#NAME?</v>
      </c>
      <c r="K63" s="14" t="e">
        <f t="shared" ca="1" si="1"/>
        <v>#NAME?</v>
      </c>
    </row>
    <row r="64" spans="1:13" s="14" customFormat="1" x14ac:dyDescent="0.5">
      <c r="A64" s="32"/>
      <c r="D64" s="14">
        <v>63</v>
      </c>
      <c r="E64" s="37" t="e">
        <f ca="1">_xll.RiskExpon($B$3)</f>
        <v>#NAME?</v>
      </c>
      <c r="F64" s="14" t="e">
        <f t="shared" ca="1" si="3"/>
        <v>#NAME?</v>
      </c>
      <c r="G64" s="37" t="e">
        <f ca="1">_xll.RiskExpon($B$5)</f>
        <v>#NAME?</v>
      </c>
      <c r="H64" s="14" t="e">
        <f ca="1">IF(D64&lt;=B$6,0,LARGE(J$2:J63,B$6))</f>
        <v>#NAME?</v>
      </c>
      <c r="I64" s="14" t="e">
        <f t="shared" ca="1" si="2"/>
        <v>#NAME?</v>
      </c>
      <c r="J64" s="14" t="e">
        <f t="shared" ca="1" si="0"/>
        <v>#NAME?</v>
      </c>
      <c r="K64" s="14" t="e">
        <f t="shared" ca="1" si="1"/>
        <v>#NAME?</v>
      </c>
    </row>
    <row r="65" spans="1:11" s="14" customFormat="1" x14ac:dyDescent="0.5">
      <c r="A65" s="32"/>
      <c r="D65" s="14">
        <v>64</v>
      </c>
      <c r="E65" s="37" t="e">
        <f ca="1">_xll.RiskExpon($B$3)</f>
        <v>#NAME?</v>
      </c>
      <c r="F65" s="14" t="e">
        <f t="shared" ca="1" si="3"/>
        <v>#NAME?</v>
      </c>
      <c r="G65" s="37" t="e">
        <f ca="1">_xll.RiskExpon($B$5)</f>
        <v>#NAME?</v>
      </c>
      <c r="H65" s="14" t="e">
        <f ca="1">IF(D65&lt;=B$6,0,LARGE(J$2:J64,B$6))</f>
        <v>#NAME?</v>
      </c>
      <c r="I65" s="14" t="e">
        <f t="shared" ca="1" si="2"/>
        <v>#NAME?</v>
      </c>
      <c r="J65" s="14" t="e">
        <f t="shared" ca="1" si="0"/>
        <v>#NAME?</v>
      </c>
      <c r="K65" s="14" t="e">
        <f t="shared" ca="1" si="1"/>
        <v>#NAME?</v>
      </c>
    </row>
    <row r="66" spans="1:11" s="14" customFormat="1" x14ac:dyDescent="0.5">
      <c r="A66" s="32"/>
      <c r="D66" s="14">
        <v>65</v>
      </c>
      <c r="E66" s="37" t="e">
        <f ca="1">_xll.RiskExpon($B$3)</f>
        <v>#NAME?</v>
      </c>
      <c r="F66" s="14" t="e">
        <f t="shared" ca="1" si="3"/>
        <v>#NAME?</v>
      </c>
      <c r="G66" s="37" t="e">
        <f ca="1">_xll.RiskExpon($B$5)</f>
        <v>#NAME?</v>
      </c>
      <c r="H66" s="14" t="e">
        <f ca="1">IF(D66&lt;=B$6,0,LARGE(J$2:J65,B$6))</f>
        <v>#NAME?</v>
      </c>
      <c r="I66" s="14" t="e">
        <f t="shared" ca="1" si="2"/>
        <v>#NAME?</v>
      </c>
      <c r="J66" s="14" t="e">
        <f t="shared" ca="1" si="0"/>
        <v>#NAME?</v>
      </c>
      <c r="K66" s="14" t="e">
        <f t="shared" ca="1" si="1"/>
        <v>#NAME?</v>
      </c>
    </row>
    <row r="67" spans="1:11" s="14" customFormat="1" x14ac:dyDescent="0.5">
      <c r="A67" s="32"/>
      <c r="D67" s="14">
        <v>66</v>
      </c>
      <c r="E67" s="37" t="e">
        <f ca="1">_xll.RiskExpon($B$3)</f>
        <v>#NAME?</v>
      </c>
      <c r="F67" s="14" t="e">
        <f t="shared" ca="1" si="3"/>
        <v>#NAME?</v>
      </c>
      <c r="G67" s="37" t="e">
        <f ca="1">_xll.RiskExpon($B$5)</f>
        <v>#NAME?</v>
      </c>
      <c r="H67" s="14" t="e">
        <f ca="1">IF(D67&lt;=B$6,0,LARGE(J$2:J66,B$6))</f>
        <v>#NAME?</v>
      </c>
      <c r="I67" s="14" t="e">
        <f t="shared" ca="1" si="2"/>
        <v>#NAME?</v>
      </c>
      <c r="J67" s="14" t="e">
        <f t="shared" ref="J67:J130" ca="1" si="5">I67+G67</f>
        <v>#NAME?</v>
      </c>
      <c r="K67" s="14" t="e">
        <f t="shared" ref="K67:K130" ca="1" si="6">I67-F67</f>
        <v>#NAME?</v>
      </c>
    </row>
    <row r="68" spans="1:11" s="14" customFormat="1" x14ac:dyDescent="0.5">
      <c r="A68" s="32"/>
      <c r="D68" s="14">
        <v>67</v>
      </c>
      <c r="E68" s="37" t="e">
        <f ca="1">_xll.RiskExpon($B$3)</f>
        <v>#NAME?</v>
      </c>
      <c r="F68" s="14" t="e">
        <f t="shared" ca="1" si="3"/>
        <v>#NAME?</v>
      </c>
      <c r="G68" s="37" t="e">
        <f ca="1">_xll.RiskExpon($B$5)</f>
        <v>#NAME?</v>
      </c>
      <c r="H68" s="14" t="e">
        <f ca="1">IF(D68&lt;=B$6,0,LARGE(J$2:J67,B$6))</f>
        <v>#NAME?</v>
      </c>
      <c r="I68" s="14" t="e">
        <f t="shared" ref="I68:I131" ca="1" si="7">MAX(H68,F68)</f>
        <v>#NAME?</v>
      </c>
      <c r="J68" s="14" t="e">
        <f t="shared" ca="1" si="5"/>
        <v>#NAME?</v>
      </c>
      <c r="K68" s="14" t="e">
        <f t="shared" ca="1" si="6"/>
        <v>#NAME?</v>
      </c>
    </row>
    <row r="69" spans="1:11" s="14" customFormat="1" x14ac:dyDescent="0.5">
      <c r="A69" s="32"/>
      <c r="D69" s="14">
        <v>68</v>
      </c>
      <c r="E69" s="37" t="e">
        <f ca="1">_xll.RiskExpon($B$3)</f>
        <v>#NAME?</v>
      </c>
      <c r="F69" s="14" t="e">
        <f t="shared" ref="F69:F132" ca="1" si="8">F68+E69</f>
        <v>#NAME?</v>
      </c>
      <c r="G69" s="37" t="e">
        <f ca="1">_xll.RiskExpon($B$5)</f>
        <v>#NAME?</v>
      </c>
      <c r="H69" s="14" t="e">
        <f ca="1">IF(D69&lt;=B$6,0,LARGE(J$2:J68,B$6))</f>
        <v>#NAME?</v>
      </c>
      <c r="I69" s="14" t="e">
        <f t="shared" ca="1" si="7"/>
        <v>#NAME?</v>
      </c>
      <c r="J69" s="14" t="e">
        <f t="shared" ca="1" si="5"/>
        <v>#NAME?</v>
      </c>
      <c r="K69" s="14" t="e">
        <f t="shared" ca="1" si="6"/>
        <v>#NAME?</v>
      </c>
    </row>
    <row r="70" spans="1:11" s="14" customFormat="1" x14ac:dyDescent="0.5">
      <c r="A70" s="32"/>
      <c r="D70" s="14">
        <v>69</v>
      </c>
      <c r="E70" s="37" t="e">
        <f ca="1">_xll.RiskExpon($B$3)</f>
        <v>#NAME?</v>
      </c>
      <c r="F70" s="14" t="e">
        <f t="shared" ca="1" si="8"/>
        <v>#NAME?</v>
      </c>
      <c r="G70" s="37" t="e">
        <f ca="1">_xll.RiskExpon($B$5)</f>
        <v>#NAME?</v>
      </c>
      <c r="H70" s="14" t="e">
        <f ca="1">IF(D70&lt;=B$6,0,LARGE(J$2:J69,B$6))</f>
        <v>#NAME?</v>
      </c>
      <c r="I70" s="14" t="e">
        <f t="shared" ca="1" si="7"/>
        <v>#NAME?</v>
      </c>
      <c r="J70" s="14" t="e">
        <f t="shared" ca="1" si="5"/>
        <v>#NAME?</v>
      </c>
      <c r="K70" s="14" t="e">
        <f t="shared" ca="1" si="6"/>
        <v>#NAME?</v>
      </c>
    </row>
    <row r="71" spans="1:11" s="14" customFormat="1" x14ac:dyDescent="0.5">
      <c r="A71" s="32"/>
      <c r="D71" s="14">
        <v>70</v>
      </c>
      <c r="E71" s="37" t="e">
        <f ca="1">_xll.RiskExpon($B$3)</f>
        <v>#NAME?</v>
      </c>
      <c r="F71" s="14" t="e">
        <f t="shared" ca="1" si="8"/>
        <v>#NAME?</v>
      </c>
      <c r="G71" s="37" t="e">
        <f ca="1">_xll.RiskExpon($B$5)</f>
        <v>#NAME?</v>
      </c>
      <c r="H71" s="14" t="e">
        <f ca="1">IF(D71&lt;=B$6,0,LARGE(J$2:J70,B$6))</f>
        <v>#NAME?</v>
      </c>
      <c r="I71" s="14" t="e">
        <f t="shared" ca="1" si="7"/>
        <v>#NAME?</v>
      </c>
      <c r="J71" s="14" t="e">
        <f t="shared" ca="1" si="5"/>
        <v>#NAME?</v>
      </c>
      <c r="K71" s="14" t="e">
        <f t="shared" ca="1" si="6"/>
        <v>#NAME?</v>
      </c>
    </row>
    <row r="72" spans="1:11" s="14" customFormat="1" x14ac:dyDescent="0.5">
      <c r="A72" s="32"/>
      <c r="D72" s="14">
        <v>71</v>
      </c>
      <c r="E72" s="37" t="e">
        <f ca="1">_xll.RiskExpon($B$3)</f>
        <v>#NAME?</v>
      </c>
      <c r="F72" s="14" t="e">
        <f t="shared" ca="1" si="8"/>
        <v>#NAME?</v>
      </c>
      <c r="G72" s="37" t="e">
        <f ca="1">_xll.RiskExpon($B$5)</f>
        <v>#NAME?</v>
      </c>
      <c r="H72" s="14" t="e">
        <f ca="1">IF(D72&lt;=B$6,0,LARGE(J$2:J71,B$6))</f>
        <v>#NAME?</v>
      </c>
      <c r="I72" s="14" t="e">
        <f t="shared" ca="1" si="7"/>
        <v>#NAME?</v>
      </c>
      <c r="J72" s="14" t="e">
        <f t="shared" ca="1" si="5"/>
        <v>#NAME?</v>
      </c>
      <c r="K72" s="14" t="e">
        <f t="shared" ca="1" si="6"/>
        <v>#NAME?</v>
      </c>
    </row>
    <row r="73" spans="1:11" s="14" customFormat="1" x14ac:dyDescent="0.5">
      <c r="A73" s="32"/>
      <c r="D73" s="14">
        <v>72</v>
      </c>
      <c r="E73" s="37" t="e">
        <f ca="1">_xll.RiskExpon($B$3)</f>
        <v>#NAME?</v>
      </c>
      <c r="F73" s="14" t="e">
        <f t="shared" ca="1" si="8"/>
        <v>#NAME?</v>
      </c>
      <c r="G73" s="37" t="e">
        <f ca="1">_xll.RiskExpon($B$5)</f>
        <v>#NAME?</v>
      </c>
      <c r="H73" s="14" t="e">
        <f ca="1">IF(D73&lt;=B$6,0,LARGE(J$2:J72,B$6))</f>
        <v>#NAME?</v>
      </c>
      <c r="I73" s="14" t="e">
        <f t="shared" ca="1" si="7"/>
        <v>#NAME?</v>
      </c>
      <c r="J73" s="14" t="e">
        <f t="shared" ca="1" si="5"/>
        <v>#NAME?</v>
      </c>
      <c r="K73" s="14" t="e">
        <f t="shared" ca="1" si="6"/>
        <v>#NAME?</v>
      </c>
    </row>
    <row r="74" spans="1:11" s="14" customFormat="1" x14ac:dyDescent="0.5">
      <c r="A74" s="32"/>
      <c r="D74" s="14">
        <v>73</v>
      </c>
      <c r="E74" s="37" t="e">
        <f ca="1">_xll.RiskExpon($B$3)</f>
        <v>#NAME?</v>
      </c>
      <c r="F74" s="14" t="e">
        <f t="shared" ca="1" si="8"/>
        <v>#NAME?</v>
      </c>
      <c r="G74" s="37" t="e">
        <f ca="1">_xll.RiskExpon($B$5)</f>
        <v>#NAME?</v>
      </c>
      <c r="H74" s="14" t="e">
        <f ca="1">IF(D74&lt;=B$6,0,LARGE(J$2:J73,B$6))</f>
        <v>#NAME?</v>
      </c>
      <c r="I74" s="14" t="e">
        <f t="shared" ca="1" si="7"/>
        <v>#NAME?</v>
      </c>
      <c r="J74" s="14" t="e">
        <f t="shared" ca="1" si="5"/>
        <v>#NAME?</v>
      </c>
      <c r="K74" s="14" t="e">
        <f t="shared" ca="1" si="6"/>
        <v>#NAME?</v>
      </c>
    </row>
    <row r="75" spans="1:11" s="14" customFormat="1" x14ac:dyDescent="0.5">
      <c r="A75" s="32"/>
      <c r="D75" s="14">
        <v>74</v>
      </c>
      <c r="E75" s="37" t="e">
        <f ca="1">_xll.RiskExpon($B$3)</f>
        <v>#NAME?</v>
      </c>
      <c r="F75" s="14" t="e">
        <f t="shared" ca="1" si="8"/>
        <v>#NAME?</v>
      </c>
      <c r="G75" s="37" t="e">
        <f ca="1">_xll.RiskExpon($B$5)</f>
        <v>#NAME?</v>
      </c>
      <c r="H75" s="14" t="e">
        <f ca="1">IF(D75&lt;=B$6,0,LARGE(J$2:J74,B$6))</f>
        <v>#NAME?</v>
      </c>
      <c r="I75" s="14" t="e">
        <f t="shared" ca="1" si="7"/>
        <v>#NAME?</v>
      </c>
      <c r="J75" s="14" t="e">
        <f t="shared" ca="1" si="5"/>
        <v>#NAME?</v>
      </c>
      <c r="K75" s="14" t="e">
        <f t="shared" ca="1" si="6"/>
        <v>#NAME?</v>
      </c>
    </row>
    <row r="76" spans="1:11" s="14" customFormat="1" x14ac:dyDescent="0.5">
      <c r="A76" s="32"/>
      <c r="D76" s="14">
        <v>75</v>
      </c>
      <c r="E76" s="37" t="e">
        <f ca="1">_xll.RiskExpon($B$3)</f>
        <v>#NAME?</v>
      </c>
      <c r="F76" s="14" t="e">
        <f t="shared" ca="1" si="8"/>
        <v>#NAME?</v>
      </c>
      <c r="G76" s="37" t="e">
        <f ca="1">_xll.RiskExpon($B$5)</f>
        <v>#NAME?</v>
      </c>
      <c r="H76" s="14" t="e">
        <f ca="1">IF(D76&lt;=B$6,0,LARGE(J$2:J75,B$6))</f>
        <v>#NAME?</v>
      </c>
      <c r="I76" s="14" t="e">
        <f t="shared" ca="1" si="7"/>
        <v>#NAME?</v>
      </c>
      <c r="J76" s="14" t="e">
        <f t="shared" ca="1" si="5"/>
        <v>#NAME?</v>
      </c>
      <c r="K76" s="14" t="e">
        <f t="shared" ca="1" si="6"/>
        <v>#NAME?</v>
      </c>
    </row>
    <row r="77" spans="1:11" s="14" customFormat="1" x14ac:dyDescent="0.5">
      <c r="A77" s="32"/>
      <c r="D77" s="14">
        <v>76</v>
      </c>
      <c r="E77" s="37" t="e">
        <f ca="1">_xll.RiskExpon($B$3)</f>
        <v>#NAME?</v>
      </c>
      <c r="F77" s="14" t="e">
        <f t="shared" ca="1" si="8"/>
        <v>#NAME?</v>
      </c>
      <c r="G77" s="37" t="e">
        <f ca="1">_xll.RiskExpon($B$5)</f>
        <v>#NAME?</v>
      </c>
      <c r="H77" s="14" t="e">
        <f ca="1">IF(D77&lt;=B$6,0,LARGE(J$2:J76,B$6))</f>
        <v>#NAME?</v>
      </c>
      <c r="I77" s="14" t="e">
        <f t="shared" ca="1" si="7"/>
        <v>#NAME?</v>
      </c>
      <c r="J77" s="14" t="e">
        <f t="shared" ca="1" si="5"/>
        <v>#NAME?</v>
      </c>
      <c r="K77" s="14" t="e">
        <f t="shared" ca="1" si="6"/>
        <v>#NAME?</v>
      </c>
    </row>
    <row r="78" spans="1:11" s="14" customFormat="1" x14ac:dyDescent="0.5">
      <c r="A78" s="32"/>
      <c r="D78" s="14">
        <v>77</v>
      </c>
      <c r="E78" s="37" t="e">
        <f ca="1">_xll.RiskExpon($B$3)</f>
        <v>#NAME?</v>
      </c>
      <c r="F78" s="14" t="e">
        <f t="shared" ca="1" si="8"/>
        <v>#NAME?</v>
      </c>
      <c r="G78" s="37" t="e">
        <f ca="1">_xll.RiskExpon($B$5)</f>
        <v>#NAME?</v>
      </c>
      <c r="H78" s="14" t="e">
        <f ca="1">IF(D78&lt;=B$6,0,LARGE(J$2:J77,B$6))</f>
        <v>#NAME?</v>
      </c>
      <c r="I78" s="14" t="e">
        <f t="shared" ca="1" si="7"/>
        <v>#NAME?</v>
      </c>
      <c r="J78" s="14" t="e">
        <f t="shared" ca="1" si="5"/>
        <v>#NAME?</v>
      </c>
      <c r="K78" s="14" t="e">
        <f t="shared" ca="1" si="6"/>
        <v>#NAME?</v>
      </c>
    </row>
    <row r="79" spans="1:11" s="14" customFormat="1" x14ac:dyDescent="0.5">
      <c r="A79" s="32"/>
      <c r="D79" s="14">
        <v>78</v>
      </c>
      <c r="E79" s="37" t="e">
        <f ca="1">_xll.RiskExpon($B$3)</f>
        <v>#NAME?</v>
      </c>
      <c r="F79" s="14" t="e">
        <f t="shared" ca="1" si="8"/>
        <v>#NAME?</v>
      </c>
      <c r="G79" s="37" t="e">
        <f ca="1">_xll.RiskExpon($B$5)</f>
        <v>#NAME?</v>
      </c>
      <c r="H79" s="14" t="e">
        <f ca="1">IF(D79&lt;=B$6,0,LARGE(J$2:J78,B$6))</f>
        <v>#NAME?</v>
      </c>
      <c r="I79" s="14" t="e">
        <f t="shared" ca="1" si="7"/>
        <v>#NAME?</v>
      </c>
      <c r="J79" s="14" t="e">
        <f t="shared" ca="1" si="5"/>
        <v>#NAME?</v>
      </c>
      <c r="K79" s="14" t="e">
        <f t="shared" ca="1" si="6"/>
        <v>#NAME?</v>
      </c>
    </row>
    <row r="80" spans="1:11" s="14" customFormat="1" x14ac:dyDescent="0.5">
      <c r="A80" s="32"/>
      <c r="D80" s="14">
        <v>79</v>
      </c>
      <c r="E80" s="37" t="e">
        <f ca="1">_xll.RiskExpon($B$3)</f>
        <v>#NAME?</v>
      </c>
      <c r="F80" s="14" t="e">
        <f t="shared" ca="1" si="8"/>
        <v>#NAME?</v>
      </c>
      <c r="G80" s="37" t="e">
        <f ca="1">_xll.RiskExpon($B$5)</f>
        <v>#NAME?</v>
      </c>
      <c r="H80" s="14" t="e">
        <f ca="1">IF(D80&lt;=B$6,0,LARGE(J$2:J79,B$6))</f>
        <v>#NAME?</v>
      </c>
      <c r="I80" s="14" t="e">
        <f t="shared" ca="1" si="7"/>
        <v>#NAME?</v>
      </c>
      <c r="J80" s="14" t="e">
        <f t="shared" ca="1" si="5"/>
        <v>#NAME?</v>
      </c>
      <c r="K80" s="14" t="e">
        <f t="shared" ca="1" si="6"/>
        <v>#NAME?</v>
      </c>
    </row>
    <row r="81" spans="1:11" s="14" customFormat="1" x14ac:dyDescent="0.5">
      <c r="A81" s="32"/>
      <c r="D81" s="14">
        <v>80</v>
      </c>
      <c r="E81" s="37" t="e">
        <f ca="1">_xll.RiskExpon($B$3)</f>
        <v>#NAME?</v>
      </c>
      <c r="F81" s="14" t="e">
        <f t="shared" ca="1" si="8"/>
        <v>#NAME?</v>
      </c>
      <c r="G81" s="37" t="e">
        <f ca="1">_xll.RiskExpon($B$5)</f>
        <v>#NAME?</v>
      </c>
      <c r="H81" s="14" t="e">
        <f ca="1">IF(D81&lt;=B$6,0,LARGE(J$2:J80,B$6))</f>
        <v>#NAME?</v>
      </c>
      <c r="I81" s="14" t="e">
        <f t="shared" ca="1" si="7"/>
        <v>#NAME?</v>
      </c>
      <c r="J81" s="14" t="e">
        <f t="shared" ca="1" si="5"/>
        <v>#NAME?</v>
      </c>
      <c r="K81" s="14" t="e">
        <f t="shared" ca="1" si="6"/>
        <v>#NAME?</v>
      </c>
    </row>
    <row r="82" spans="1:11" s="14" customFormat="1" x14ac:dyDescent="0.5">
      <c r="A82" s="32"/>
      <c r="D82" s="14">
        <v>81</v>
      </c>
      <c r="E82" s="37" t="e">
        <f ca="1">_xll.RiskExpon($B$3)</f>
        <v>#NAME?</v>
      </c>
      <c r="F82" s="14" t="e">
        <f t="shared" ca="1" si="8"/>
        <v>#NAME?</v>
      </c>
      <c r="G82" s="37" t="e">
        <f ca="1">_xll.RiskExpon($B$5)</f>
        <v>#NAME?</v>
      </c>
      <c r="H82" s="14" t="e">
        <f ca="1">IF(D82&lt;=B$6,0,LARGE(J$2:J81,B$6))</f>
        <v>#NAME?</v>
      </c>
      <c r="I82" s="14" t="e">
        <f t="shared" ca="1" si="7"/>
        <v>#NAME?</v>
      </c>
      <c r="J82" s="14" t="e">
        <f t="shared" ca="1" si="5"/>
        <v>#NAME?</v>
      </c>
      <c r="K82" s="14" t="e">
        <f t="shared" ca="1" si="6"/>
        <v>#NAME?</v>
      </c>
    </row>
    <row r="83" spans="1:11" s="14" customFormat="1" x14ac:dyDescent="0.5">
      <c r="A83" s="32"/>
      <c r="D83" s="14">
        <v>82</v>
      </c>
      <c r="E83" s="37" t="e">
        <f ca="1">_xll.RiskExpon($B$3)</f>
        <v>#NAME?</v>
      </c>
      <c r="F83" s="14" t="e">
        <f t="shared" ca="1" si="8"/>
        <v>#NAME?</v>
      </c>
      <c r="G83" s="37" t="e">
        <f ca="1">_xll.RiskExpon($B$5)</f>
        <v>#NAME?</v>
      </c>
      <c r="H83" s="14" t="e">
        <f ca="1">IF(D83&lt;=B$6,0,LARGE(J$2:J82,B$6))</f>
        <v>#NAME?</v>
      </c>
      <c r="I83" s="14" t="e">
        <f t="shared" ca="1" si="7"/>
        <v>#NAME?</v>
      </c>
      <c r="J83" s="14" t="e">
        <f t="shared" ca="1" si="5"/>
        <v>#NAME?</v>
      </c>
      <c r="K83" s="14" t="e">
        <f t="shared" ca="1" si="6"/>
        <v>#NAME?</v>
      </c>
    </row>
    <row r="84" spans="1:11" s="14" customFormat="1" x14ac:dyDescent="0.5">
      <c r="A84" s="32"/>
      <c r="D84" s="14">
        <v>83</v>
      </c>
      <c r="E84" s="37" t="e">
        <f ca="1">_xll.RiskExpon($B$3)</f>
        <v>#NAME?</v>
      </c>
      <c r="F84" s="14" t="e">
        <f t="shared" ca="1" si="8"/>
        <v>#NAME?</v>
      </c>
      <c r="G84" s="37" t="e">
        <f ca="1">_xll.RiskExpon($B$5)</f>
        <v>#NAME?</v>
      </c>
      <c r="H84" s="14" t="e">
        <f ca="1">IF(D84&lt;=B$6,0,LARGE(J$2:J83,B$6))</f>
        <v>#NAME?</v>
      </c>
      <c r="I84" s="14" t="e">
        <f t="shared" ca="1" si="7"/>
        <v>#NAME?</v>
      </c>
      <c r="J84" s="14" t="e">
        <f t="shared" ca="1" si="5"/>
        <v>#NAME?</v>
      </c>
      <c r="K84" s="14" t="e">
        <f t="shared" ca="1" si="6"/>
        <v>#NAME?</v>
      </c>
    </row>
    <row r="85" spans="1:11" s="14" customFormat="1" x14ac:dyDescent="0.5">
      <c r="A85" s="32"/>
      <c r="D85" s="14">
        <v>84</v>
      </c>
      <c r="E85" s="37" t="e">
        <f ca="1">_xll.RiskExpon($B$3)</f>
        <v>#NAME?</v>
      </c>
      <c r="F85" s="14" t="e">
        <f t="shared" ca="1" si="8"/>
        <v>#NAME?</v>
      </c>
      <c r="G85" s="37" t="e">
        <f ca="1">_xll.RiskExpon($B$5)</f>
        <v>#NAME?</v>
      </c>
      <c r="H85" s="14" t="e">
        <f ca="1">IF(D85&lt;=B$6,0,LARGE(J$2:J84,B$6))</f>
        <v>#NAME?</v>
      </c>
      <c r="I85" s="14" t="e">
        <f t="shared" ca="1" si="7"/>
        <v>#NAME?</v>
      </c>
      <c r="J85" s="14" t="e">
        <f t="shared" ca="1" si="5"/>
        <v>#NAME?</v>
      </c>
      <c r="K85" s="14" t="e">
        <f t="shared" ca="1" si="6"/>
        <v>#NAME?</v>
      </c>
    </row>
    <row r="86" spans="1:11" s="14" customFormat="1" x14ac:dyDescent="0.5">
      <c r="A86" s="32"/>
      <c r="D86" s="14">
        <v>85</v>
      </c>
      <c r="E86" s="37" t="e">
        <f ca="1">_xll.RiskExpon($B$3)</f>
        <v>#NAME?</v>
      </c>
      <c r="F86" s="14" t="e">
        <f t="shared" ca="1" si="8"/>
        <v>#NAME?</v>
      </c>
      <c r="G86" s="37" t="e">
        <f ca="1">_xll.RiskExpon($B$5)</f>
        <v>#NAME?</v>
      </c>
      <c r="H86" s="14" t="e">
        <f ca="1">IF(D86&lt;=B$6,0,LARGE(J$2:J85,B$6))</f>
        <v>#NAME?</v>
      </c>
      <c r="I86" s="14" t="e">
        <f t="shared" ca="1" si="7"/>
        <v>#NAME?</v>
      </c>
      <c r="J86" s="14" t="e">
        <f t="shared" ca="1" si="5"/>
        <v>#NAME?</v>
      </c>
      <c r="K86" s="14" t="e">
        <f t="shared" ca="1" si="6"/>
        <v>#NAME?</v>
      </c>
    </row>
    <row r="87" spans="1:11" s="14" customFormat="1" x14ac:dyDescent="0.5">
      <c r="A87" s="32"/>
      <c r="D87" s="14">
        <v>86</v>
      </c>
      <c r="E87" s="37" t="e">
        <f ca="1">_xll.RiskExpon($B$3)</f>
        <v>#NAME?</v>
      </c>
      <c r="F87" s="14" t="e">
        <f t="shared" ca="1" si="8"/>
        <v>#NAME?</v>
      </c>
      <c r="G87" s="37" t="e">
        <f ca="1">_xll.RiskExpon($B$5)</f>
        <v>#NAME?</v>
      </c>
      <c r="H87" s="14" t="e">
        <f ca="1">IF(D87&lt;=B$6,0,LARGE(J$2:J86,B$6))</f>
        <v>#NAME?</v>
      </c>
      <c r="I87" s="14" t="e">
        <f t="shared" ca="1" si="7"/>
        <v>#NAME?</v>
      </c>
      <c r="J87" s="14" t="e">
        <f t="shared" ca="1" si="5"/>
        <v>#NAME?</v>
      </c>
      <c r="K87" s="14" t="e">
        <f t="shared" ca="1" si="6"/>
        <v>#NAME?</v>
      </c>
    </row>
    <row r="88" spans="1:11" s="14" customFormat="1" x14ac:dyDescent="0.5">
      <c r="A88" s="32"/>
      <c r="D88" s="14">
        <v>87</v>
      </c>
      <c r="E88" s="37" t="e">
        <f ca="1">_xll.RiskExpon($B$3)</f>
        <v>#NAME?</v>
      </c>
      <c r="F88" s="14" t="e">
        <f t="shared" ca="1" si="8"/>
        <v>#NAME?</v>
      </c>
      <c r="G88" s="37" t="e">
        <f ca="1">_xll.RiskExpon($B$5)</f>
        <v>#NAME?</v>
      </c>
      <c r="H88" s="14" t="e">
        <f ca="1">IF(D88&lt;=B$6,0,LARGE(J$2:J87,B$6))</f>
        <v>#NAME?</v>
      </c>
      <c r="I88" s="14" t="e">
        <f t="shared" ca="1" si="7"/>
        <v>#NAME?</v>
      </c>
      <c r="J88" s="14" t="e">
        <f t="shared" ca="1" si="5"/>
        <v>#NAME?</v>
      </c>
      <c r="K88" s="14" t="e">
        <f t="shared" ca="1" si="6"/>
        <v>#NAME?</v>
      </c>
    </row>
    <row r="89" spans="1:11" s="14" customFormat="1" x14ac:dyDescent="0.5">
      <c r="A89" s="32"/>
      <c r="D89" s="14">
        <v>88</v>
      </c>
      <c r="E89" s="37" t="e">
        <f ca="1">_xll.RiskExpon($B$3)</f>
        <v>#NAME?</v>
      </c>
      <c r="F89" s="14" t="e">
        <f t="shared" ca="1" si="8"/>
        <v>#NAME?</v>
      </c>
      <c r="G89" s="37" t="e">
        <f ca="1">_xll.RiskExpon($B$5)</f>
        <v>#NAME?</v>
      </c>
      <c r="H89" s="14" t="e">
        <f ca="1">IF(D89&lt;=B$6,0,LARGE(J$2:J88,B$6))</f>
        <v>#NAME?</v>
      </c>
      <c r="I89" s="14" t="e">
        <f t="shared" ca="1" si="7"/>
        <v>#NAME?</v>
      </c>
      <c r="J89" s="14" t="e">
        <f t="shared" ca="1" si="5"/>
        <v>#NAME?</v>
      </c>
      <c r="K89" s="14" t="e">
        <f t="shared" ca="1" si="6"/>
        <v>#NAME?</v>
      </c>
    </row>
    <row r="90" spans="1:11" s="14" customFormat="1" x14ac:dyDescent="0.5">
      <c r="A90" s="32"/>
      <c r="D90" s="14">
        <v>89</v>
      </c>
      <c r="E90" s="37" t="e">
        <f ca="1">_xll.RiskExpon($B$3)</f>
        <v>#NAME?</v>
      </c>
      <c r="F90" s="14" t="e">
        <f t="shared" ca="1" si="8"/>
        <v>#NAME?</v>
      </c>
      <c r="G90" s="37" t="e">
        <f ca="1">_xll.RiskExpon($B$5)</f>
        <v>#NAME?</v>
      </c>
      <c r="H90" s="14" t="e">
        <f ca="1">IF(D90&lt;=B$6,0,LARGE(J$2:J89,B$6))</f>
        <v>#NAME?</v>
      </c>
      <c r="I90" s="14" t="e">
        <f t="shared" ca="1" si="7"/>
        <v>#NAME?</v>
      </c>
      <c r="J90" s="14" t="e">
        <f t="shared" ca="1" si="5"/>
        <v>#NAME?</v>
      </c>
      <c r="K90" s="14" t="e">
        <f t="shared" ca="1" si="6"/>
        <v>#NAME?</v>
      </c>
    </row>
    <row r="91" spans="1:11" s="14" customFormat="1" x14ac:dyDescent="0.5">
      <c r="A91" s="32"/>
      <c r="D91" s="14">
        <v>90</v>
      </c>
      <c r="E91" s="37" t="e">
        <f ca="1">_xll.RiskExpon($B$3)</f>
        <v>#NAME?</v>
      </c>
      <c r="F91" s="14" t="e">
        <f t="shared" ca="1" si="8"/>
        <v>#NAME?</v>
      </c>
      <c r="G91" s="37" t="e">
        <f ca="1">_xll.RiskExpon($B$5)</f>
        <v>#NAME?</v>
      </c>
      <c r="H91" s="14" t="e">
        <f ca="1">IF(D91&lt;=B$6,0,LARGE(J$2:J90,B$6))</f>
        <v>#NAME?</v>
      </c>
      <c r="I91" s="14" t="e">
        <f t="shared" ca="1" si="7"/>
        <v>#NAME?</v>
      </c>
      <c r="J91" s="14" t="e">
        <f t="shared" ca="1" si="5"/>
        <v>#NAME?</v>
      </c>
      <c r="K91" s="14" t="e">
        <f t="shared" ca="1" si="6"/>
        <v>#NAME?</v>
      </c>
    </row>
    <row r="92" spans="1:11" s="14" customFormat="1" x14ac:dyDescent="0.5">
      <c r="A92" s="32"/>
      <c r="D92" s="14">
        <v>91</v>
      </c>
      <c r="E92" s="37" t="e">
        <f ca="1">_xll.RiskExpon($B$3)</f>
        <v>#NAME?</v>
      </c>
      <c r="F92" s="14" t="e">
        <f t="shared" ca="1" si="8"/>
        <v>#NAME?</v>
      </c>
      <c r="G92" s="37" t="e">
        <f ca="1">_xll.RiskExpon($B$5)</f>
        <v>#NAME?</v>
      </c>
      <c r="H92" s="14" t="e">
        <f ca="1">IF(D92&lt;=B$6,0,LARGE(J$2:J91,B$6))</f>
        <v>#NAME?</v>
      </c>
      <c r="I92" s="14" t="e">
        <f t="shared" ca="1" si="7"/>
        <v>#NAME?</v>
      </c>
      <c r="J92" s="14" t="e">
        <f t="shared" ca="1" si="5"/>
        <v>#NAME?</v>
      </c>
      <c r="K92" s="14" t="e">
        <f t="shared" ca="1" si="6"/>
        <v>#NAME?</v>
      </c>
    </row>
    <row r="93" spans="1:11" s="14" customFormat="1" x14ac:dyDescent="0.5">
      <c r="A93" s="32"/>
      <c r="D93" s="14">
        <v>92</v>
      </c>
      <c r="E93" s="37" t="e">
        <f ca="1">_xll.RiskExpon($B$3)</f>
        <v>#NAME?</v>
      </c>
      <c r="F93" s="14" t="e">
        <f t="shared" ca="1" si="8"/>
        <v>#NAME?</v>
      </c>
      <c r="G93" s="37" t="e">
        <f ca="1">_xll.RiskExpon($B$5)</f>
        <v>#NAME?</v>
      </c>
      <c r="H93" s="14" t="e">
        <f ca="1">IF(D93&lt;=B$6,0,LARGE(J$2:J92,B$6))</f>
        <v>#NAME?</v>
      </c>
      <c r="I93" s="14" t="e">
        <f t="shared" ca="1" si="7"/>
        <v>#NAME?</v>
      </c>
      <c r="J93" s="14" t="e">
        <f t="shared" ca="1" si="5"/>
        <v>#NAME?</v>
      </c>
      <c r="K93" s="14" t="e">
        <f t="shared" ca="1" si="6"/>
        <v>#NAME?</v>
      </c>
    </row>
    <row r="94" spans="1:11" s="14" customFormat="1" x14ac:dyDescent="0.5">
      <c r="A94" s="32"/>
      <c r="D94" s="14">
        <v>93</v>
      </c>
      <c r="E94" s="37" t="e">
        <f ca="1">_xll.RiskExpon($B$3)</f>
        <v>#NAME?</v>
      </c>
      <c r="F94" s="14" t="e">
        <f t="shared" ca="1" si="8"/>
        <v>#NAME?</v>
      </c>
      <c r="G94" s="37" t="e">
        <f ca="1">_xll.RiskExpon($B$5)</f>
        <v>#NAME?</v>
      </c>
      <c r="H94" s="14" t="e">
        <f ca="1">IF(D94&lt;=B$6,0,LARGE(J$2:J93,B$6))</f>
        <v>#NAME?</v>
      </c>
      <c r="I94" s="14" t="e">
        <f t="shared" ca="1" si="7"/>
        <v>#NAME?</v>
      </c>
      <c r="J94" s="14" t="e">
        <f t="shared" ca="1" si="5"/>
        <v>#NAME?</v>
      </c>
      <c r="K94" s="14" t="e">
        <f t="shared" ca="1" si="6"/>
        <v>#NAME?</v>
      </c>
    </row>
    <row r="95" spans="1:11" s="14" customFormat="1" x14ac:dyDescent="0.5">
      <c r="A95" s="32"/>
      <c r="D95" s="14">
        <v>94</v>
      </c>
      <c r="E95" s="37" t="e">
        <f ca="1">_xll.RiskExpon($B$3)</f>
        <v>#NAME?</v>
      </c>
      <c r="F95" s="14" t="e">
        <f t="shared" ca="1" si="8"/>
        <v>#NAME?</v>
      </c>
      <c r="G95" s="37" t="e">
        <f ca="1">_xll.RiskExpon($B$5)</f>
        <v>#NAME?</v>
      </c>
      <c r="H95" s="14" t="e">
        <f ca="1">IF(D95&lt;=B$6,0,LARGE(J$2:J94,B$6))</f>
        <v>#NAME?</v>
      </c>
      <c r="I95" s="14" t="e">
        <f t="shared" ca="1" si="7"/>
        <v>#NAME?</v>
      </c>
      <c r="J95" s="14" t="e">
        <f t="shared" ca="1" si="5"/>
        <v>#NAME?</v>
      </c>
      <c r="K95" s="14" t="e">
        <f t="shared" ca="1" si="6"/>
        <v>#NAME?</v>
      </c>
    </row>
    <row r="96" spans="1:11" s="14" customFormat="1" x14ac:dyDescent="0.5">
      <c r="A96" s="32"/>
      <c r="D96" s="14">
        <v>95</v>
      </c>
      <c r="E96" s="37" t="e">
        <f ca="1">_xll.RiskExpon($B$3)</f>
        <v>#NAME?</v>
      </c>
      <c r="F96" s="14" t="e">
        <f t="shared" ca="1" si="8"/>
        <v>#NAME?</v>
      </c>
      <c r="G96" s="37" t="e">
        <f ca="1">_xll.RiskExpon($B$5)</f>
        <v>#NAME?</v>
      </c>
      <c r="H96" s="14" t="e">
        <f ca="1">IF(D96&lt;=B$6,0,LARGE(J$2:J95,B$6))</f>
        <v>#NAME?</v>
      </c>
      <c r="I96" s="14" t="e">
        <f t="shared" ca="1" si="7"/>
        <v>#NAME?</v>
      </c>
      <c r="J96" s="14" t="e">
        <f t="shared" ca="1" si="5"/>
        <v>#NAME?</v>
      </c>
      <c r="K96" s="14" t="e">
        <f t="shared" ca="1" si="6"/>
        <v>#NAME?</v>
      </c>
    </row>
    <row r="97" spans="1:11" s="14" customFormat="1" x14ac:dyDescent="0.5">
      <c r="A97" s="32"/>
      <c r="D97" s="14">
        <v>96</v>
      </c>
      <c r="E97" s="37" t="e">
        <f ca="1">_xll.RiskExpon($B$3)</f>
        <v>#NAME?</v>
      </c>
      <c r="F97" s="14" t="e">
        <f t="shared" ca="1" si="8"/>
        <v>#NAME?</v>
      </c>
      <c r="G97" s="37" t="e">
        <f ca="1">_xll.RiskExpon($B$5)</f>
        <v>#NAME?</v>
      </c>
      <c r="H97" s="14" t="e">
        <f ca="1">IF(D97&lt;=B$6,0,LARGE(J$2:J96,B$6))</f>
        <v>#NAME?</v>
      </c>
      <c r="I97" s="14" t="e">
        <f t="shared" ca="1" si="7"/>
        <v>#NAME?</v>
      </c>
      <c r="J97" s="14" t="e">
        <f t="shared" ca="1" si="5"/>
        <v>#NAME?</v>
      </c>
      <c r="K97" s="14" t="e">
        <f t="shared" ca="1" si="6"/>
        <v>#NAME?</v>
      </c>
    </row>
    <row r="98" spans="1:11" s="14" customFormat="1" x14ac:dyDescent="0.5">
      <c r="A98" s="32"/>
      <c r="D98" s="14">
        <v>97</v>
      </c>
      <c r="E98" s="37" t="e">
        <f ca="1">_xll.RiskExpon($B$3)</f>
        <v>#NAME?</v>
      </c>
      <c r="F98" s="14" t="e">
        <f t="shared" ca="1" si="8"/>
        <v>#NAME?</v>
      </c>
      <c r="G98" s="37" t="e">
        <f ca="1">_xll.RiskExpon($B$5)</f>
        <v>#NAME?</v>
      </c>
      <c r="H98" s="14" t="e">
        <f ca="1">IF(D98&lt;=B$6,0,LARGE(J$2:J97,B$6))</f>
        <v>#NAME?</v>
      </c>
      <c r="I98" s="14" t="e">
        <f t="shared" ca="1" si="7"/>
        <v>#NAME?</v>
      </c>
      <c r="J98" s="14" t="e">
        <f t="shared" ca="1" si="5"/>
        <v>#NAME?</v>
      </c>
      <c r="K98" s="14" t="e">
        <f t="shared" ca="1" si="6"/>
        <v>#NAME?</v>
      </c>
    </row>
    <row r="99" spans="1:11" s="14" customFormat="1" x14ac:dyDescent="0.5">
      <c r="A99" s="32"/>
      <c r="D99" s="14">
        <v>98</v>
      </c>
      <c r="E99" s="37" t="e">
        <f ca="1">_xll.RiskExpon($B$3)</f>
        <v>#NAME?</v>
      </c>
      <c r="F99" s="14" t="e">
        <f t="shared" ca="1" si="8"/>
        <v>#NAME?</v>
      </c>
      <c r="G99" s="37" t="e">
        <f ca="1">_xll.RiskExpon($B$5)</f>
        <v>#NAME?</v>
      </c>
      <c r="H99" s="14" t="e">
        <f ca="1">IF(D99&lt;=B$6,0,LARGE(J$2:J98,B$6))</f>
        <v>#NAME?</v>
      </c>
      <c r="I99" s="14" t="e">
        <f t="shared" ca="1" si="7"/>
        <v>#NAME?</v>
      </c>
      <c r="J99" s="14" t="e">
        <f t="shared" ca="1" si="5"/>
        <v>#NAME?</v>
      </c>
      <c r="K99" s="14" t="e">
        <f t="shared" ca="1" si="6"/>
        <v>#NAME?</v>
      </c>
    </row>
    <row r="100" spans="1:11" s="14" customFormat="1" x14ac:dyDescent="0.5">
      <c r="A100" s="32"/>
      <c r="D100" s="14">
        <v>99</v>
      </c>
      <c r="E100" s="37" t="e">
        <f ca="1">_xll.RiskExpon($B$3)</f>
        <v>#NAME?</v>
      </c>
      <c r="F100" s="14" t="e">
        <f t="shared" ca="1" si="8"/>
        <v>#NAME?</v>
      </c>
      <c r="G100" s="37" t="e">
        <f ca="1">_xll.RiskExpon($B$5)</f>
        <v>#NAME?</v>
      </c>
      <c r="H100" s="14" t="e">
        <f ca="1">IF(D100&lt;=B$6,0,LARGE(J$2:J99,B$6))</f>
        <v>#NAME?</v>
      </c>
      <c r="I100" s="14" t="e">
        <f t="shared" ca="1" si="7"/>
        <v>#NAME?</v>
      </c>
      <c r="J100" s="14" t="e">
        <f t="shared" ca="1" si="5"/>
        <v>#NAME?</v>
      </c>
      <c r="K100" s="14" t="e">
        <f t="shared" ca="1" si="6"/>
        <v>#NAME?</v>
      </c>
    </row>
    <row r="101" spans="1:11" s="14" customFormat="1" x14ac:dyDescent="0.5">
      <c r="A101" s="32"/>
      <c r="D101" s="14">
        <v>100</v>
      </c>
      <c r="E101" s="37" t="e">
        <f ca="1">_xll.RiskExpon($B$3)</f>
        <v>#NAME?</v>
      </c>
      <c r="F101" s="14" t="e">
        <f t="shared" ca="1" si="8"/>
        <v>#NAME?</v>
      </c>
      <c r="G101" s="37" t="e">
        <f ca="1">_xll.RiskExpon($B$5)</f>
        <v>#NAME?</v>
      </c>
      <c r="H101" s="14" t="e">
        <f ca="1">IF(D101&lt;=B$6,0,LARGE(J$2:J100,B$6))</f>
        <v>#NAME?</v>
      </c>
      <c r="I101" s="14" t="e">
        <f t="shared" ca="1" si="7"/>
        <v>#NAME?</v>
      </c>
      <c r="J101" s="14" t="e">
        <f t="shared" ca="1" si="5"/>
        <v>#NAME?</v>
      </c>
      <c r="K101" s="14" t="e">
        <f t="shared" ca="1" si="6"/>
        <v>#NAME?</v>
      </c>
    </row>
    <row r="102" spans="1:11" s="14" customFormat="1" x14ac:dyDescent="0.5">
      <c r="A102" s="32"/>
      <c r="D102" s="14">
        <v>101</v>
      </c>
      <c r="E102" s="37" t="e">
        <f ca="1">_xll.RiskExpon($B$3)</f>
        <v>#NAME?</v>
      </c>
      <c r="F102" s="14" t="e">
        <f t="shared" ca="1" si="8"/>
        <v>#NAME?</v>
      </c>
      <c r="G102" s="37" t="e">
        <f ca="1">_xll.RiskExpon($B$5)</f>
        <v>#NAME?</v>
      </c>
      <c r="H102" s="14" t="e">
        <f ca="1">IF(D102&lt;=B$6,0,LARGE(J$2:J101,B$6))</f>
        <v>#NAME?</v>
      </c>
      <c r="I102" s="14" t="e">
        <f t="shared" ca="1" si="7"/>
        <v>#NAME?</v>
      </c>
      <c r="J102" s="14" t="e">
        <f t="shared" ca="1" si="5"/>
        <v>#NAME?</v>
      </c>
      <c r="K102" s="14" t="e">
        <f t="shared" ca="1" si="6"/>
        <v>#NAME?</v>
      </c>
    </row>
    <row r="103" spans="1:11" s="14" customFormat="1" x14ac:dyDescent="0.5">
      <c r="A103" s="32"/>
      <c r="D103" s="14">
        <v>102</v>
      </c>
      <c r="E103" s="37" t="e">
        <f ca="1">_xll.RiskExpon($B$3)</f>
        <v>#NAME?</v>
      </c>
      <c r="F103" s="14" t="e">
        <f t="shared" ca="1" si="8"/>
        <v>#NAME?</v>
      </c>
      <c r="G103" s="37" t="e">
        <f ca="1">_xll.RiskExpon($B$5)</f>
        <v>#NAME?</v>
      </c>
      <c r="H103" s="14" t="e">
        <f ca="1">IF(D103&lt;=B$6,0,LARGE(J$2:J102,B$6))</f>
        <v>#NAME?</v>
      </c>
      <c r="I103" s="14" t="e">
        <f t="shared" ca="1" si="7"/>
        <v>#NAME?</v>
      </c>
      <c r="J103" s="14" t="e">
        <f t="shared" ca="1" si="5"/>
        <v>#NAME?</v>
      </c>
      <c r="K103" s="14" t="e">
        <f t="shared" ca="1" si="6"/>
        <v>#NAME?</v>
      </c>
    </row>
    <row r="104" spans="1:11" s="14" customFormat="1" x14ac:dyDescent="0.5">
      <c r="A104" s="32"/>
      <c r="D104" s="14">
        <v>103</v>
      </c>
      <c r="E104" s="37" t="e">
        <f ca="1">_xll.RiskExpon($B$3)</f>
        <v>#NAME?</v>
      </c>
      <c r="F104" s="14" t="e">
        <f t="shared" ca="1" si="8"/>
        <v>#NAME?</v>
      </c>
      <c r="G104" s="37" t="e">
        <f ca="1">_xll.RiskExpon($B$5)</f>
        <v>#NAME?</v>
      </c>
      <c r="H104" s="14" t="e">
        <f ca="1">IF(D104&lt;=B$6,0,LARGE(J$2:J103,B$6))</f>
        <v>#NAME?</v>
      </c>
      <c r="I104" s="14" t="e">
        <f t="shared" ca="1" si="7"/>
        <v>#NAME?</v>
      </c>
      <c r="J104" s="14" t="e">
        <f t="shared" ca="1" si="5"/>
        <v>#NAME?</v>
      </c>
      <c r="K104" s="14" t="e">
        <f t="shared" ca="1" si="6"/>
        <v>#NAME?</v>
      </c>
    </row>
    <row r="105" spans="1:11" s="14" customFormat="1" x14ac:dyDescent="0.5">
      <c r="A105" s="32"/>
      <c r="D105" s="14">
        <v>104</v>
      </c>
      <c r="E105" s="37" t="e">
        <f ca="1">_xll.RiskExpon($B$3)</f>
        <v>#NAME?</v>
      </c>
      <c r="F105" s="14" t="e">
        <f t="shared" ca="1" si="8"/>
        <v>#NAME?</v>
      </c>
      <c r="G105" s="37" t="e">
        <f ca="1">_xll.RiskExpon($B$5)</f>
        <v>#NAME?</v>
      </c>
      <c r="H105" s="14" t="e">
        <f ca="1">IF(D105&lt;=B$6,0,LARGE(J$2:J104,B$6))</f>
        <v>#NAME?</v>
      </c>
      <c r="I105" s="14" t="e">
        <f t="shared" ca="1" si="7"/>
        <v>#NAME?</v>
      </c>
      <c r="J105" s="14" t="e">
        <f t="shared" ca="1" si="5"/>
        <v>#NAME?</v>
      </c>
      <c r="K105" s="14" t="e">
        <f t="shared" ca="1" si="6"/>
        <v>#NAME?</v>
      </c>
    </row>
    <row r="106" spans="1:11" s="14" customFormat="1" x14ac:dyDescent="0.5">
      <c r="A106" s="32"/>
      <c r="D106" s="14">
        <v>105</v>
      </c>
      <c r="E106" s="37" t="e">
        <f ca="1">_xll.RiskExpon($B$3)</f>
        <v>#NAME?</v>
      </c>
      <c r="F106" s="14" t="e">
        <f t="shared" ca="1" si="8"/>
        <v>#NAME?</v>
      </c>
      <c r="G106" s="37" t="e">
        <f ca="1">_xll.RiskExpon($B$5)</f>
        <v>#NAME?</v>
      </c>
      <c r="H106" s="14" t="e">
        <f ca="1">IF(D106&lt;=B$6,0,LARGE(J$2:J105,B$6))</f>
        <v>#NAME?</v>
      </c>
      <c r="I106" s="14" t="e">
        <f t="shared" ca="1" si="7"/>
        <v>#NAME?</v>
      </c>
      <c r="J106" s="14" t="e">
        <f t="shared" ca="1" si="5"/>
        <v>#NAME?</v>
      </c>
      <c r="K106" s="14" t="e">
        <f t="shared" ca="1" si="6"/>
        <v>#NAME?</v>
      </c>
    </row>
    <row r="107" spans="1:11" s="14" customFormat="1" x14ac:dyDescent="0.5">
      <c r="A107" s="32"/>
      <c r="D107" s="14">
        <v>106</v>
      </c>
      <c r="E107" s="37" t="e">
        <f ca="1">_xll.RiskExpon($B$3)</f>
        <v>#NAME?</v>
      </c>
      <c r="F107" s="14" t="e">
        <f t="shared" ca="1" si="8"/>
        <v>#NAME?</v>
      </c>
      <c r="G107" s="37" t="e">
        <f ca="1">_xll.RiskExpon($B$5)</f>
        <v>#NAME?</v>
      </c>
      <c r="H107" s="14" t="e">
        <f ca="1">IF(D107&lt;=B$6,0,LARGE(J$2:J106,B$6))</f>
        <v>#NAME?</v>
      </c>
      <c r="I107" s="14" t="e">
        <f t="shared" ca="1" si="7"/>
        <v>#NAME?</v>
      </c>
      <c r="J107" s="14" t="e">
        <f t="shared" ca="1" si="5"/>
        <v>#NAME?</v>
      </c>
      <c r="K107" s="14" t="e">
        <f t="shared" ca="1" si="6"/>
        <v>#NAME?</v>
      </c>
    </row>
    <row r="108" spans="1:11" s="14" customFormat="1" x14ac:dyDescent="0.5">
      <c r="A108" s="32"/>
      <c r="D108" s="14">
        <v>107</v>
      </c>
      <c r="E108" s="37" t="e">
        <f ca="1">_xll.RiskExpon($B$3)</f>
        <v>#NAME?</v>
      </c>
      <c r="F108" s="14" t="e">
        <f t="shared" ca="1" si="8"/>
        <v>#NAME?</v>
      </c>
      <c r="G108" s="37" t="e">
        <f ca="1">_xll.RiskExpon($B$5)</f>
        <v>#NAME?</v>
      </c>
      <c r="H108" s="14" t="e">
        <f ca="1">IF(D108&lt;=B$6,0,LARGE(J$2:J107,B$6))</f>
        <v>#NAME?</v>
      </c>
      <c r="I108" s="14" t="e">
        <f t="shared" ca="1" si="7"/>
        <v>#NAME?</v>
      </c>
      <c r="J108" s="14" t="e">
        <f t="shared" ca="1" si="5"/>
        <v>#NAME?</v>
      </c>
      <c r="K108" s="14" t="e">
        <f t="shared" ca="1" si="6"/>
        <v>#NAME?</v>
      </c>
    </row>
    <row r="109" spans="1:11" s="14" customFormat="1" x14ac:dyDescent="0.5">
      <c r="A109" s="32"/>
      <c r="D109" s="14">
        <v>108</v>
      </c>
      <c r="E109" s="37" t="e">
        <f ca="1">_xll.RiskExpon($B$3)</f>
        <v>#NAME?</v>
      </c>
      <c r="F109" s="14" t="e">
        <f t="shared" ca="1" si="8"/>
        <v>#NAME?</v>
      </c>
      <c r="G109" s="37" t="e">
        <f ca="1">_xll.RiskExpon($B$5)</f>
        <v>#NAME?</v>
      </c>
      <c r="H109" s="14" t="e">
        <f ca="1">IF(D109&lt;=B$6,0,LARGE(J$2:J108,B$6))</f>
        <v>#NAME?</v>
      </c>
      <c r="I109" s="14" t="e">
        <f t="shared" ca="1" si="7"/>
        <v>#NAME?</v>
      </c>
      <c r="J109" s="14" t="e">
        <f t="shared" ca="1" si="5"/>
        <v>#NAME?</v>
      </c>
      <c r="K109" s="14" t="e">
        <f t="shared" ca="1" si="6"/>
        <v>#NAME?</v>
      </c>
    </row>
    <row r="110" spans="1:11" s="14" customFormat="1" x14ac:dyDescent="0.5">
      <c r="A110" s="32"/>
      <c r="D110" s="14">
        <v>109</v>
      </c>
      <c r="E110" s="37" t="e">
        <f ca="1">_xll.RiskExpon($B$3)</f>
        <v>#NAME?</v>
      </c>
      <c r="F110" s="14" t="e">
        <f t="shared" ca="1" si="8"/>
        <v>#NAME?</v>
      </c>
      <c r="G110" s="37" t="e">
        <f ca="1">_xll.RiskExpon($B$5)</f>
        <v>#NAME?</v>
      </c>
      <c r="H110" s="14" t="e">
        <f ca="1">IF(D110&lt;=B$6,0,LARGE(J$2:J109,B$6))</f>
        <v>#NAME?</v>
      </c>
      <c r="I110" s="14" t="e">
        <f t="shared" ca="1" si="7"/>
        <v>#NAME?</v>
      </c>
      <c r="J110" s="14" t="e">
        <f t="shared" ca="1" si="5"/>
        <v>#NAME?</v>
      </c>
      <c r="K110" s="14" t="e">
        <f t="shared" ca="1" si="6"/>
        <v>#NAME?</v>
      </c>
    </row>
    <row r="111" spans="1:11" s="14" customFormat="1" x14ac:dyDescent="0.5">
      <c r="A111" s="32"/>
      <c r="D111" s="14">
        <v>110</v>
      </c>
      <c r="E111" s="37" t="e">
        <f ca="1">_xll.RiskExpon($B$3)</f>
        <v>#NAME?</v>
      </c>
      <c r="F111" s="14" t="e">
        <f t="shared" ca="1" si="8"/>
        <v>#NAME?</v>
      </c>
      <c r="G111" s="37" t="e">
        <f ca="1">_xll.RiskExpon($B$5)</f>
        <v>#NAME?</v>
      </c>
      <c r="H111" s="14" t="e">
        <f ca="1">IF(D111&lt;=B$6,0,LARGE(J$2:J110,B$6))</f>
        <v>#NAME?</v>
      </c>
      <c r="I111" s="14" t="e">
        <f t="shared" ca="1" si="7"/>
        <v>#NAME?</v>
      </c>
      <c r="J111" s="14" t="e">
        <f t="shared" ca="1" si="5"/>
        <v>#NAME?</v>
      </c>
      <c r="K111" s="14" t="e">
        <f t="shared" ca="1" si="6"/>
        <v>#NAME?</v>
      </c>
    </row>
    <row r="112" spans="1:11" s="14" customFormat="1" x14ac:dyDescent="0.5">
      <c r="A112" s="32"/>
      <c r="D112" s="14">
        <v>111</v>
      </c>
      <c r="E112" s="37" t="e">
        <f ca="1">_xll.RiskExpon($B$3)</f>
        <v>#NAME?</v>
      </c>
      <c r="F112" s="14" t="e">
        <f t="shared" ca="1" si="8"/>
        <v>#NAME?</v>
      </c>
      <c r="G112" s="37" t="e">
        <f ca="1">_xll.RiskExpon($B$5)</f>
        <v>#NAME?</v>
      </c>
      <c r="H112" s="14" t="e">
        <f ca="1">IF(D112&lt;=B$6,0,LARGE(J$2:J111,B$6))</f>
        <v>#NAME?</v>
      </c>
      <c r="I112" s="14" t="e">
        <f t="shared" ca="1" si="7"/>
        <v>#NAME?</v>
      </c>
      <c r="J112" s="14" t="e">
        <f t="shared" ca="1" si="5"/>
        <v>#NAME?</v>
      </c>
      <c r="K112" s="14" t="e">
        <f t="shared" ca="1" si="6"/>
        <v>#NAME?</v>
      </c>
    </row>
    <row r="113" spans="1:11" s="14" customFormat="1" x14ac:dyDescent="0.5">
      <c r="A113" s="32"/>
      <c r="D113" s="14">
        <v>112</v>
      </c>
      <c r="E113" s="37" t="e">
        <f ca="1">_xll.RiskExpon($B$3)</f>
        <v>#NAME?</v>
      </c>
      <c r="F113" s="14" t="e">
        <f t="shared" ca="1" si="8"/>
        <v>#NAME?</v>
      </c>
      <c r="G113" s="37" t="e">
        <f ca="1">_xll.RiskExpon($B$5)</f>
        <v>#NAME?</v>
      </c>
      <c r="H113" s="14" t="e">
        <f ca="1">IF(D113&lt;=B$6,0,LARGE(J$2:J112,B$6))</f>
        <v>#NAME?</v>
      </c>
      <c r="I113" s="14" t="e">
        <f t="shared" ca="1" si="7"/>
        <v>#NAME?</v>
      </c>
      <c r="J113" s="14" t="e">
        <f t="shared" ca="1" si="5"/>
        <v>#NAME?</v>
      </c>
      <c r="K113" s="14" t="e">
        <f t="shared" ca="1" si="6"/>
        <v>#NAME?</v>
      </c>
    </row>
    <row r="114" spans="1:11" s="14" customFormat="1" x14ac:dyDescent="0.5">
      <c r="A114" s="32"/>
      <c r="D114" s="14">
        <v>113</v>
      </c>
      <c r="E114" s="37" t="e">
        <f ca="1">_xll.RiskExpon($B$3)</f>
        <v>#NAME?</v>
      </c>
      <c r="F114" s="14" t="e">
        <f t="shared" ca="1" si="8"/>
        <v>#NAME?</v>
      </c>
      <c r="G114" s="37" t="e">
        <f ca="1">_xll.RiskExpon($B$5)</f>
        <v>#NAME?</v>
      </c>
      <c r="H114" s="14" t="e">
        <f ca="1">IF(D114&lt;=B$6,0,LARGE(J$2:J113,B$6))</f>
        <v>#NAME?</v>
      </c>
      <c r="I114" s="14" t="e">
        <f t="shared" ca="1" si="7"/>
        <v>#NAME?</v>
      </c>
      <c r="J114" s="14" t="e">
        <f t="shared" ca="1" si="5"/>
        <v>#NAME?</v>
      </c>
      <c r="K114" s="14" t="e">
        <f t="shared" ca="1" si="6"/>
        <v>#NAME?</v>
      </c>
    </row>
    <row r="115" spans="1:11" s="14" customFormat="1" x14ac:dyDescent="0.5">
      <c r="A115" s="32"/>
      <c r="D115" s="14">
        <v>114</v>
      </c>
      <c r="E115" s="37" t="e">
        <f ca="1">_xll.RiskExpon($B$3)</f>
        <v>#NAME?</v>
      </c>
      <c r="F115" s="14" t="e">
        <f t="shared" ca="1" si="8"/>
        <v>#NAME?</v>
      </c>
      <c r="G115" s="37" t="e">
        <f ca="1">_xll.RiskExpon($B$5)</f>
        <v>#NAME?</v>
      </c>
      <c r="H115" s="14" t="e">
        <f ca="1">IF(D115&lt;=B$6,0,LARGE(J$2:J114,B$6))</f>
        <v>#NAME?</v>
      </c>
      <c r="I115" s="14" t="e">
        <f t="shared" ca="1" si="7"/>
        <v>#NAME?</v>
      </c>
      <c r="J115" s="14" t="e">
        <f t="shared" ca="1" si="5"/>
        <v>#NAME?</v>
      </c>
      <c r="K115" s="14" t="e">
        <f t="shared" ca="1" si="6"/>
        <v>#NAME?</v>
      </c>
    </row>
    <row r="116" spans="1:11" s="14" customFormat="1" x14ac:dyDescent="0.5">
      <c r="A116" s="32"/>
      <c r="D116" s="14">
        <v>115</v>
      </c>
      <c r="E116" s="37" t="e">
        <f ca="1">_xll.RiskExpon($B$3)</f>
        <v>#NAME?</v>
      </c>
      <c r="F116" s="14" t="e">
        <f t="shared" ca="1" si="8"/>
        <v>#NAME?</v>
      </c>
      <c r="G116" s="37" t="e">
        <f ca="1">_xll.RiskExpon($B$5)</f>
        <v>#NAME?</v>
      </c>
      <c r="H116" s="14" t="e">
        <f ca="1">IF(D116&lt;=B$6,0,LARGE(J$2:J115,B$6))</f>
        <v>#NAME?</v>
      </c>
      <c r="I116" s="14" t="e">
        <f t="shared" ca="1" si="7"/>
        <v>#NAME?</v>
      </c>
      <c r="J116" s="14" t="e">
        <f t="shared" ca="1" si="5"/>
        <v>#NAME?</v>
      </c>
      <c r="K116" s="14" t="e">
        <f t="shared" ca="1" si="6"/>
        <v>#NAME?</v>
      </c>
    </row>
    <row r="117" spans="1:11" s="14" customFormat="1" x14ac:dyDescent="0.5">
      <c r="A117" s="32"/>
      <c r="D117" s="14">
        <v>116</v>
      </c>
      <c r="E117" s="37" t="e">
        <f ca="1">_xll.RiskExpon($B$3)</f>
        <v>#NAME?</v>
      </c>
      <c r="F117" s="14" t="e">
        <f t="shared" ca="1" si="8"/>
        <v>#NAME?</v>
      </c>
      <c r="G117" s="37" t="e">
        <f ca="1">_xll.RiskExpon($B$5)</f>
        <v>#NAME?</v>
      </c>
      <c r="H117" s="14" t="e">
        <f ca="1">IF(D117&lt;=B$6,0,LARGE(J$2:J116,B$6))</f>
        <v>#NAME?</v>
      </c>
      <c r="I117" s="14" t="e">
        <f t="shared" ca="1" si="7"/>
        <v>#NAME?</v>
      </c>
      <c r="J117" s="14" t="e">
        <f t="shared" ca="1" si="5"/>
        <v>#NAME?</v>
      </c>
      <c r="K117" s="14" t="e">
        <f t="shared" ca="1" si="6"/>
        <v>#NAME?</v>
      </c>
    </row>
    <row r="118" spans="1:11" s="14" customFormat="1" x14ac:dyDescent="0.5">
      <c r="A118" s="32"/>
      <c r="D118" s="14">
        <v>117</v>
      </c>
      <c r="E118" s="37" t="e">
        <f ca="1">_xll.RiskExpon($B$3)</f>
        <v>#NAME?</v>
      </c>
      <c r="F118" s="14" t="e">
        <f t="shared" ca="1" si="8"/>
        <v>#NAME?</v>
      </c>
      <c r="G118" s="37" t="e">
        <f ca="1">_xll.RiskExpon($B$5)</f>
        <v>#NAME?</v>
      </c>
      <c r="H118" s="14" t="e">
        <f ca="1">IF(D118&lt;=B$6,0,LARGE(J$2:J117,B$6))</f>
        <v>#NAME?</v>
      </c>
      <c r="I118" s="14" t="e">
        <f t="shared" ca="1" si="7"/>
        <v>#NAME?</v>
      </c>
      <c r="J118" s="14" t="e">
        <f t="shared" ca="1" si="5"/>
        <v>#NAME?</v>
      </c>
      <c r="K118" s="14" t="e">
        <f t="shared" ca="1" si="6"/>
        <v>#NAME?</v>
      </c>
    </row>
    <row r="119" spans="1:11" s="14" customFormat="1" x14ac:dyDescent="0.5">
      <c r="A119" s="32"/>
      <c r="D119" s="14">
        <v>118</v>
      </c>
      <c r="E119" s="37" t="e">
        <f ca="1">_xll.RiskExpon($B$3)</f>
        <v>#NAME?</v>
      </c>
      <c r="F119" s="14" t="e">
        <f t="shared" ca="1" si="8"/>
        <v>#NAME?</v>
      </c>
      <c r="G119" s="37" t="e">
        <f ca="1">_xll.RiskExpon($B$5)</f>
        <v>#NAME?</v>
      </c>
      <c r="H119" s="14" t="e">
        <f ca="1">IF(D119&lt;=B$6,0,LARGE(J$2:J118,B$6))</f>
        <v>#NAME?</v>
      </c>
      <c r="I119" s="14" t="e">
        <f t="shared" ca="1" si="7"/>
        <v>#NAME?</v>
      </c>
      <c r="J119" s="14" t="e">
        <f t="shared" ca="1" si="5"/>
        <v>#NAME?</v>
      </c>
      <c r="K119" s="14" t="e">
        <f t="shared" ca="1" si="6"/>
        <v>#NAME?</v>
      </c>
    </row>
    <row r="120" spans="1:11" s="14" customFormat="1" x14ac:dyDescent="0.5">
      <c r="A120" s="32"/>
      <c r="D120" s="14">
        <v>119</v>
      </c>
      <c r="E120" s="37" t="e">
        <f ca="1">_xll.RiskExpon($B$3)</f>
        <v>#NAME?</v>
      </c>
      <c r="F120" s="14" t="e">
        <f t="shared" ca="1" si="8"/>
        <v>#NAME?</v>
      </c>
      <c r="G120" s="37" t="e">
        <f ca="1">_xll.RiskExpon($B$5)</f>
        <v>#NAME?</v>
      </c>
      <c r="H120" s="14" t="e">
        <f ca="1">IF(D120&lt;=B$6,0,LARGE(J$2:J119,B$6))</f>
        <v>#NAME?</v>
      </c>
      <c r="I120" s="14" t="e">
        <f t="shared" ca="1" si="7"/>
        <v>#NAME?</v>
      </c>
      <c r="J120" s="14" t="e">
        <f t="shared" ca="1" si="5"/>
        <v>#NAME?</v>
      </c>
      <c r="K120" s="14" t="e">
        <f t="shared" ca="1" si="6"/>
        <v>#NAME?</v>
      </c>
    </row>
    <row r="121" spans="1:11" s="14" customFormat="1" x14ac:dyDescent="0.5">
      <c r="A121" s="32"/>
      <c r="D121" s="14">
        <v>120</v>
      </c>
      <c r="E121" s="37" t="e">
        <f ca="1">_xll.RiskExpon($B$3)</f>
        <v>#NAME?</v>
      </c>
      <c r="F121" s="14" t="e">
        <f t="shared" ca="1" si="8"/>
        <v>#NAME?</v>
      </c>
      <c r="G121" s="37" t="e">
        <f ca="1">_xll.RiskExpon($B$5)</f>
        <v>#NAME?</v>
      </c>
      <c r="H121" s="14" t="e">
        <f ca="1">IF(D121&lt;=B$6,0,LARGE(J$2:J120,B$6))</f>
        <v>#NAME?</v>
      </c>
      <c r="I121" s="14" t="e">
        <f t="shared" ca="1" si="7"/>
        <v>#NAME?</v>
      </c>
      <c r="J121" s="14" t="e">
        <f t="shared" ca="1" si="5"/>
        <v>#NAME?</v>
      </c>
      <c r="K121" s="14" t="e">
        <f t="shared" ca="1" si="6"/>
        <v>#NAME?</v>
      </c>
    </row>
    <row r="122" spans="1:11" s="14" customFormat="1" x14ac:dyDescent="0.5">
      <c r="A122" s="32"/>
      <c r="D122" s="14">
        <v>121</v>
      </c>
      <c r="E122" s="37" t="e">
        <f ca="1">_xll.RiskExpon($B$3)</f>
        <v>#NAME?</v>
      </c>
      <c r="F122" s="14" t="e">
        <f t="shared" ca="1" si="8"/>
        <v>#NAME?</v>
      </c>
      <c r="G122" s="37" t="e">
        <f ca="1">_xll.RiskExpon($B$5)</f>
        <v>#NAME?</v>
      </c>
      <c r="H122" s="14" t="e">
        <f ca="1">IF(D122&lt;=B$6,0,LARGE(J$2:J121,B$6))</f>
        <v>#NAME?</v>
      </c>
      <c r="I122" s="14" t="e">
        <f t="shared" ca="1" si="7"/>
        <v>#NAME?</v>
      </c>
      <c r="J122" s="14" t="e">
        <f t="shared" ca="1" si="5"/>
        <v>#NAME?</v>
      </c>
      <c r="K122" s="14" t="e">
        <f t="shared" ca="1" si="6"/>
        <v>#NAME?</v>
      </c>
    </row>
    <row r="123" spans="1:11" s="14" customFormat="1" x14ac:dyDescent="0.5">
      <c r="A123" s="32"/>
      <c r="D123" s="14">
        <v>122</v>
      </c>
      <c r="E123" s="37" t="e">
        <f ca="1">_xll.RiskExpon($B$3)</f>
        <v>#NAME?</v>
      </c>
      <c r="F123" s="14" t="e">
        <f t="shared" ca="1" si="8"/>
        <v>#NAME?</v>
      </c>
      <c r="G123" s="37" t="e">
        <f ca="1">_xll.RiskExpon($B$5)</f>
        <v>#NAME?</v>
      </c>
      <c r="H123" s="14" t="e">
        <f ca="1">IF(D123&lt;=B$6,0,LARGE(J$2:J122,B$6))</f>
        <v>#NAME?</v>
      </c>
      <c r="I123" s="14" t="e">
        <f t="shared" ca="1" si="7"/>
        <v>#NAME?</v>
      </c>
      <c r="J123" s="14" t="e">
        <f t="shared" ca="1" si="5"/>
        <v>#NAME?</v>
      </c>
      <c r="K123" s="14" t="e">
        <f t="shared" ca="1" si="6"/>
        <v>#NAME?</v>
      </c>
    </row>
    <row r="124" spans="1:11" s="14" customFormat="1" x14ac:dyDescent="0.5">
      <c r="A124" s="32"/>
      <c r="D124" s="14">
        <v>123</v>
      </c>
      <c r="E124" s="37" t="e">
        <f ca="1">_xll.RiskExpon($B$3)</f>
        <v>#NAME?</v>
      </c>
      <c r="F124" s="14" t="e">
        <f t="shared" ca="1" si="8"/>
        <v>#NAME?</v>
      </c>
      <c r="G124" s="37" t="e">
        <f ca="1">_xll.RiskExpon($B$5)</f>
        <v>#NAME?</v>
      </c>
      <c r="H124" s="14" t="e">
        <f ca="1">IF(D124&lt;=B$6,0,LARGE(J$2:J123,B$6))</f>
        <v>#NAME?</v>
      </c>
      <c r="I124" s="14" t="e">
        <f t="shared" ca="1" si="7"/>
        <v>#NAME?</v>
      </c>
      <c r="J124" s="14" t="e">
        <f t="shared" ca="1" si="5"/>
        <v>#NAME?</v>
      </c>
      <c r="K124" s="14" t="e">
        <f t="shared" ca="1" si="6"/>
        <v>#NAME?</v>
      </c>
    </row>
    <row r="125" spans="1:11" s="14" customFormat="1" x14ac:dyDescent="0.5">
      <c r="A125" s="32"/>
      <c r="D125" s="14">
        <v>124</v>
      </c>
      <c r="E125" s="37" t="e">
        <f ca="1">_xll.RiskExpon($B$3)</f>
        <v>#NAME?</v>
      </c>
      <c r="F125" s="14" t="e">
        <f t="shared" ca="1" si="8"/>
        <v>#NAME?</v>
      </c>
      <c r="G125" s="37" t="e">
        <f ca="1">_xll.RiskExpon($B$5)</f>
        <v>#NAME?</v>
      </c>
      <c r="H125" s="14" t="e">
        <f ca="1">IF(D125&lt;=B$6,0,LARGE(J$2:J124,B$6))</f>
        <v>#NAME?</v>
      </c>
      <c r="I125" s="14" t="e">
        <f t="shared" ca="1" si="7"/>
        <v>#NAME?</v>
      </c>
      <c r="J125" s="14" t="e">
        <f t="shared" ca="1" si="5"/>
        <v>#NAME?</v>
      </c>
      <c r="K125" s="14" t="e">
        <f t="shared" ca="1" si="6"/>
        <v>#NAME?</v>
      </c>
    </row>
    <row r="126" spans="1:11" s="14" customFormat="1" x14ac:dyDescent="0.5">
      <c r="A126" s="32"/>
      <c r="D126" s="14">
        <v>125</v>
      </c>
      <c r="E126" s="37" t="e">
        <f ca="1">_xll.RiskExpon($B$3)</f>
        <v>#NAME?</v>
      </c>
      <c r="F126" s="14" t="e">
        <f t="shared" ca="1" si="8"/>
        <v>#NAME?</v>
      </c>
      <c r="G126" s="37" t="e">
        <f ca="1">_xll.RiskExpon($B$5)</f>
        <v>#NAME?</v>
      </c>
      <c r="H126" s="14" t="e">
        <f ca="1">IF(D126&lt;=B$6,0,LARGE(J$2:J125,B$6))</f>
        <v>#NAME?</v>
      </c>
      <c r="I126" s="14" t="e">
        <f t="shared" ca="1" si="7"/>
        <v>#NAME?</v>
      </c>
      <c r="J126" s="14" t="e">
        <f t="shared" ca="1" si="5"/>
        <v>#NAME?</v>
      </c>
      <c r="K126" s="14" t="e">
        <f t="shared" ca="1" si="6"/>
        <v>#NAME?</v>
      </c>
    </row>
    <row r="127" spans="1:11" s="14" customFormat="1" x14ac:dyDescent="0.5">
      <c r="A127" s="32"/>
      <c r="D127" s="14">
        <v>126</v>
      </c>
      <c r="E127" s="37" t="e">
        <f ca="1">_xll.RiskExpon($B$3)</f>
        <v>#NAME?</v>
      </c>
      <c r="F127" s="14" t="e">
        <f t="shared" ca="1" si="8"/>
        <v>#NAME?</v>
      </c>
      <c r="G127" s="37" t="e">
        <f ca="1">_xll.RiskExpon($B$5)</f>
        <v>#NAME?</v>
      </c>
      <c r="H127" s="14" t="e">
        <f ca="1">IF(D127&lt;=B$6,0,LARGE(J$2:J126,B$6))</f>
        <v>#NAME?</v>
      </c>
      <c r="I127" s="14" t="e">
        <f t="shared" ca="1" si="7"/>
        <v>#NAME?</v>
      </c>
      <c r="J127" s="14" t="e">
        <f t="shared" ca="1" si="5"/>
        <v>#NAME?</v>
      </c>
      <c r="K127" s="14" t="e">
        <f t="shared" ca="1" si="6"/>
        <v>#NAME?</v>
      </c>
    </row>
    <row r="128" spans="1:11" s="14" customFormat="1" x14ac:dyDescent="0.5">
      <c r="A128" s="32"/>
      <c r="D128" s="14">
        <v>127</v>
      </c>
      <c r="E128" s="37" t="e">
        <f ca="1">_xll.RiskExpon($B$3)</f>
        <v>#NAME?</v>
      </c>
      <c r="F128" s="14" t="e">
        <f t="shared" ca="1" si="8"/>
        <v>#NAME?</v>
      </c>
      <c r="G128" s="37" t="e">
        <f ca="1">_xll.RiskExpon($B$5)</f>
        <v>#NAME?</v>
      </c>
      <c r="H128" s="14" t="e">
        <f ca="1">IF(D128&lt;=B$6,0,LARGE(J$2:J127,B$6))</f>
        <v>#NAME?</v>
      </c>
      <c r="I128" s="14" t="e">
        <f t="shared" ca="1" si="7"/>
        <v>#NAME?</v>
      </c>
      <c r="J128" s="14" t="e">
        <f t="shared" ca="1" si="5"/>
        <v>#NAME?</v>
      </c>
      <c r="K128" s="14" t="e">
        <f t="shared" ca="1" si="6"/>
        <v>#NAME?</v>
      </c>
    </row>
    <row r="129" spans="1:11" s="14" customFormat="1" x14ac:dyDescent="0.5">
      <c r="A129" s="32"/>
      <c r="D129" s="14">
        <v>128</v>
      </c>
      <c r="E129" s="37" t="e">
        <f ca="1">_xll.RiskExpon($B$3)</f>
        <v>#NAME?</v>
      </c>
      <c r="F129" s="14" t="e">
        <f t="shared" ca="1" si="8"/>
        <v>#NAME?</v>
      </c>
      <c r="G129" s="37" t="e">
        <f ca="1">_xll.RiskExpon($B$5)</f>
        <v>#NAME?</v>
      </c>
      <c r="H129" s="14" t="e">
        <f ca="1">IF(D129&lt;=B$6,0,LARGE(J$2:J128,B$6))</f>
        <v>#NAME?</v>
      </c>
      <c r="I129" s="14" t="e">
        <f t="shared" ca="1" si="7"/>
        <v>#NAME?</v>
      </c>
      <c r="J129" s="14" t="e">
        <f t="shared" ca="1" si="5"/>
        <v>#NAME?</v>
      </c>
      <c r="K129" s="14" t="e">
        <f t="shared" ca="1" si="6"/>
        <v>#NAME?</v>
      </c>
    </row>
    <row r="130" spans="1:11" s="14" customFormat="1" x14ac:dyDescent="0.5">
      <c r="A130" s="32"/>
      <c r="D130" s="14">
        <v>129</v>
      </c>
      <c r="E130" s="37" t="e">
        <f ca="1">_xll.RiskExpon($B$3)</f>
        <v>#NAME?</v>
      </c>
      <c r="F130" s="14" t="e">
        <f t="shared" ca="1" si="8"/>
        <v>#NAME?</v>
      </c>
      <c r="G130" s="37" t="e">
        <f ca="1">_xll.RiskExpon($B$5)</f>
        <v>#NAME?</v>
      </c>
      <c r="H130" s="14" t="e">
        <f ca="1">IF(D130&lt;=B$6,0,LARGE(J$2:J129,B$6))</f>
        <v>#NAME?</v>
      </c>
      <c r="I130" s="14" t="e">
        <f t="shared" ca="1" si="7"/>
        <v>#NAME?</v>
      </c>
      <c r="J130" s="14" t="e">
        <f t="shared" ca="1" si="5"/>
        <v>#NAME?</v>
      </c>
      <c r="K130" s="14" t="e">
        <f t="shared" ca="1" si="6"/>
        <v>#NAME?</v>
      </c>
    </row>
    <row r="131" spans="1:11" s="14" customFormat="1" x14ac:dyDescent="0.5">
      <c r="A131" s="32"/>
      <c r="D131" s="14">
        <v>130</v>
      </c>
      <c r="E131" s="37" t="e">
        <f ca="1">_xll.RiskExpon($B$3)</f>
        <v>#NAME?</v>
      </c>
      <c r="F131" s="14" t="e">
        <f t="shared" ca="1" si="8"/>
        <v>#NAME?</v>
      </c>
      <c r="G131" s="37" t="e">
        <f ca="1">_xll.RiskExpon($B$5)</f>
        <v>#NAME?</v>
      </c>
      <c r="H131" s="14" t="e">
        <f ca="1">IF(D131&lt;=B$6,0,LARGE(J$2:J130,B$6))</f>
        <v>#NAME?</v>
      </c>
      <c r="I131" s="14" t="e">
        <f t="shared" ca="1" si="7"/>
        <v>#NAME?</v>
      </c>
      <c r="J131" s="14" t="e">
        <f t="shared" ref="J131:J194" ca="1" si="9">I131+G131</f>
        <v>#NAME?</v>
      </c>
      <c r="K131" s="14" t="e">
        <f t="shared" ref="K131:K194" ca="1" si="10">I131-F131</f>
        <v>#NAME?</v>
      </c>
    </row>
    <row r="132" spans="1:11" s="14" customFormat="1" x14ac:dyDescent="0.5">
      <c r="A132" s="32"/>
      <c r="D132" s="14">
        <v>131</v>
      </c>
      <c r="E132" s="37" t="e">
        <f ca="1">_xll.RiskExpon($B$3)</f>
        <v>#NAME?</v>
      </c>
      <c r="F132" s="14" t="e">
        <f t="shared" ca="1" si="8"/>
        <v>#NAME?</v>
      </c>
      <c r="G132" s="37" t="e">
        <f ca="1">_xll.RiskExpon($B$5)</f>
        <v>#NAME?</v>
      </c>
      <c r="H132" s="14" t="e">
        <f ca="1">IF(D132&lt;=B$6,0,LARGE(J$2:J131,B$6))</f>
        <v>#NAME?</v>
      </c>
      <c r="I132" s="14" t="e">
        <f t="shared" ref="I132:I195" ca="1" si="11">MAX(H132,F132)</f>
        <v>#NAME?</v>
      </c>
      <c r="J132" s="14" t="e">
        <f t="shared" ca="1" si="9"/>
        <v>#NAME?</v>
      </c>
      <c r="K132" s="14" t="e">
        <f t="shared" ca="1" si="10"/>
        <v>#NAME?</v>
      </c>
    </row>
    <row r="133" spans="1:11" s="14" customFormat="1" x14ac:dyDescent="0.5">
      <c r="A133" s="32"/>
      <c r="D133" s="14">
        <v>132</v>
      </c>
      <c r="E133" s="37" t="e">
        <f ca="1">_xll.RiskExpon($B$3)</f>
        <v>#NAME?</v>
      </c>
      <c r="F133" s="14" t="e">
        <f t="shared" ref="F133:F196" ca="1" si="12">F132+E133</f>
        <v>#NAME?</v>
      </c>
      <c r="G133" s="37" t="e">
        <f ca="1">_xll.RiskExpon($B$5)</f>
        <v>#NAME?</v>
      </c>
      <c r="H133" s="14" t="e">
        <f ca="1">IF(D133&lt;=B$6,0,LARGE(J$2:J132,B$6))</f>
        <v>#NAME?</v>
      </c>
      <c r="I133" s="14" t="e">
        <f t="shared" ca="1" si="11"/>
        <v>#NAME?</v>
      </c>
      <c r="J133" s="14" t="e">
        <f t="shared" ca="1" si="9"/>
        <v>#NAME?</v>
      </c>
      <c r="K133" s="14" t="e">
        <f t="shared" ca="1" si="10"/>
        <v>#NAME?</v>
      </c>
    </row>
    <row r="134" spans="1:11" s="14" customFormat="1" x14ac:dyDescent="0.5">
      <c r="A134" s="32"/>
      <c r="D134" s="14">
        <v>133</v>
      </c>
      <c r="E134" s="37" t="e">
        <f ca="1">_xll.RiskExpon($B$3)</f>
        <v>#NAME?</v>
      </c>
      <c r="F134" s="14" t="e">
        <f t="shared" ca="1" si="12"/>
        <v>#NAME?</v>
      </c>
      <c r="G134" s="37" t="e">
        <f ca="1">_xll.RiskExpon($B$5)</f>
        <v>#NAME?</v>
      </c>
      <c r="H134" s="14" t="e">
        <f ca="1">IF(D134&lt;=B$6,0,LARGE(J$2:J133,B$6))</f>
        <v>#NAME?</v>
      </c>
      <c r="I134" s="14" t="e">
        <f t="shared" ca="1" si="11"/>
        <v>#NAME?</v>
      </c>
      <c r="J134" s="14" t="e">
        <f t="shared" ca="1" si="9"/>
        <v>#NAME?</v>
      </c>
      <c r="K134" s="14" t="e">
        <f t="shared" ca="1" si="10"/>
        <v>#NAME?</v>
      </c>
    </row>
    <row r="135" spans="1:11" s="14" customFormat="1" x14ac:dyDescent="0.5">
      <c r="A135" s="32"/>
      <c r="D135" s="14">
        <v>134</v>
      </c>
      <c r="E135" s="37" t="e">
        <f ca="1">_xll.RiskExpon($B$3)</f>
        <v>#NAME?</v>
      </c>
      <c r="F135" s="14" t="e">
        <f t="shared" ca="1" si="12"/>
        <v>#NAME?</v>
      </c>
      <c r="G135" s="37" t="e">
        <f ca="1">_xll.RiskExpon($B$5)</f>
        <v>#NAME?</v>
      </c>
      <c r="H135" s="14" t="e">
        <f ca="1">IF(D135&lt;=B$6,0,LARGE(J$2:J134,B$6))</f>
        <v>#NAME?</v>
      </c>
      <c r="I135" s="14" t="e">
        <f t="shared" ca="1" si="11"/>
        <v>#NAME?</v>
      </c>
      <c r="J135" s="14" t="e">
        <f t="shared" ca="1" si="9"/>
        <v>#NAME?</v>
      </c>
      <c r="K135" s="14" t="e">
        <f t="shared" ca="1" si="10"/>
        <v>#NAME?</v>
      </c>
    </row>
    <row r="136" spans="1:11" s="14" customFormat="1" x14ac:dyDescent="0.5">
      <c r="A136" s="32"/>
      <c r="D136" s="14">
        <v>135</v>
      </c>
      <c r="E136" s="37" t="e">
        <f ca="1">_xll.RiskExpon($B$3)</f>
        <v>#NAME?</v>
      </c>
      <c r="F136" s="14" t="e">
        <f t="shared" ca="1" si="12"/>
        <v>#NAME?</v>
      </c>
      <c r="G136" s="37" t="e">
        <f ca="1">_xll.RiskExpon($B$5)</f>
        <v>#NAME?</v>
      </c>
      <c r="H136" s="14" t="e">
        <f ca="1">IF(D136&lt;=B$6,0,LARGE(J$2:J135,B$6))</f>
        <v>#NAME?</v>
      </c>
      <c r="I136" s="14" t="e">
        <f t="shared" ca="1" si="11"/>
        <v>#NAME?</v>
      </c>
      <c r="J136" s="14" t="e">
        <f t="shared" ca="1" si="9"/>
        <v>#NAME?</v>
      </c>
      <c r="K136" s="14" t="e">
        <f t="shared" ca="1" si="10"/>
        <v>#NAME?</v>
      </c>
    </row>
    <row r="137" spans="1:11" s="14" customFormat="1" x14ac:dyDescent="0.5">
      <c r="A137" s="32"/>
      <c r="D137" s="14">
        <v>136</v>
      </c>
      <c r="E137" s="37" t="e">
        <f ca="1">_xll.RiskExpon($B$3)</f>
        <v>#NAME?</v>
      </c>
      <c r="F137" s="14" t="e">
        <f t="shared" ca="1" si="12"/>
        <v>#NAME?</v>
      </c>
      <c r="G137" s="37" t="e">
        <f ca="1">_xll.RiskExpon($B$5)</f>
        <v>#NAME?</v>
      </c>
      <c r="H137" s="14" t="e">
        <f ca="1">IF(D137&lt;=B$6,0,LARGE(J$2:J136,B$6))</f>
        <v>#NAME?</v>
      </c>
      <c r="I137" s="14" t="e">
        <f t="shared" ca="1" si="11"/>
        <v>#NAME?</v>
      </c>
      <c r="J137" s="14" t="e">
        <f t="shared" ca="1" si="9"/>
        <v>#NAME?</v>
      </c>
      <c r="K137" s="14" t="e">
        <f t="shared" ca="1" si="10"/>
        <v>#NAME?</v>
      </c>
    </row>
    <row r="138" spans="1:11" s="14" customFormat="1" x14ac:dyDescent="0.5">
      <c r="A138" s="32"/>
      <c r="D138" s="14">
        <v>137</v>
      </c>
      <c r="E138" s="37" t="e">
        <f ca="1">_xll.RiskExpon($B$3)</f>
        <v>#NAME?</v>
      </c>
      <c r="F138" s="14" t="e">
        <f t="shared" ca="1" si="12"/>
        <v>#NAME?</v>
      </c>
      <c r="G138" s="37" t="e">
        <f ca="1">_xll.RiskExpon($B$5)</f>
        <v>#NAME?</v>
      </c>
      <c r="H138" s="14" t="e">
        <f ca="1">IF(D138&lt;=B$6,0,LARGE(J$2:J137,B$6))</f>
        <v>#NAME?</v>
      </c>
      <c r="I138" s="14" t="e">
        <f t="shared" ca="1" si="11"/>
        <v>#NAME?</v>
      </c>
      <c r="J138" s="14" t="e">
        <f t="shared" ca="1" si="9"/>
        <v>#NAME?</v>
      </c>
      <c r="K138" s="14" t="e">
        <f t="shared" ca="1" si="10"/>
        <v>#NAME?</v>
      </c>
    </row>
    <row r="139" spans="1:11" s="14" customFormat="1" x14ac:dyDescent="0.5">
      <c r="A139" s="32"/>
      <c r="D139" s="14">
        <v>138</v>
      </c>
      <c r="E139" s="37" t="e">
        <f ca="1">_xll.RiskExpon($B$3)</f>
        <v>#NAME?</v>
      </c>
      <c r="F139" s="14" t="e">
        <f t="shared" ca="1" si="12"/>
        <v>#NAME?</v>
      </c>
      <c r="G139" s="37" t="e">
        <f ca="1">_xll.RiskExpon($B$5)</f>
        <v>#NAME?</v>
      </c>
      <c r="H139" s="14" t="e">
        <f ca="1">IF(D139&lt;=B$6,0,LARGE(J$2:J138,B$6))</f>
        <v>#NAME?</v>
      </c>
      <c r="I139" s="14" t="e">
        <f t="shared" ca="1" si="11"/>
        <v>#NAME?</v>
      </c>
      <c r="J139" s="14" t="e">
        <f t="shared" ca="1" si="9"/>
        <v>#NAME?</v>
      </c>
      <c r="K139" s="14" t="e">
        <f t="shared" ca="1" si="10"/>
        <v>#NAME?</v>
      </c>
    </row>
    <row r="140" spans="1:11" s="14" customFormat="1" x14ac:dyDescent="0.5">
      <c r="A140" s="32"/>
      <c r="D140" s="14">
        <v>139</v>
      </c>
      <c r="E140" s="37" t="e">
        <f ca="1">_xll.RiskExpon($B$3)</f>
        <v>#NAME?</v>
      </c>
      <c r="F140" s="14" t="e">
        <f t="shared" ca="1" si="12"/>
        <v>#NAME?</v>
      </c>
      <c r="G140" s="37" t="e">
        <f ca="1">_xll.RiskExpon($B$5)</f>
        <v>#NAME?</v>
      </c>
      <c r="H140" s="14" t="e">
        <f ca="1">IF(D140&lt;=B$6,0,LARGE(J$2:J139,B$6))</f>
        <v>#NAME?</v>
      </c>
      <c r="I140" s="14" t="e">
        <f t="shared" ca="1" si="11"/>
        <v>#NAME?</v>
      </c>
      <c r="J140" s="14" t="e">
        <f t="shared" ca="1" si="9"/>
        <v>#NAME?</v>
      </c>
      <c r="K140" s="14" t="e">
        <f t="shared" ca="1" si="10"/>
        <v>#NAME?</v>
      </c>
    </row>
    <row r="141" spans="1:11" s="14" customFormat="1" x14ac:dyDescent="0.5">
      <c r="A141" s="32"/>
      <c r="D141" s="14">
        <v>140</v>
      </c>
      <c r="E141" s="37" t="e">
        <f ca="1">_xll.RiskExpon($B$3)</f>
        <v>#NAME?</v>
      </c>
      <c r="F141" s="14" t="e">
        <f t="shared" ca="1" si="12"/>
        <v>#NAME?</v>
      </c>
      <c r="G141" s="37" t="e">
        <f ca="1">_xll.RiskExpon($B$5)</f>
        <v>#NAME?</v>
      </c>
      <c r="H141" s="14" t="e">
        <f ca="1">IF(D141&lt;=B$6,0,LARGE(J$2:J140,B$6))</f>
        <v>#NAME?</v>
      </c>
      <c r="I141" s="14" t="e">
        <f t="shared" ca="1" si="11"/>
        <v>#NAME?</v>
      </c>
      <c r="J141" s="14" t="e">
        <f t="shared" ca="1" si="9"/>
        <v>#NAME?</v>
      </c>
      <c r="K141" s="14" t="e">
        <f t="shared" ca="1" si="10"/>
        <v>#NAME?</v>
      </c>
    </row>
    <row r="142" spans="1:11" s="14" customFormat="1" x14ac:dyDescent="0.5">
      <c r="A142" s="32"/>
      <c r="D142" s="14">
        <v>141</v>
      </c>
      <c r="E142" s="37" t="e">
        <f ca="1">_xll.RiskExpon($B$3)</f>
        <v>#NAME?</v>
      </c>
      <c r="F142" s="14" t="e">
        <f t="shared" ca="1" si="12"/>
        <v>#NAME?</v>
      </c>
      <c r="G142" s="37" t="e">
        <f ca="1">_xll.RiskExpon($B$5)</f>
        <v>#NAME?</v>
      </c>
      <c r="H142" s="14" t="e">
        <f ca="1">IF(D142&lt;=B$6,0,LARGE(J$2:J141,B$6))</f>
        <v>#NAME?</v>
      </c>
      <c r="I142" s="14" t="e">
        <f t="shared" ca="1" si="11"/>
        <v>#NAME?</v>
      </c>
      <c r="J142" s="14" t="e">
        <f t="shared" ca="1" si="9"/>
        <v>#NAME?</v>
      </c>
      <c r="K142" s="14" t="e">
        <f t="shared" ca="1" si="10"/>
        <v>#NAME?</v>
      </c>
    </row>
    <row r="143" spans="1:11" s="14" customFormat="1" x14ac:dyDescent="0.5">
      <c r="A143" s="32"/>
      <c r="D143" s="14">
        <v>142</v>
      </c>
      <c r="E143" s="37" t="e">
        <f ca="1">_xll.RiskExpon($B$3)</f>
        <v>#NAME?</v>
      </c>
      <c r="F143" s="14" t="e">
        <f t="shared" ca="1" si="12"/>
        <v>#NAME?</v>
      </c>
      <c r="G143" s="37" t="e">
        <f ca="1">_xll.RiskExpon($B$5)</f>
        <v>#NAME?</v>
      </c>
      <c r="H143" s="14" t="e">
        <f ca="1">IF(D143&lt;=B$6,0,LARGE(J$2:J142,B$6))</f>
        <v>#NAME?</v>
      </c>
      <c r="I143" s="14" t="e">
        <f t="shared" ca="1" si="11"/>
        <v>#NAME?</v>
      </c>
      <c r="J143" s="14" t="e">
        <f t="shared" ca="1" si="9"/>
        <v>#NAME?</v>
      </c>
      <c r="K143" s="14" t="e">
        <f t="shared" ca="1" si="10"/>
        <v>#NAME?</v>
      </c>
    </row>
    <row r="144" spans="1:11" s="14" customFormat="1" x14ac:dyDescent="0.5">
      <c r="A144" s="32"/>
      <c r="D144" s="14">
        <v>143</v>
      </c>
      <c r="E144" s="37" t="e">
        <f ca="1">_xll.RiskExpon($B$3)</f>
        <v>#NAME?</v>
      </c>
      <c r="F144" s="14" t="e">
        <f t="shared" ca="1" si="12"/>
        <v>#NAME?</v>
      </c>
      <c r="G144" s="37" t="e">
        <f ca="1">_xll.RiskExpon($B$5)</f>
        <v>#NAME?</v>
      </c>
      <c r="H144" s="14" t="e">
        <f ca="1">IF(D144&lt;=B$6,0,LARGE(J$2:J143,B$6))</f>
        <v>#NAME?</v>
      </c>
      <c r="I144" s="14" t="e">
        <f t="shared" ca="1" si="11"/>
        <v>#NAME?</v>
      </c>
      <c r="J144" s="14" t="e">
        <f t="shared" ca="1" si="9"/>
        <v>#NAME?</v>
      </c>
      <c r="K144" s="14" t="e">
        <f t="shared" ca="1" si="10"/>
        <v>#NAME?</v>
      </c>
    </row>
    <row r="145" spans="1:11" s="14" customFormat="1" x14ac:dyDescent="0.5">
      <c r="A145" s="32"/>
      <c r="D145" s="14">
        <v>144</v>
      </c>
      <c r="E145" s="37" t="e">
        <f ca="1">_xll.RiskExpon($B$3)</f>
        <v>#NAME?</v>
      </c>
      <c r="F145" s="14" t="e">
        <f t="shared" ca="1" si="12"/>
        <v>#NAME?</v>
      </c>
      <c r="G145" s="37" t="e">
        <f ca="1">_xll.RiskExpon($B$5)</f>
        <v>#NAME?</v>
      </c>
      <c r="H145" s="14" t="e">
        <f ca="1">IF(D145&lt;=B$6,0,LARGE(J$2:J144,B$6))</f>
        <v>#NAME?</v>
      </c>
      <c r="I145" s="14" t="e">
        <f t="shared" ca="1" si="11"/>
        <v>#NAME?</v>
      </c>
      <c r="J145" s="14" t="e">
        <f t="shared" ca="1" si="9"/>
        <v>#NAME?</v>
      </c>
      <c r="K145" s="14" t="e">
        <f t="shared" ca="1" si="10"/>
        <v>#NAME?</v>
      </c>
    </row>
    <row r="146" spans="1:11" s="14" customFormat="1" x14ac:dyDescent="0.5">
      <c r="A146" s="32"/>
      <c r="D146" s="14">
        <v>145</v>
      </c>
      <c r="E146" s="37" t="e">
        <f ca="1">_xll.RiskExpon($B$3)</f>
        <v>#NAME?</v>
      </c>
      <c r="F146" s="14" t="e">
        <f t="shared" ca="1" si="12"/>
        <v>#NAME?</v>
      </c>
      <c r="G146" s="37" t="e">
        <f ca="1">_xll.RiskExpon($B$5)</f>
        <v>#NAME?</v>
      </c>
      <c r="H146" s="14" t="e">
        <f ca="1">IF(D146&lt;=B$6,0,LARGE(J$2:J145,B$6))</f>
        <v>#NAME?</v>
      </c>
      <c r="I146" s="14" t="e">
        <f t="shared" ca="1" si="11"/>
        <v>#NAME?</v>
      </c>
      <c r="J146" s="14" t="e">
        <f t="shared" ca="1" si="9"/>
        <v>#NAME?</v>
      </c>
      <c r="K146" s="14" t="e">
        <f t="shared" ca="1" si="10"/>
        <v>#NAME?</v>
      </c>
    </row>
    <row r="147" spans="1:11" s="14" customFormat="1" x14ac:dyDescent="0.5">
      <c r="A147" s="32"/>
      <c r="D147" s="14">
        <v>146</v>
      </c>
      <c r="E147" s="37" t="e">
        <f ca="1">_xll.RiskExpon($B$3)</f>
        <v>#NAME?</v>
      </c>
      <c r="F147" s="14" t="e">
        <f t="shared" ca="1" si="12"/>
        <v>#NAME?</v>
      </c>
      <c r="G147" s="37" t="e">
        <f ca="1">_xll.RiskExpon($B$5)</f>
        <v>#NAME?</v>
      </c>
      <c r="H147" s="14" t="e">
        <f ca="1">IF(D147&lt;=B$6,0,LARGE(J$2:J146,B$6))</f>
        <v>#NAME?</v>
      </c>
      <c r="I147" s="14" t="e">
        <f t="shared" ca="1" si="11"/>
        <v>#NAME?</v>
      </c>
      <c r="J147" s="14" t="e">
        <f t="shared" ca="1" si="9"/>
        <v>#NAME?</v>
      </c>
      <c r="K147" s="14" t="e">
        <f t="shared" ca="1" si="10"/>
        <v>#NAME?</v>
      </c>
    </row>
    <row r="148" spans="1:11" s="14" customFormat="1" x14ac:dyDescent="0.5">
      <c r="A148" s="32"/>
      <c r="D148" s="14">
        <v>147</v>
      </c>
      <c r="E148" s="37" t="e">
        <f ca="1">_xll.RiskExpon($B$3)</f>
        <v>#NAME?</v>
      </c>
      <c r="F148" s="14" t="e">
        <f t="shared" ca="1" si="12"/>
        <v>#NAME?</v>
      </c>
      <c r="G148" s="37" t="e">
        <f ca="1">_xll.RiskExpon($B$5)</f>
        <v>#NAME?</v>
      </c>
      <c r="H148" s="14" t="e">
        <f ca="1">IF(D148&lt;=B$6,0,LARGE(J$2:J147,B$6))</f>
        <v>#NAME?</v>
      </c>
      <c r="I148" s="14" t="e">
        <f t="shared" ca="1" si="11"/>
        <v>#NAME?</v>
      </c>
      <c r="J148" s="14" t="e">
        <f t="shared" ca="1" si="9"/>
        <v>#NAME?</v>
      </c>
      <c r="K148" s="14" t="e">
        <f t="shared" ca="1" si="10"/>
        <v>#NAME?</v>
      </c>
    </row>
    <row r="149" spans="1:11" s="14" customFormat="1" x14ac:dyDescent="0.5">
      <c r="A149" s="32"/>
      <c r="D149" s="14">
        <v>148</v>
      </c>
      <c r="E149" s="37" t="e">
        <f ca="1">_xll.RiskExpon($B$3)</f>
        <v>#NAME?</v>
      </c>
      <c r="F149" s="14" t="e">
        <f t="shared" ca="1" si="12"/>
        <v>#NAME?</v>
      </c>
      <c r="G149" s="37" t="e">
        <f ca="1">_xll.RiskExpon($B$5)</f>
        <v>#NAME?</v>
      </c>
      <c r="H149" s="14" t="e">
        <f ca="1">IF(D149&lt;=B$6,0,LARGE(J$2:J148,B$6))</f>
        <v>#NAME?</v>
      </c>
      <c r="I149" s="14" t="e">
        <f t="shared" ca="1" si="11"/>
        <v>#NAME?</v>
      </c>
      <c r="J149" s="14" t="e">
        <f t="shared" ca="1" si="9"/>
        <v>#NAME?</v>
      </c>
      <c r="K149" s="14" t="e">
        <f t="shared" ca="1" si="10"/>
        <v>#NAME?</v>
      </c>
    </row>
    <row r="150" spans="1:11" s="14" customFormat="1" x14ac:dyDescent="0.5">
      <c r="A150" s="32"/>
      <c r="D150" s="14">
        <v>149</v>
      </c>
      <c r="E150" s="37" t="e">
        <f ca="1">_xll.RiskExpon($B$3)</f>
        <v>#NAME?</v>
      </c>
      <c r="F150" s="14" t="e">
        <f t="shared" ca="1" si="12"/>
        <v>#NAME?</v>
      </c>
      <c r="G150" s="37" t="e">
        <f ca="1">_xll.RiskExpon($B$5)</f>
        <v>#NAME?</v>
      </c>
      <c r="H150" s="14" t="e">
        <f ca="1">IF(D150&lt;=B$6,0,LARGE(J$2:J149,B$6))</f>
        <v>#NAME?</v>
      </c>
      <c r="I150" s="14" t="e">
        <f t="shared" ca="1" si="11"/>
        <v>#NAME?</v>
      </c>
      <c r="J150" s="14" t="e">
        <f t="shared" ca="1" si="9"/>
        <v>#NAME?</v>
      </c>
      <c r="K150" s="14" t="e">
        <f t="shared" ca="1" si="10"/>
        <v>#NAME?</v>
      </c>
    </row>
    <row r="151" spans="1:11" s="14" customFormat="1" x14ac:dyDescent="0.5">
      <c r="A151" s="32"/>
      <c r="D151" s="14">
        <v>150</v>
      </c>
      <c r="E151" s="37" t="e">
        <f ca="1">_xll.RiskExpon($B$3)</f>
        <v>#NAME?</v>
      </c>
      <c r="F151" s="14" t="e">
        <f t="shared" ca="1" si="12"/>
        <v>#NAME?</v>
      </c>
      <c r="G151" s="37" t="e">
        <f ca="1">_xll.RiskExpon($B$5)</f>
        <v>#NAME?</v>
      </c>
      <c r="H151" s="14" t="e">
        <f ca="1">IF(D151&lt;=B$6,0,LARGE(J$2:J150,B$6))</f>
        <v>#NAME?</v>
      </c>
      <c r="I151" s="14" t="e">
        <f t="shared" ca="1" si="11"/>
        <v>#NAME?</v>
      </c>
      <c r="J151" s="14" t="e">
        <f t="shared" ca="1" si="9"/>
        <v>#NAME?</v>
      </c>
      <c r="K151" s="14" t="e">
        <f t="shared" ca="1" si="10"/>
        <v>#NAME?</v>
      </c>
    </row>
    <row r="152" spans="1:11" s="14" customFormat="1" x14ac:dyDescent="0.5">
      <c r="A152" s="32"/>
      <c r="D152" s="14">
        <v>151</v>
      </c>
      <c r="E152" s="37" t="e">
        <f ca="1">_xll.RiskExpon($B$3)</f>
        <v>#NAME?</v>
      </c>
      <c r="F152" s="14" t="e">
        <f t="shared" ca="1" si="12"/>
        <v>#NAME?</v>
      </c>
      <c r="G152" s="37" t="e">
        <f ca="1">_xll.RiskExpon($B$5)</f>
        <v>#NAME?</v>
      </c>
      <c r="H152" s="14" t="e">
        <f ca="1">IF(D152&lt;=B$6,0,LARGE(J$2:J151,B$6))</f>
        <v>#NAME?</v>
      </c>
      <c r="I152" s="14" t="e">
        <f t="shared" ca="1" si="11"/>
        <v>#NAME?</v>
      </c>
      <c r="J152" s="14" t="e">
        <f t="shared" ca="1" si="9"/>
        <v>#NAME?</v>
      </c>
      <c r="K152" s="14" t="e">
        <f t="shared" ca="1" si="10"/>
        <v>#NAME?</v>
      </c>
    </row>
    <row r="153" spans="1:11" s="14" customFormat="1" x14ac:dyDescent="0.5">
      <c r="A153" s="32"/>
      <c r="D153" s="14">
        <v>152</v>
      </c>
      <c r="E153" s="37" t="e">
        <f ca="1">_xll.RiskExpon($B$3)</f>
        <v>#NAME?</v>
      </c>
      <c r="F153" s="14" t="e">
        <f t="shared" ca="1" si="12"/>
        <v>#NAME?</v>
      </c>
      <c r="G153" s="37" t="e">
        <f ca="1">_xll.RiskExpon($B$5)</f>
        <v>#NAME?</v>
      </c>
      <c r="H153" s="14" t="e">
        <f ca="1">IF(D153&lt;=B$6,0,LARGE(J$2:J152,B$6))</f>
        <v>#NAME?</v>
      </c>
      <c r="I153" s="14" t="e">
        <f t="shared" ca="1" si="11"/>
        <v>#NAME?</v>
      </c>
      <c r="J153" s="14" t="e">
        <f t="shared" ca="1" si="9"/>
        <v>#NAME?</v>
      </c>
      <c r="K153" s="14" t="e">
        <f t="shared" ca="1" si="10"/>
        <v>#NAME?</v>
      </c>
    </row>
    <row r="154" spans="1:11" s="14" customFormat="1" x14ac:dyDescent="0.5">
      <c r="A154" s="32"/>
      <c r="D154" s="14">
        <v>153</v>
      </c>
      <c r="E154" s="37" t="e">
        <f ca="1">_xll.RiskExpon($B$3)</f>
        <v>#NAME?</v>
      </c>
      <c r="F154" s="14" t="e">
        <f t="shared" ca="1" si="12"/>
        <v>#NAME?</v>
      </c>
      <c r="G154" s="37" t="e">
        <f ca="1">_xll.RiskExpon($B$5)</f>
        <v>#NAME?</v>
      </c>
      <c r="H154" s="14" t="e">
        <f ca="1">IF(D154&lt;=B$6,0,LARGE(J$2:J153,B$6))</f>
        <v>#NAME?</v>
      </c>
      <c r="I154" s="14" t="e">
        <f t="shared" ca="1" si="11"/>
        <v>#NAME?</v>
      </c>
      <c r="J154" s="14" t="e">
        <f t="shared" ca="1" si="9"/>
        <v>#NAME?</v>
      </c>
      <c r="K154" s="14" t="e">
        <f t="shared" ca="1" si="10"/>
        <v>#NAME?</v>
      </c>
    </row>
    <row r="155" spans="1:11" s="14" customFormat="1" x14ac:dyDescent="0.5">
      <c r="A155" s="32"/>
      <c r="D155" s="14">
        <v>154</v>
      </c>
      <c r="E155" s="37" t="e">
        <f ca="1">_xll.RiskExpon($B$3)</f>
        <v>#NAME?</v>
      </c>
      <c r="F155" s="14" t="e">
        <f t="shared" ca="1" si="12"/>
        <v>#NAME?</v>
      </c>
      <c r="G155" s="37" t="e">
        <f ca="1">_xll.RiskExpon($B$5)</f>
        <v>#NAME?</v>
      </c>
      <c r="H155" s="14" t="e">
        <f ca="1">IF(D155&lt;=B$6,0,LARGE(J$2:J154,B$6))</f>
        <v>#NAME?</v>
      </c>
      <c r="I155" s="14" t="e">
        <f t="shared" ca="1" si="11"/>
        <v>#NAME?</v>
      </c>
      <c r="J155" s="14" t="e">
        <f t="shared" ca="1" si="9"/>
        <v>#NAME?</v>
      </c>
      <c r="K155" s="14" t="e">
        <f t="shared" ca="1" si="10"/>
        <v>#NAME?</v>
      </c>
    </row>
    <row r="156" spans="1:11" s="14" customFormat="1" x14ac:dyDescent="0.5">
      <c r="A156" s="32"/>
      <c r="D156" s="14">
        <v>155</v>
      </c>
      <c r="E156" s="37" t="e">
        <f ca="1">_xll.RiskExpon($B$3)</f>
        <v>#NAME?</v>
      </c>
      <c r="F156" s="14" t="e">
        <f t="shared" ca="1" si="12"/>
        <v>#NAME?</v>
      </c>
      <c r="G156" s="37" t="e">
        <f ca="1">_xll.RiskExpon($B$5)</f>
        <v>#NAME?</v>
      </c>
      <c r="H156" s="14" t="e">
        <f ca="1">IF(D156&lt;=B$6,0,LARGE(J$2:J155,B$6))</f>
        <v>#NAME?</v>
      </c>
      <c r="I156" s="14" t="e">
        <f t="shared" ca="1" si="11"/>
        <v>#NAME?</v>
      </c>
      <c r="J156" s="14" t="e">
        <f t="shared" ca="1" si="9"/>
        <v>#NAME?</v>
      </c>
      <c r="K156" s="14" t="e">
        <f t="shared" ca="1" si="10"/>
        <v>#NAME?</v>
      </c>
    </row>
    <row r="157" spans="1:11" s="14" customFormat="1" x14ac:dyDescent="0.5">
      <c r="A157" s="32"/>
      <c r="D157" s="14">
        <v>156</v>
      </c>
      <c r="E157" s="37" t="e">
        <f ca="1">_xll.RiskExpon($B$3)</f>
        <v>#NAME?</v>
      </c>
      <c r="F157" s="14" t="e">
        <f t="shared" ca="1" si="12"/>
        <v>#NAME?</v>
      </c>
      <c r="G157" s="37" t="e">
        <f ca="1">_xll.RiskExpon($B$5)</f>
        <v>#NAME?</v>
      </c>
      <c r="H157" s="14" t="e">
        <f ca="1">IF(D157&lt;=B$6,0,LARGE(J$2:J156,B$6))</f>
        <v>#NAME?</v>
      </c>
      <c r="I157" s="14" t="e">
        <f t="shared" ca="1" si="11"/>
        <v>#NAME?</v>
      </c>
      <c r="J157" s="14" t="e">
        <f t="shared" ca="1" si="9"/>
        <v>#NAME?</v>
      </c>
      <c r="K157" s="14" t="e">
        <f t="shared" ca="1" si="10"/>
        <v>#NAME?</v>
      </c>
    </row>
    <row r="158" spans="1:11" s="14" customFormat="1" x14ac:dyDescent="0.5">
      <c r="A158" s="32"/>
      <c r="D158" s="14">
        <v>157</v>
      </c>
      <c r="E158" s="37" t="e">
        <f ca="1">_xll.RiskExpon($B$3)</f>
        <v>#NAME?</v>
      </c>
      <c r="F158" s="14" t="e">
        <f t="shared" ca="1" si="12"/>
        <v>#NAME?</v>
      </c>
      <c r="G158" s="37" t="e">
        <f ca="1">_xll.RiskExpon($B$5)</f>
        <v>#NAME?</v>
      </c>
      <c r="H158" s="14" t="e">
        <f ca="1">IF(D158&lt;=B$6,0,LARGE(J$2:J157,B$6))</f>
        <v>#NAME?</v>
      </c>
      <c r="I158" s="14" t="e">
        <f t="shared" ca="1" si="11"/>
        <v>#NAME?</v>
      </c>
      <c r="J158" s="14" t="e">
        <f t="shared" ca="1" si="9"/>
        <v>#NAME?</v>
      </c>
      <c r="K158" s="14" t="e">
        <f t="shared" ca="1" si="10"/>
        <v>#NAME?</v>
      </c>
    </row>
    <row r="159" spans="1:11" s="14" customFormat="1" x14ac:dyDescent="0.5">
      <c r="A159" s="32"/>
      <c r="D159" s="14">
        <v>158</v>
      </c>
      <c r="E159" s="37" t="e">
        <f ca="1">_xll.RiskExpon($B$3)</f>
        <v>#NAME?</v>
      </c>
      <c r="F159" s="14" t="e">
        <f t="shared" ca="1" si="12"/>
        <v>#NAME?</v>
      </c>
      <c r="G159" s="37" t="e">
        <f ca="1">_xll.RiskExpon($B$5)</f>
        <v>#NAME?</v>
      </c>
      <c r="H159" s="14" t="e">
        <f ca="1">IF(D159&lt;=B$6,0,LARGE(J$2:J158,B$6))</f>
        <v>#NAME?</v>
      </c>
      <c r="I159" s="14" t="e">
        <f t="shared" ca="1" si="11"/>
        <v>#NAME?</v>
      </c>
      <c r="J159" s="14" t="e">
        <f t="shared" ca="1" si="9"/>
        <v>#NAME?</v>
      </c>
      <c r="K159" s="14" t="e">
        <f t="shared" ca="1" si="10"/>
        <v>#NAME?</v>
      </c>
    </row>
    <row r="160" spans="1:11" s="14" customFormat="1" x14ac:dyDescent="0.5">
      <c r="A160" s="32"/>
      <c r="D160" s="14">
        <v>159</v>
      </c>
      <c r="E160" s="37" t="e">
        <f ca="1">_xll.RiskExpon($B$3)</f>
        <v>#NAME?</v>
      </c>
      <c r="F160" s="14" t="e">
        <f t="shared" ca="1" si="12"/>
        <v>#NAME?</v>
      </c>
      <c r="G160" s="37" t="e">
        <f ca="1">_xll.RiskExpon($B$5)</f>
        <v>#NAME?</v>
      </c>
      <c r="H160" s="14" t="e">
        <f ca="1">IF(D160&lt;=B$6,0,LARGE(J$2:J159,B$6))</f>
        <v>#NAME?</v>
      </c>
      <c r="I160" s="14" t="e">
        <f t="shared" ca="1" si="11"/>
        <v>#NAME?</v>
      </c>
      <c r="J160" s="14" t="e">
        <f t="shared" ca="1" si="9"/>
        <v>#NAME?</v>
      </c>
      <c r="K160" s="14" t="e">
        <f t="shared" ca="1" si="10"/>
        <v>#NAME?</v>
      </c>
    </row>
    <row r="161" spans="1:11" s="14" customFormat="1" x14ac:dyDescent="0.5">
      <c r="A161" s="32"/>
      <c r="D161" s="14">
        <v>160</v>
      </c>
      <c r="E161" s="37" t="e">
        <f ca="1">_xll.RiskExpon($B$3)</f>
        <v>#NAME?</v>
      </c>
      <c r="F161" s="14" t="e">
        <f t="shared" ca="1" si="12"/>
        <v>#NAME?</v>
      </c>
      <c r="G161" s="37" t="e">
        <f ca="1">_xll.RiskExpon($B$5)</f>
        <v>#NAME?</v>
      </c>
      <c r="H161" s="14" t="e">
        <f ca="1">IF(D161&lt;=B$6,0,LARGE(J$2:J160,B$6))</f>
        <v>#NAME?</v>
      </c>
      <c r="I161" s="14" t="e">
        <f t="shared" ca="1" si="11"/>
        <v>#NAME?</v>
      </c>
      <c r="J161" s="14" t="e">
        <f t="shared" ca="1" si="9"/>
        <v>#NAME?</v>
      </c>
      <c r="K161" s="14" t="e">
        <f t="shared" ca="1" si="10"/>
        <v>#NAME?</v>
      </c>
    </row>
    <row r="162" spans="1:11" s="14" customFormat="1" x14ac:dyDescent="0.5">
      <c r="A162" s="32"/>
      <c r="D162" s="14">
        <v>161</v>
      </c>
      <c r="E162" s="37" t="e">
        <f ca="1">_xll.RiskExpon($B$3)</f>
        <v>#NAME?</v>
      </c>
      <c r="F162" s="14" t="e">
        <f t="shared" ca="1" si="12"/>
        <v>#NAME?</v>
      </c>
      <c r="G162" s="37" t="e">
        <f ca="1">_xll.RiskExpon($B$5)</f>
        <v>#NAME?</v>
      </c>
      <c r="H162" s="14" t="e">
        <f ca="1">IF(D162&lt;=B$6,0,LARGE(J$2:J161,B$6))</f>
        <v>#NAME?</v>
      </c>
      <c r="I162" s="14" t="e">
        <f t="shared" ca="1" si="11"/>
        <v>#NAME?</v>
      </c>
      <c r="J162" s="14" t="e">
        <f t="shared" ca="1" si="9"/>
        <v>#NAME?</v>
      </c>
      <c r="K162" s="14" t="e">
        <f t="shared" ca="1" si="10"/>
        <v>#NAME?</v>
      </c>
    </row>
    <row r="163" spans="1:11" s="14" customFormat="1" x14ac:dyDescent="0.5">
      <c r="A163" s="32"/>
      <c r="D163" s="14">
        <v>162</v>
      </c>
      <c r="E163" s="37" t="e">
        <f ca="1">_xll.RiskExpon($B$3)</f>
        <v>#NAME?</v>
      </c>
      <c r="F163" s="14" t="e">
        <f t="shared" ca="1" si="12"/>
        <v>#NAME?</v>
      </c>
      <c r="G163" s="37" t="e">
        <f ca="1">_xll.RiskExpon($B$5)</f>
        <v>#NAME?</v>
      </c>
      <c r="H163" s="14" t="e">
        <f ca="1">IF(D163&lt;=B$6,0,LARGE(J$2:J162,B$6))</f>
        <v>#NAME?</v>
      </c>
      <c r="I163" s="14" t="e">
        <f t="shared" ca="1" si="11"/>
        <v>#NAME?</v>
      </c>
      <c r="J163" s="14" t="e">
        <f t="shared" ca="1" si="9"/>
        <v>#NAME?</v>
      </c>
      <c r="K163" s="14" t="e">
        <f t="shared" ca="1" si="10"/>
        <v>#NAME?</v>
      </c>
    </row>
    <row r="164" spans="1:11" s="14" customFormat="1" x14ac:dyDescent="0.5">
      <c r="A164" s="32"/>
      <c r="D164" s="14">
        <v>163</v>
      </c>
      <c r="E164" s="37" t="e">
        <f ca="1">_xll.RiskExpon($B$3)</f>
        <v>#NAME?</v>
      </c>
      <c r="F164" s="14" t="e">
        <f t="shared" ca="1" si="12"/>
        <v>#NAME?</v>
      </c>
      <c r="G164" s="37" t="e">
        <f ca="1">_xll.RiskExpon($B$5)</f>
        <v>#NAME?</v>
      </c>
      <c r="H164" s="14" t="e">
        <f ca="1">IF(D164&lt;=B$6,0,LARGE(J$2:J163,B$6))</f>
        <v>#NAME?</v>
      </c>
      <c r="I164" s="14" t="e">
        <f t="shared" ca="1" si="11"/>
        <v>#NAME?</v>
      </c>
      <c r="J164" s="14" t="e">
        <f t="shared" ca="1" si="9"/>
        <v>#NAME?</v>
      </c>
      <c r="K164" s="14" t="e">
        <f t="shared" ca="1" si="10"/>
        <v>#NAME?</v>
      </c>
    </row>
    <row r="165" spans="1:11" s="14" customFormat="1" x14ac:dyDescent="0.5">
      <c r="A165" s="32"/>
      <c r="D165" s="14">
        <v>164</v>
      </c>
      <c r="E165" s="37" t="e">
        <f ca="1">_xll.RiskExpon($B$3)</f>
        <v>#NAME?</v>
      </c>
      <c r="F165" s="14" t="e">
        <f t="shared" ca="1" si="12"/>
        <v>#NAME?</v>
      </c>
      <c r="G165" s="37" t="e">
        <f ca="1">_xll.RiskExpon($B$5)</f>
        <v>#NAME?</v>
      </c>
      <c r="H165" s="14" t="e">
        <f ca="1">IF(D165&lt;=B$6,0,LARGE(J$2:J164,B$6))</f>
        <v>#NAME?</v>
      </c>
      <c r="I165" s="14" t="e">
        <f t="shared" ca="1" si="11"/>
        <v>#NAME?</v>
      </c>
      <c r="J165" s="14" t="e">
        <f t="shared" ca="1" si="9"/>
        <v>#NAME?</v>
      </c>
      <c r="K165" s="14" t="e">
        <f t="shared" ca="1" si="10"/>
        <v>#NAME?</v>
      </c>
    </row>
    <row r="166" spans="1:11" s="14" customFormat="1" x14ac:dyDescent="0.5">
      <c r="A166" s="32"/>
      <c r="D166" s="14">
        <v>165</v>
      </c>
      <c r="E166" s="37" t="e">
        <f ca="1">_xll.RiskExpon($B$3)</f>
        <v>#NAME?</v>
      </c>
      <c r="F166" s="14" t="e">
        <f t="shared" ca="1" si="12"/>
        <v>#NAME?</v>
      </c>
      <c r="G166" s="37" t="e">
        <f ca="1">_xll.RiskExpon($B$5)</f>
        <v>#NAME?</v>
      </c>
      <c r="H166" s="14" t="e">
        <f ca="1">IF(D166&lt;=B$6,0,LARGE(J$2:J165,B$6))</f>
        <v>#NAME?</v>
      </c>
      <c r="I166" s="14" t="e">
        <f t="shared" ca="1" si="11"/>
        <v>#NAME?</v>
      </c>
      <c r="J166" s="14" t="e">
        <f t="shared" ca="1" si="9"/>
        <v>#NAME?</v>
      </c>
      <c r="K166" s="14" t="e">
        <f t="shared" ca="1" si="10"/>
        <v>#NAME?</v>
      </c>
    </row>
    <row r="167" spans="1:11" s="14" customFormat="1" x14ac:dyDescent="0.5">
      <c r="A167" s="32"/>
      <c r="D167" s="14">
        <v>166</v>
      </c>
      <c r="E167" s="37" t="e">
        <f ca="1">_xll.RiskExpon($B$3)</f>
        <v>#NAME?</v>
      </c>
      <c r="F167" s="14" t="e">
        <f t="shared" ca="1" si="12"/>
        <v>#NAME?</v>
      </c>
      <c r="G167" s="37" t="e">
        <f ca="1">_xll.RiskExpon($B$5)</f>
        <v>#NAME?</v>
      </c>
      <c r="H167" s="14" t="e">
        <f ca="1">IF(D167&lt;=B$6,0,LARGE(J$2:J166,B$6))</f>
        <v>#NAME?</v>
      </c>
      <c r="I167" s="14" t="e">
        <f t="shared" ca="1" si="11"/>
        <v>#NAME?</v>
      </c>
      <c r="J167" s="14" t="e">
        <f t="shared" ca="1" si="9"/>
        <v>#NAME?</v>
      </c>
      <c r="K167" s="14" t="e">
        <f t="shared" ca="1" si="10"/>
        <v>#NAME?</v>
      </c>
    </row>
    <row r="168" spans="1:11" s="14" customFormat="1" x14ac:dyDescent="0.5">
      <c r="A168" s="32"/>
      <c r="D168" s="14">
        <v>167</v>
      </c>
      <c r="E168" s="37" t="e">
        <f ca="1">_xll.RiskExpon($B$3)</f>
        <v>#NAME?</v>
      </c>
      <c r="F168" s="14" t="e">
        <f t="shared" ca="1" si="12"/>
        <v>#NAME?</v>
      </c>
      <c r="G168" s="37" t="e">
        <f ca="1">_xll.RiskExpon($B$5)</f>
        <v>#NAME?</v>
      </c>
      <c r="H168" s="14" t="e">
        <f ca="1">IF(D168&lt;=B$6,0,LARGE(J$2:J167,B$6))</f>
        <v>#NAME?</v>
      </c>
      <c r="I168" s="14" t="e">
        <f t="shared" ca="1" si="11"/>
        <v>#NAME?</v>
      </c>
      <c r="J168" s="14" t="e">
        <f t="shared" ca="1" si="9"/>
        <v>#NAME?</v>
      </c>
      <c r="K168" s="14" t="e">
        <f t="shared" ca="1" si="10"/>
        <v>#NAME?</v>
      </c>
    </row>
    <row r="169" spans="1:11" s="14" customFormat="1" x14ac:dyDescent="0.5">
      <c r="A169" s="32"/>
      <c r="D169" s="14">
        <v>168</v>
      </c>
      <c r="E169" s="37" t="e">
        <f ca="1">_xll.RiskExpon($B$3)</f>
        <v>#NAME?</v>
      </c>
      <c r="F169" s="14" t="e">
        <f t="shared" ca="1" si="12"/>
        <v>#NAME?</v>
      </c>
      <c r="G169" s="37" t="e">
        <f ca="1">_xll.RiskExpon($B$5)</f>
        <v>#NAME?</v>
      </c>
      <c r="H169" s="14" t="e">
        <f ca="1">IF(D169&lt;=B$6,0,LARGE(J$2:J168,B$6))</f>
        <v>#NAME?</v>
      </c>
      <c r="I169" s="14" t="e">
        <f t="shared" ca="1" si="11"/>
        <v>#NAME?</v>
      </c>
      <c r="J169" s="14" t="e">
        <f t="shared" ca="1" si="9"/>
        <v>#NAME?</v>
      </c>
      <c r="K169" s="14" t="e">
        <f t="shared" ca="1" si="10"/>
        <v>#NAME?</v>
      </c>
    </row>
    <row r="170" spans="1:11" s="14" customFormat="1" x14ac:dyDescent="0.5">
      <c r="A170" s="32"/>
      <c r="D170" s="14">
        <v>169</v>
      </c>
      <c r="E170" s="37" t="e">
        <f ca="1">_xll.RiskExpon($B$3)</f>
        <v>#NAME?</v>
      </c>
      <c r="F170" s="14" t="e">
        <f t="shared" ca="1" si="12"/>
        <v>#NAME?</v>
      </c>
      <c r="G170" s="37" t="e">
        <f ca="1">_xll.RiskExpon($B$5)</f>
        <v>#NAME?</v>
      </c>
      <c r="H170" s="14" t="e">
        <f ca="1">IF(D170&lt;=B$6,0,LARGE(J$2:J169,B$6))</f>
        <v>#NAME?</v>
      </c>
      <c r="I170" s="14" t="e">
        <f t="shared" ca="1" si="11"/>
        <v>#NAME?</v>
      </c>
      <c r="J170" s="14" t="e">
        <f t="shared" ca="1" si="9"/>
        <v>#NAME?</v>
      </c>
      <c r="K170" s="14" t="e">
        <f t="shared" ca="1" si="10"/>
        <v>#NAME?</v>
      </c>
    </row>
    <row r="171" spans="1:11" s="14" customFormat="1" x14ac:dyDescent="0.5">
      <c r="A171" s="32"/>
      <c r="D171" s="14">
        <v>170</v>
      </c>
      <c r="E171" s="37" t="e">
        <f ca="1">_xll.RiskExpon($B$3)</f>
        <v>#NAME?</v>
      </c>
      <c r="F171" s="14" t="e">
        <f t="shared" ca="1" si="12"/>
        <v>#NAME?</v>
      </c>
      <c r="G171" s="37" t="e">
        <f ca="1">_xll.RiskExpon($B$5)</f>
        <v>#NAME?</v>
      </c>
      <c r="H171" s="14" t="e">
        <f ca="1">IF(D171&lt;=B$6,0,LARGE(J$2:J170,B$6))</f>
        <v>#NAME?</v>
      </c>
      <c r="I171" s="14" t="e">
        <f t="shared" ca="1" si="11"/>
        <v>#NAME?</v>
      </c>
      <c r="J171" s="14" t="e">
        <f t="shared" ca="1" si="9"/>
        <v>#NAME?</v>
      </c>
      <c r="K171" s="14" t="e">
        <f t="shared" ca="1" si="10"/>
        <v>#NAME?</v>
      </c>
    </row>
    <row r="172" spans="1:11" s="14" customFormat="1" x14ac:dyDescent="0.5">
      <c r="A172" s="32"/>
      <c r="D172" s="14">
        <v>171</v>
      </c>
      <c r="E172" s="37" t="e">
        <f ca="1">_xll.RiskExpon($B$3)</f>
        <v>#NAME?</v>
      </c>
      <c r="F172" s="14" t="e">
        <f t="shared" ca="1" si="12"/>
        <v>#NAME?</v>
      </c>
      <c r="G172" s="37" t="e">
        <f ca="1">_xll.RiskExpon($B$5)</f>
        <v>#NAME?</v>
      </c>
      <c r="H172" s="14" t="e">
        <f ca="1">IF(D172&lt;=B$6,0,LARGE(J$2:J171,B$6))</f>
        <v>#NAME?</v>
      </c>
      <c r="I172" s="14" t="e">
        <f t="shared" ca="1" si="11"/>
        <v>#NAME?</v>
      </c>
      <c r="J172" s="14" t="e">
        <f t="shared" ca="1" si="9"/>
        <v>#NAME?</v>
      </c>
      <c r="K172" s="14" t="e">
        <f t="shared" ca="1" si="10"/>
        <v>#NAME?</v>
      </c>
    </row>
    <row r="173" spans="1:11" s="14" customFormat="1" x14ac:dyDescent="0.5">
      <c r="A173" s="32"/>
      <c r="D173" s="14">
        <v>172</v>
      </c>
      <c r="E173" s="37" t="e">
        <f ca="1">_xll.RiskExpon($B$3)</f>
        <v>#NAME?</v>
      </c>
      <c r="F173" s="14" t="e">
        <f t="shared" ca="1" si="12"/>
        <v>#NAME?</v>
      </c>
      <c r="G173" s="37" t="e">
        <f ca="1">_xll.RiskExpon($B$5)</f>
        <v>#NAME?</v>
      </c>
      <c r="H173" s="14" t="e">
        <f ca="1">IF(D173&lt;=B$6,0,LARGE(J$2:J172,B$6))</f>
        <v>#NAME?</v>
      </c>
      <c r="I173" s="14" t="e">
        <f t="shared" ca="1" si="11"/>
        <v>#NAME?</v>
      </c>
      <c r="J173" s="14" t="e">
        <f t="shared" ca="1" si="9"/>
        <v>#NAME?</v>
      </c>
      <c r="K173" s="14" t="e">
        <f t="shared" ca="1" si="10"/>
        <v>#NAME?</v>
      </c>
    </row>
    <row r="174" spans="1:11" s="14" customFormat="1" x14ac:dyDescent="0.5">
      <c r="A174" s="32"/>
      <c r="D174" s="14">
        <v>173</v>
      </c>
      <c r="E174" s="37" t="e">
        <f ca="1">_xll.RiskExpon($B$3)</f>
        <v>#NAME?</v>
      </c>
      <c r="F174" s="14" t="e">
        <f t="shared" ca="1" si="12"/>
        <v>#NAME?</v>
      </c>
      <c r="G174" s="37" t="e">
        <f ca="1">_xll.RiskExpon($B$5)</f>
        <v>#NAME?</v>
      </c>
      <c r="H174" s="14" t="e">
        <f ca="1">IF(D174&lt;=B$6,0,LARGE(J$2:J173,B$6))</f>
        <v>#NAME?</v>
      </c>
      <c r="I174" s="14" t="e">
        <f t="shared" ca="1" si="11"/>
        <v>#NAME?</v>
      </c>
      <c r="J174" s="14" t="e">
        <f t="shared" ca="1" si="9"/>
        <v>#NAME?</v>
      </c>
      <c r="K174" s="14" t="e">
        <f t="shared" ca="1" si="10"/>
        <v>#NAME?</v>
      </c>
    </row>
    <row r="175" spans="1:11" s="14" customFormat="1" x14ac:dyDescent="0.5">
      <c r="A175" s="32"/>
      <c r="D175" s="14">
        <v>174</v>
      </c>
      <c r="E175" s="37" t="e">
        <f ca="1">_xll.RiskExpon($B$3)</f>
        <v>#NAME?</v>
      </c>
      <c r="F175" s="14" t="e">
        <f t="shared" ca="1" si="12"/>
        <v>#NAME?</v>
      </c>
      <c r="G175" s="37" t="e">
        <f ca="1">_xll.RiskExpon($B$5)</f>
        <v>#NAME?</v>
      </c>
      <c r="H175" s="14" t="e">
        <f ca="1">IF(D175&lt;=B$6,0,LARGE(J$2:J174,B$6))</f>
        <v>#NAME?</v>
      </c>
      <c r="I175" s="14" t="e">
        <f t="shared" ca="1" si="11"/>
        <v>#NAME?</v>
      </c>
      <c r="J175" s="14" t="e">
        <f t="shared" ca="1" si="9"/>
        <v>#NAME?</v>
      </c>
      <c r="K175" s="14" t="e">
        <f t="shared" ca="1" si="10"/>
        <v>#NAME?</v>
      </c>
    </row>
    <row r="176" spans="1:11" s="14" customFormat="1" x14ac:dyDescent="0.5">
      <c r="A176" s="32"/>
      <c r="D176" s="14">
        <v>175</v>
      </c>
      <c r="E176" s="37" t="e">
        <f ca="1">_xll.RiskExpon($B$3)</f>
        <v>#NAME?</v>
      </c>
      <c r="F176" s="14" t="e">
        <f t="shared" ca="1" si="12"/>
        <v>#NAME?</v>
      </c>
      <c r="G176" s="37" t="e">
        <f ca="1">_xll.RiskExpon($B$5)</f>
        <v>#NAME?</v>
      </c>
      <c r="H176" s="14" t="e">
        <f ca="1">IF(D176&lt;=B$6,0,LARGE(J$2:J175,B$6))</f>
        <v>#NAME?</v>
      </c>
      <c r="I176" s="14" t="e">
        <f t="shared" ca="1" si="11"/>
        <v>#NAME?</v>
      </c>
      <c r="J176" s="14" t="e">
        <f t="shared" ca="1" si="9"/>
        <v>#NAME?</v>
      </c>
      <c r="K176" s="14" t="e">
        <f t="shared" ca="1" si="10"/>
        <v>#NAME?</v>
      </c>
    </row>
    <row r="177" spans="1:11" s="14" customFormat="1" x14ac:dyDescent="0.5">
      <c r="A177" s="32"/>
      <c r="D177" s="14">
        <v>176</v>
      </c>
      <c r="E177" s="37" t="e">
        <f ca="1">_xll.RiskExpon($B$3)</f>
        <v>#NAME?</v>
      </c>
      <c r="F177" s="14" t="e">
        <f t="shared" ca="1" si="12"/>
        <v>#NAME?</v>
      </c>
      <c r="G177" s="37" t="e">
        <f ca="1">_xll.RiskExpon($B$5)</f>
        <v>#NAME?</v>
      </c>
      <c r="H177" s="14" t="e">
        <f ca="1">IF(D177&lt;=B$6,0,LARGE(J$2:J176,B$6))</f>
        <v>#NAME?</v>
      </c>
      <c r="I177" s="14" t="e">
        <f t="shared" ca="1" si="11"/>
        <v>#NAME?</v>
      </c>
      <c r="J177" s="14" t="e">
        <f t="shared" ca="1" si="9"/>
        <v>#NAME?</v>
      </c>
      <c r="K177" s="14" t="e">
        <f t="shared" ca="1" si="10"/>
        <v>#NAME?</v>
      </c>
    </row>
    <row r="178" spans="1:11" s="14" customFormat="1" x14ac:dyDescent="0.5">
      <c r="A178" s="32"/>
      <c r="D178" s="14">
        <v>177</v>
      </c>
      <c r="E178" s="37" t="e">
        <f ca="1">_xll.RiskExpon($B$3)</f>
        <v>#NAME?</v>
      </c>
      <c r="F178" s="14" t="e">
        <f t="shared" ca="1" si="12"/>
        <v>#NAME?</v>
      </c>
      <c r="G178" s="37" t="e">
        <f ca="1">_xll.RiskExpon($B$5)</f>
        <v>#NAME?</v>
      </c>
      <c r="H178" s="14" t="e">
        <f ca="1">IF(D178&lt;=B$6,0,LARGE(J$2:J177,B$6))</f>
        <v>#NAME?</v>
      </c>
      <c r="I178" s="14" t="e">
        <f t="shared" ca="1" si="11"/>
        <v>#NAME?</v>
      </c>
      <c r="J178" s="14" t="e">
        <f t="shared" ca="1" si="9"/>
        <v>#NAME?</v>
      </c>
      <c r="K178" s="14" t="e">
        <f t="shared" ca="1" si="10"/>
        <v>#NAME?</v>
      </c>
    </row>
    <row r="179" spans="1:11" s="14" customFormat="1" x14ac:dyDescent="0.5">
      <c r="A179" s="32"/>
      <c r="D179" s="14">
        <v>178</v>
      </c>
      <c r="E179" s="37" t="e">
        <f ca="1">_xll.RiskExpon($B$3)</f>
        <v>#NAME?</v>
      </c>
      <c r="F179" s="14" t="e">
        <f t="shared" ca="1" si="12"/>
        <v>#NAME?</v>
      </c>
      <c r="G179" s="37" t="e">
        <f ca="1">_xll.RiskExpon($B$5)</f>
        <v>#NAME?</v>
      </c>
      <c r="H179" s="14" t="e">
        <f ca="1">IF(D179&lt;=B$6,0,LARGE(J$2:J178,B$6))</f>
        <v>#NAME?</v>
      </c>
      <c r="I179" s="14" t="e">
        <f t="shared" ca="1" si="11"/>
        <v>#NAME?</v>
      </c>
      <c r="J179" s="14" t="e">
        <f t="shared" ca="1" si="9"/>
        <v>#NAME?</v>
      </c>
      <c r="K179" s="14" t="e">
        <f t="shared" ca="1" si="10"/>
        <v>#NAME?</v>
      </c>
    </row>
    <row r="180" spans="1:11" s="14" customFormat="1" x14ac:dyDescent="0.5">
      <c r="A180" s="32"/>
      <c r="D180" s="14">
        <v>179</v>
      </c>
      <c r="E180" s="37" t="e">
        <f ca="1">_xll.RiskExpon($B$3)</f>
        <v>#NAME?</v>
      </c>
      <c r="F180" s="14" t="e">
        <f t="shared" ca="1" si="12"/>
        <v>#NAME?</v>
      </c>
      <c r="G180" s="37" t="e">
        <f ca="1">_xll.RiskExpon($B$5)</f>
        <v>#NAME?</v>
      </c>
      <c r="H180" s="14" t="e">
        <f ca="1">IF(D180&lt;=B$6,0,LARGE(J$2:J179,B$6))</f>
        <v>#NAME?</v>
      </c>
      <c r="I180" s="14" t="e">
        <f t="shared" ca="1" si="11"/>
        <v>#NAME?</v>
      </c>
      <c r="J180" s="14" t="e">
        <f t="shared" ca="1" si="9"/>
        <v>#NAME?</v>
      </c>
      <c r="K180" s="14" t="e">
        <f t="shared" ca="1" si="10"/>
        <v>#NAME?</v>
      </c>
    </row>
    <row r="181" spans="1:11" s="14" customFormat="1" x14ac:dyDescent="0.5">
      <c r="A181" s="32"/>
      <c r="D181" s="14">
        <v>180</v>
      </c>
      <c r="E181" s="37" t="e">
        <f ca="1">_xll.RiskExpon($B$3)</f>
        <v>#NAME?</v>
      </c>
      <c r="F181" s="14" t="e">
        <f t="shared" ca="1" si="12"/>
        <v>#NAME?</v>
      </c>
      <c r="G181" s="37" t="e">
        <f ca="1">_xll.RiskExpon($B$5)</f>
        <v>#NAME?</v>
      </c>
      <c r="H181" s="14" t="e">
        <f ca="1">IF(D181&lt;=B$6,0,LARGE(J$2:J180,B$6))</f>
        <v>#NAME?</v>
      </c>
      <c r="I181" s="14" t="e">
        <f t="shared" ca="1" si="11"/>
        <v>#NAME?</v>
      </c>
      <c r="J181" s="14" t="e">
        <f t="shared" ca="1" si="9"/>
        <v>#NAME?</v>
      </c>
      <c r="K181" s="14" t="e">
        <f t="shared" ca="1" si="10"/>
        <v>#NAME?</v>
      </c>
    </row>
    <row r="182" spans="1:11" s="14" customFormat="1" x14ac:dyDescent="0.5">
      <c r="A182" s="32"/>
      <c r="D182" s="14">
        <v>181</v>
      </c>
      <c r="E182" s="37" t="e">
        <f ca="1">_xll.RiskExpon($B$3)</f>
        <v>#NAME?</v>
      </c>
      <c r="F182" s="14" t="e">
        <f t="shared" ca="1" si="12"/>
        <v>#NAME?</v>
      </c>
      <c r="G182" s="37" t="e">
        <f ca="1">_xll.RiskExpon($B$5)</f>
        <v>#NAME?</v>
      </c>
      <c r="H182" s="14" t="e">
        <f ca="1">IF(D182&lt;=B$6,0,LARGE(J$2:J181,B$6))</f>
        <v>#NAME?</v>
      </c>
      <c r="I182" s="14" t="e">
        <f t="shared" ca="1" si="11"/>
        <v>#NAME?</v>
      </c>
      <c r="J182" s="14" t="e">
        <f t="shared" ca="1" si="9"/>
        <v>#NAME?</v>
      </c>
      <c r="K182" s="14" t="e">
        <f t="shared" ca="1" si="10"/>
        <v>#NAME?</v>
      </c>
    </row>
    <row r="183" spans="1:11" s="14" customFormat="1" x14ac:dyDescent="0.5">
      <c r="A183" s="32"/>
      <c r="D183" s="14">
        <v>182</v>
      </c>
      <c r="E183" s="37" t="e">
        <f ca="1">_xll.RiskExpon($B$3)</f>
        <v>#NAME?</v>
      </c>
      <c r="F183" s="14" t="e">
        <f t="shared" ca="1" si="12"/>
        <v>#NAME?</v>
      </c>
      <c r="G183" s="37" t="e">
        <f ca="1">_xll.RiskExpon($B$5)</f>
        <v>#NAME?</v>
      </c>
      <c r="H183" s="14" t="e">
        <f ca="1">IF(D183&lt;=B$6,0,LARGE(J$2:J182,B$6))</f>
        <v>#NAME?</v>
      </c>
      <c r="I183" s="14" t="e">
        <f t="shared" ca="1" si="11"/>
        <v>#NAME?</v>
      </c>
      <c r="J183" s="14" t="e">
        <f t="shared" ca="1" si="9"/>
        <v>#NAME?</v>
      </c>
      <c r="K183" s="14" t="e">
        <f t="shared" ca="1" si="10"/>
        <v>#NAME?</v>
      </c>
    </row>
    <row r="184" spans="1:11" s="14" customFormat="1" x14ac:dyDescent="0.5">
      <c r="A184" s="32"/>
      <c r="D184" s="14">
        <v>183</v>
      </c>
      <c r="E184" s="37" t="e">
        <f ca="1">_xll.RiskExpon($B$3)</f>
        <v>#NAME?</v>
      </c>
      <c r="F184" s="14" t="e">
        <f t="shared" ca="1" si="12"/>
        <v>#NAME?</v>
      </c>
      <c r="G184" s="37" t="e">
        <f ca="1">_xll.RiskExpon($B$5)</f>
        <v>#NAME?</v>
      </c>
      <c r="H184" s="14" t="e">
        <f ca="1">IF(D184&lt;=B$6,0,LARGE(J$2:J183,B$6))</f>
        <v>#NAME?</v>
      </c>
      <c r="I184" s="14" t="e">
        <f t="shared" ca="1" si="11"/>
        <v>#NAME?</v>
      </c>
      <c r="J184" s="14" t="e">
        <f t="shared" ca="1" si="9"/>
        <v>#NAME?</v>
      </c>
      <c r="K184" s="14" t="e">
        <f t="shared" ca="1" si="10"/>
        <v>#NAME?</v>
      </c>
    </row>
    <row r="185" spans="1:11" s="14" customFormat="1" x14ac:dyDescent="0.5">
      <c r="A185" s="32"/>
      <c r="D185" s="14">
        <v>184</v>
      </c>
      <c r="E185" s="37" t="e">
        <f ca="1">_xll.RiskExpon($B$3)</f>
        <v>#NAME?</v>
      </c>
      <c r="F185" s="14" t="e">
        <f t="shared" ca="1" si="12"/>
        <v>#NAME?</v>
      </c>
      <c r="G185" s="37" t="e">
        <f ca="1">_xll.RiskExpon($B$5)</f>
        <v>#NAME?</v>
      </c>
      <c r="H185" s="14" t="e">
        <f ca="1">IF(D185&lt;=B$6,0,LARGE(J$2:J184,B$6))</f>
        <v>#NAME?</v>
      </c>
      <c r="I185" s="14" t="e">
        <f t="shared" ca="1" si="11"/>
        <v>#NAME?</v>
      </c>
      <c r="J185" s="14" t="e">
        <f t="shared" ca="1" si="9"/>
        <v>#NAME?</v>
      </c>
      <c r="K185" s="14" t="e">
        <f t="shared" ca="1" si="10"/>
        <v>#NAME?</v>
      </c>
    </row>
    <row r="186" spans="1:11" s="14" customFormat="1" x14ac:dyDescent="0.5">
      <c r="A186" s="32"/>
      <c r="D186" s="14">
        <v>185</v>
      </c>
      <c r="E186" s="37" t="e">
        <f ca="1">_xll.RiskExpon($B$3)</f>
        <v>#NAME?</v>
      </c>
      <c r="F186" s="14" t="e">
        <f t="shared" ca="1" si="12"/>
        <v>#NAME?</v>
      </c>
      <c r="G186" s="37" t="e">
        <f ca="1">_xll.RiskExpon($B$5)</f>
        <v>#NAME?</v>
      </c>
      <c r="H186" s="14" t="e">
        <f ca="1">IF(D186&lt;=B$6,0,LARGE(J$2:J185,B$6))</f>
        <v>#NAME?</v>
      </c>
      <c r="I186" s="14" t="e">
        <f t="shared" ca="1" si="11"/>
        <v>#NAME?</v>
      </c>
      <c r="J186" s="14" t="e">
        <f t="shared" ca="1" si="9"/>
        <v>#NAME?</v>
      </c>
      <c r="K186" s="14" t="e">
        <f t="shared" ca="1" si="10"/>
        <v>#NAME?</v>
      </c>
    </row>
    <row r="187" spans="1:11" s="14" customFormat="1" x14ac:dyDescent="0.5">
      <c r="A187" s="32"/>
      <c r="D187" s="14">
        <v>186</v>
      </c>
      <c r="E187" s="37" t="e">
        <f ca="1">_xll.RiskExpon($B$3)</f>
        <v>#NAME?</v>
      </c>
      <c r="F187" s="14" t="e">
        <f t="shared" ca="1" si="12"/>
        <v>#NAME?</v>
      </c>
      <c r="G187" s="37" t="e">
        <f ca="1">_xll.RiskExpon($B$5)</f>
        <v>#NAME?</v>
      </c>
      <c r="H187" s="14" t="e">
        <f ca="1">IF(D187&lt;=B$6,0,LARGE(J$2:J186,B$6))</f>
        <v>#NAME?</v>
      </c>
      <c r="I187" s="14" t="e">
        <f t="shared" ca="1" si="11"/>
        <v>#NAME?</v>
      </c>
      <c r="J187" s="14" t="e">
        <f t="shared" ca="1" si="9"/>
        <v>#NAME?</v>
      </c>
      <c r="K187" s="14" t="e">
        <f t="shared" ca="1" si="10"/>
        <v>#NAME?</v>
      </c>
    </row>
    <row r="188" spans="1:11" s="14" customFormat="1" x14ac:dyDescent="0.5">
      <c r="A188" s="32"/>
      <c r="D188" s="14">
        <v>187</v>
      </c>
      <c r="E188" s="37" t="e">
        <f ca="1">_xll.RiskExpon($B$3)</f>
        <v>#NAME?</v>
      </c>
      <c r="F188" s="14" t="e">
        <f t="shared" ca="1" si="12"/>
        <v>#NAME?</v>
      </c>
      <c r="G188" s="37" t="e">
        <f ca="1">_xll.RiskExpon($B$5)</f>
        <v>#NAME?</v>
      </c>
      <c r="H188" s="14" t="e">
        <f ca="1">IF(D188&lt;=B$6,0,LARGE(J$2:J187,B$6))</f>
        <v>#NAME?</v>
      </c>
      <c r="I188" s="14" t="e">
        <f t="shared" ca="1" si="11"/>
        <v>#NAME?</v>
      </c>
      <c r="J188" s="14" t="e">
        <f t="shared" ca="1" si="9"/>
        <v>#NAME?</v>
      </c>
      <c r="K188" s="14" t="e">
        <f t="shared" ca="1" si="10"/>
        <v>#NAME?</v>
      </c>
    </row>
    <row r="189" spans="1:11" s="14" customFormat="1" x14ac:dyDescent="0.5">
      <c r="A189" s="32"/>
      <c r="D189" s="14">
        <v>188</v>
      </c>
      <c r="E189" s="37" t="e">
        <f ca="1">_xll.RiskExpon($B$3)</f>
        <v>#NAME?</v>
      </c>
      <c r="F189" s="14" t="e">
        <f t="shared" ca="1" si="12"/>
        <v>#NAME?</v>
      </c>
      <c r="G189" s="37" t="e">
        <f ca="1">_xll.RiskExpon($B$5)</f>
        <v>#NAME?</v>
      </c>
      <c r="H189" s="14" t="e">
        <f ca="1">IF(D189&lt;=B$6,0,LARGE(J$2:J188,B$6))</f>
        <v>#NAME?</v>
      </c>
      <c r="I189" s="14" t="e">
        <f t="shared" ca="1" si="11"/>
        <v>#NAME?</v>
      </c>
      <c r="J189" s="14" t="e">
        <f t="shared" ca="1" si="9"/>
        <v>#NAME?</v>
      </c>
      <c r="K189" s="14" t="e">
        <f t="shared" ca="1" si="10"/>
        <v>#NAME?</v>
      </c>
    </row>
    <row r="190" spans="1:11" s="14" customFormat="1" x14ac:dyDescent="0.5">
      <c r="A190" s="32"/>
      <c r="D190" s="14">
        <v>189</v>
      </c>
      <c r="E190" s="37" t="e">
        <f ca="1">_xll.RiskExpon($B$3)</f>
        <v>#NAME?</v>
      </c>
      <c r="F190" s="14" t="e">
        <f t="shared" ca="1" si="12"/>
        <v>#NAME?</v>
      </c>
      <c r="G190" s="37" t="e">
        <f ca="1">_xll.RiskExpon($B$5)</f>
        <v>#NAME?</v>
      </c>
      <c r="H190" s="14" t="e">
        <f ca="1">IF(D190&lt;=B$6,0,LARGE(J$2:J189,B$6))</f>
        <v>#NAME?</v>
      </c>
      <c r="I190" s="14" t="e">
        <f t="shared" ca="1" si="11"/>
        <v>#NAME?</v>
      </c>
      <c r="J190" s="14" t="e">
        <f t="shared" ca="1" si="9"/>
        <v>#NAME?</v>
      </c>
      <c r="K190" s="14" t="e">
        <f t="shared" ca="1" si="10"/>
        <v>#NAME?</v>
      </c>
    </row>
    <row r="191" spans="1:11" s="14" customFormat="1" x14ac:dyDescent="0.5">
      <c r="A191" s="32"/>
      <c r="D191" s="14">
        <v>190</v>
      </c>
      <c r="E191" s="37" t="e">
        <f ca="1">_xll.RiskExpon($B$3)</f>
        <v>#NAME?</v>
      </c>
      <c r="F191" s="14" t="e">
        <f t="shared" ca="1" si="12"/>
        <v>#NAME?</v>
      </c>
      <c r="G191" s="37" t="e">
        <f ca="1">_xll.RiskExpon($B$5)</f>
        <v>#NAME?</v>
      </c>
      <c r="H191" s="14" t="e">
        <f ca="1">IF(D191&lt;=B$6,0,LARGE(J$2:J190,B$6))</f>
        <v>#NAME?</v>
      </c>
      <c r="I191" s="14" t="e">
        <f t="shared" ca="1" si="11"/>
        <v>#NAME?</v>
      </c>
      <c r="J191" s="14" t="e">
        <f t="shared" ca="1" si="9"/>
        <v>#NAME?</v>
      </c>
      <c r="K191" s="14" t="e">
        <f t="shared" ca="1" si="10"/>
        <v>#NAME?</v>
      </c>
    </row>
    <row r="192" spans="1:11" s="14" customFormat="1" x14ac:dyDescent="0.5">
      <c r="A192" s="32"/>
      <c r="D192" s="14">
        <v>191</v>
      </c>
      <c r="E192" s="37" t="e">
        <f ca="1">_xll.RiskExpon($B$3)</f>
        <v>#NAME?</v>
      </c>
      <c r="F192" s="14" t="e">
        <f t="shared" ca="1" si="12"/>
        <v>#NAME?</v>
      </c>
      <c r="G192" s="37" t="e">
        <f ca="1">_xll.RiskExpon($B$5)</f>
        <v>#NAME?</v>
      </c>
      <c r="H192" s="14" t="e">
        <f ca="1">IF(D192&lt;=B$6,0,LARGE(J$2:J191,B$6))</f>
        <v>#NAME?</v>
      </c>
      <c r="I192" s="14" t="e">
        <f t="shared" ca="1" si="11"/>
        <v>#NAME?</v>
      </c>
      <c r="J192" s="14" t="e">
        <f t="shared" ca="1" si="9"/>
        <v>#NAME?</v>
      </c>
      <c r="K192" s="14" t="e">
        <f t="shared" ca="1" si="10"/>
        <v>#NAME?</v>
      </c>
    </row>
    <row r="193" spans="1:11" s="14" customFormat="1" x14ac:dyDescent="0.5">
      <c r="A193" s="32"/>
      <c r="D193" s="14">
        <v>192</v>
      </c>
      <c r="E193" s="37" t="e">
        <f ca="1">_xll.RiskExpon($B$3)</f>
        <v>#NAME?</v>
      </c>
      <c r="F193" s="14" t="e">
        <f t="shared" ca="1" si="12"/>
        <v>#NAME?</v>
      </c>
      <c r="G193" s="37" t="e">
        <f ca="1">_xll.RiskExpon($B$5)</f>
        <v>#NAME?</v>
      </c>
      <c r="H193" s="14" t="e">
        <f ca="1">IF(D193&lt;=B$6,0,LARGE(J$2:J192,B$6))</f>
        <v>#NAME?</v>
      </c>
      <c r="I193" s="14" t="e">
        <f t="shared" ca="1" si="11"/>
        <v>#NAME?</v>
      </c>
      <c r="J193" s="14" t="e">
        <f t="shared" ca="1" si="9"/>
        <v>#NAME?</v>
      </c>
      <c r="K193" s="14" t="e">
        <f t="shared" ca="1" si="10"/>
        <v>#NAME?</v>
      </c>
    </row>
    <row r="194" spans="1:11" s="14" customFormat="1" x14ac:dyDescent="0.5">
      <c r="A194" s="32"/>
      <c r="D194" s="14">
        <v>193</v>
      </c>
      <c r="E194" s="37" t="e">
        <f ca="1">_xll.RiskExpon($B$3)</f>
        <v>#NAME?</v>
      </c>
      <c r="F194" s="14" t="e">
        <f t="shared" ca="1" si="12"/>
        <v>#NAME?</v>
      </c>
      <c r="G194" s="37" t="e">
        <f ca="1">_xll.RiskExpon($B$5)</f>
        <v>#NAME?</v>
      </c>
      <c r="H194" s="14" t="e">
        <f ca="1">IF(D194&lt;=B$6,0,LARGE(J$2:J193,B$6))</f>
        <v>#NAME?</v>
      </c>
      <c r="I194" s="14" t="e">
        <f t="shared" ca="1" si="11"/>
        <v>#NAME?</v>
      </c>
      <c r="J194" s="14" t="e">
        <f t="shared" ca="1" si="9"/>
        <v>#NAME?</v>
      </c>
      <c r="K194" s="14" t="e">
        <f t="shared" ca="1" si="10"/>
        <v>#NAME?</v>
      </c>
    </row>
    <row r="195" spans="1:11" s="14" customFormat="1" x14ac:dyDescent="0.5">
      <c r="A195" s="32"/>
      <c r="D195" s="14">
        <v>194</v>
      </c>
      <c r="E195" s="37" t="e">
        <f ca="1">_xll.RiskExpon($B$3)</f>
        <v>#NAME?</v>
      </c>
      <c r="F195" s="14" t="e">
        <f t="shared" ca="1" si="12"/>
        <v>#NAME?</v>
      </c>
      <c r="G195" s="37" t="e">
        <f ca="1">_xll.RiskExpon($B$5)</f>
        <v>#NAME?</v>
      </c>
      <c r="H195" s="14" t="e">
        <f ca="1">IF(D195&lt;=B$6,0,LARGE(J$2:J194,B$6))</f>
        <v>#NAME?</v>
      </c>
      <c r="I195" s="14" t="e">
        <f t="shared" ca="1" si="11"/>
        <v>#NAME?</v>
      </c>
      <c r="J195" s="14" t="e">
        <f t="shared" ref="J195:J258" ca="1" si="13">I195+G195</f>
        <v>#NAME?</v>
      </c>
      <c r="K195" s="14" t="e">
        <f t="shared" ref="K195:K258" ca="1" si="14">I195-F195</f>
        <v>#NAME?</v>
      </c>
    </row>
    <row r="196" spans="1:11" s="14" customFormat="1" x14ac:dyDescent="0.5">
      <c r="A196" s="32"/>
      <c r="D196" s="14">
        <v>195</v>
      </c>
      <c r="E196" s="37" t="e">
        <f ca="1">_xll.RiskExpon($B$3)</f>
        <v>#NAME?</v>
      </c>
      <c r="F196" s="14" t="e">
        <f t="shared" ca="1" si="12"/>
        <v>#NAME?</v>
      </c>
      <c r="G196" s="37" t="e">
        <f ca="1">_xll.RiskExpon($B$5)</f>
        <v>#NAME?</v>
      </c>
      <c r="H196" s="14" t="e">
        <f ca="1">IF(D196&lt;=B$6,0,LARGE(J$2:J195,B$6))</f>
        <v>#NAME?</v>
      </c>
      <c r="I196" s="14" t="e">
        <f t="shared" ref="I196:I259" ca="1" si="15">MAX(H196,F196)</f>
        <v>#NAME?</v>
      </c>
      <c r="J196" s="14" t="e">
        <f t="shared" ca="1" si="13"/>
        <v>#NAME?</v>
      </c>
      <c r="K196" s="14" t="e">
        <f t="shared" ca="1" si="14"/>
        <v>#NAME?</v>
      </c>
    </row>
    <row r="197" spans="1:11" s="14" customFormat="1" x14ac:dyDescent="0.5">
      <c r="A197" s="32"/>
      <c r="D197" s="14">
        <v>196</v>
      </c>
      <c r="E197" s="37" t="e">
        <f ca="1">_xll.RiskExpon($B$3)</f>
        <v>#NAME?</v>
      </c>
      <c r="F197" s="14" t="e">
        <f t="shared" ref="F197:F260" ca="1" si="16">F196+E197</f>
        <v>#NAME?</v>
      </c>
      <c r="G197" s="37" t="e">
        <f ca="1">_xll.RiskExpon($B$5)</f>
        <v>#NAME?</v>
      </c>
      <c r="H197" s="14" t="e">
        <f ca="1">IF(D197&lt;=B$6,0,LARGE(J$2:J196,B$6))</f>
        <v>#NAME?</v>
      </c>
      <c r="I197" s="14" t="e">
        <f t="shared" ca="1" si="15"/>
        <v>#NAME?</v>
      </c>
      <c r="J197" s="14" t="e">
        <f t="shared" ca="1" si="13"/>
        <v>#NAME?</v>
      </c>
      <c r="K197" s="14" t="e">
        <f t="shared" ca="1" si="14"/>
        <v>#NAME?</v>
      </c>
    </row>
    <row r="198" spans="1:11" s="14" customFormat="1" x14ac:dyDescent="0.5">
      <c r="A198" s="32"/>
      <c r="D198" s="14">
        <v>197</v>
      </c>
      <c r="E198" s="37" t="e">
        <f ca="1">_xll.RiskExpon($B$3)</f>
        <v>#NAME?</v>
      </c>
      <c r="F198" s="14" t="e">
        <f t="shared" ca="1" si="16"/>
        <v>#NAME?</v>
      </c>
      <c r="G198" s="37" t="e">
        <f ca="1">_xll.RiskExpon($B$5)</f>
        <v>#NAME?</v>
      </c>
      <c r="H198" s="14" t="e">
        <f ca="1">IF(D198&lt;=B$6,0,LARGE(J$2:J197,B$6))</f>
        <v>#NAME?</v>
      </c>
      <c r="I198" s="14" t="e">
        <f t="shared" ca="1" si="15"/>
        <v>#NAME?</v>
      </c>
      <c r="J198" s="14" t="e">
        <f t="shared" ca="1" si="13"/>
        <v>#NAME?</v>
      </c>
      <c r="K198" s="14" t="e">
        <f t="shared" ca="1" si="14"/>
        <v>#NAME?</v>
      </c>
    </row>
    <row r="199" spans="1:11" s="14" customFormat="1" x14ac:dyDescent="0.5">
      <c r="A199" s="32"/>
      <c r="D199" s="14">
        <v>198</v>
      </c>
      <c r="E199" s="37" t="e">
        <f ca="1">_xll.RiskExpon($B$3)</f>
        <v>#NAME?</v>
      </c>
      <c r="F199" s="14" t="e">
        <f t="shared" ca="1" si="16"/>
        <v>#NAME?</v>
      </c>
      <c r="G199" s="37" t="e">
        <f ca="1">_xll.RiskExpon($B$5)</f>
        <v>#NAME?</v>
      </c>
      <c r="H199" s="14" t="e">
        <f ca="1">IF(D199&lt;=B$6,0,LARGE(J$2:J198,B$6))</f>
        <v>#NAME?</v>
      </c>
      <c r="I199" s="14" t="e">
        <f t="shared" ca="1" si="15"/>
        <v>#NAME?</v>
      </c>
      <c r="J199" s="14" t="e">
        <f t="shared" ca="1" si="13"/>
        <v>#NAME?</v>
      </c>
      <c r="K199" s="14" t="e">
        <f t="shared" ca="1" si="14"/>
        <v>#NAME?</v>
      </c>
    </row>
    <row r="200" spans="1:11" s="14" customFormat="1" x14ac:dyDescent="0.5">
      <c r="A200" s="32"/>
      <c r="D200" s="14">
        <v>199</v>
      </c>
      <c r="E200" s="37" t="e">
        <f ca="1">_xll.RiskExpon($B$3)</f>
        <v>#NAME?</v>
      </c>
      <c r="F200" s="14" t="e">
        <f t="shared" ca="1" si="16"/>
        <v>#NAME?</v>
      </c>
      <c r="G200" s="37" t="e">
        <f ca="1">_xll.RiskExpon($B$5)</f>
        <v>#NAME?</v>
      </c>
      <c r="H200" s="14" t="e">
        <f ca="1">IF(D200&lt;=B$6,0,LARGE(J$2:J199,B$6))</f>
        <v>#NAME?</v>
      </c>
      <c r="I200" s="14" t="e">
        <f t="shared" ca="1" si="15"/>
        <v>#NAME?</v>
      </c>
      <c r="J200" s="14" t="e">
        <f t="shared" ca="1" si="13"/>
        <v>#NAME?</v>
      </c>
      <c r="K200" s="14" t="e">
        <f t="shared" ca="1" si="14"/>
        <v>#NAME?</v>
      </c>
    </row>
    <row r="201" spans="1:11" s="14" customFormat="1" x14ac:dyDescent="0.5">
      <c r="A201" s="32"/>
      <c r="D201" s="14">
        <v>200</v>
      </c>
      <c r="E201" s="37" t="e">
        <f ca="1">_xll.RiskExpon($B$3)</f>
        <v>#NAME?</v>
      </c>
      <c r="F201" s="14" t="e">
        <f t="shared" ca="1" si="16"/>
        <v>#NAME?</v>
      </c>
      <c r="G201" s="37" t="e">
        <f ca="1">_xll.RiskExpon($B$5)</f>
        <v>#NAME?</v>
      </c>
      <c r="H201" s="14" t="e">
        <f ca="1">IF(D201&lt;=B$6,0,LARGE(J$2:J200,B$6))</f>
        <v>#NAME?</v>
      </c>
      <c r="I201" s="14" t="e">
        <f t="shared" ca="1" si="15"/>
        <v>#NAME?</v>
      </c>
      <c r="J201" s="14" t="e">
        <f t="shared" ca="1" si="13"/>
        <v>#NAME?</v>
      </c>
      <c r="K201" s="14" t="e">
        <f t="shared" ca="1" si="14"/>
        <v>#NAME?</v>
      </c>
    </row>
    <row r="202" spans="1:11" s="14" customFormat="1" x14ac:dyDescent="0.5">
      <c r="A202" s="32"/>
      <c r="D202" s="14">
        <v>201</v>
      </c>
      <c r="E202" s="37" t="e">
        <f ca="1">_xll.RiskExpon($B$3)</f>
        <v>#NAME?</v>
      </c>
      <c r="F202" s="14" t="e">
        <f t="shared" ca="1" si="16"/>
        <v>#NAME?</v>
      </c>
      <c r="G202" s="37" t="e">
        <f ca="1">_xll.RiskExpon($B$5)</f>
        <v>#NAME?</v>
      </c>
      <c r="H202" s="14" t="e">
        <f ca="1">IF(D202&lt;=B$6,0,LARGE(J$2:J201,B$6))</f>
        <v>#NAME?</v>
      </c>
      <c r="I202" s="14" t="e">
        <f t="shared" ca="1" si="15"/>
        <v>#NAME?</v>
      </c>
      <c r="J202" s="14" t="e">
        <f t="shared" ca="1" si="13"/>
        <v>#NAME?</v>
      </c>
      <c r="K202" s="14" t="e">
        <f t="shared" ca="1" si="14"/>
        <v>#NAME?</v>
      </c>
    </row>
    <row r="203" spans="1:11" s="14" customFormat="1" x14ac:dyDescent="0.5">
      <c r="A203" s="32"/>
      <c r="D203" s="14">
        <v>202</v>
      </c>
      <c r="E203" s="37" t="e">
        <f ca="1">_xll.RiskExpon($B$3)</f>
        <v>#NAME?</v>
      </c>
      <c r="F203" s="14" t="e">
        <f t="shared" ca="1" si="16"/>
        <v>#NAME?</v>
      </c>
      <c r="G203" s="37" t="e">
        <f ca="1">_xll.RiskExpon($B$5)</f>
        <v>#NAME?</v>
      </c>
      <c r="H203" s="14" t="e">
        <f ca="1">IF(D203&lt;=B$6,0,LARGE(J$2:J202,B$6))</f>
        <v>#NAME?</v>
      </c>
      <c r="I203" s="14" t="e">
        <f t="shared" ca="1" si="15"/>
        <v>#NAME?</v>
      </c>
      <c r="J203" s="14" t="e">
        <f t="shared" ca="1" si="13"/>
        <v>#NAME?</v>
      </c>
      <c r="K203" s="14" t="e">
        <f t="shared" ca="1" si="14"/>
        <v>#NAME?</v>
      </c>
    </row>
    <row r="204" spans="1:11" s="14" customFormat="1" x14ac:dyDescent="0.5">
      <c r="A204" s="32"/>
      <c r="D204" s="14">
        <v>203</v>
      </c>
      <c r="E204" s="37" t="e">
        <f ca="1">_xll.RiskExpon($B$3)</f>
        <v>#NAME?</v>
      </c>
      <c r="F204" s="14" t="e">
        <f t="shared" ca="1" si="16"/>
        <v>#NAME?</v>
      </c>
      <c r="G204" s="37" t="e">
        <f ca="1">_xll.RiskExpon($B$5)</f>
        <v>#NAME?</v>
      </c>
      <c r="H204" s="14" t="e">
        <f ca="1">IF(D204&lt;=B$6,0,LARGE(J$2:J203,B$6))</f>
        <v>#NAME?</v>
      </c>
      <c r="I204" s="14" t="e">
        <f t="shared" ca="1" si="15"/>
        <v>#NAME?</v>
      </c>
      <c r="J204" s="14" t="e">
        <f t="shared" ca="1" si="13"/>
        <v>#NAME?</v>
      </c>
      <c r="K204" s="14" t="e">
        <f t="shared" ca="1" si="14"/>
        <v>#NAME?</v>
      </c>
    </row>
    <row r="205" spans="1:11" s="14" customFormat="1" x14ac:dyDescent="0.5">
      <c r="A205" s="32"/>
      <c r="D205" s="14">
        <v>204</v>
      </c>
      <c r="E205" s="37" t="e">
        <f ca="1">_xll.RiskExpon($B$3)</f>
        <v>#NAME?</v>
      </c>
      <c r="F205" s="14" t="e">
        <f t="shared" ca="1" si="16"/>
        <v>#NAME?</v>
      </c>
      <c r="G205" s="37" t="e">
        <f ca="1">_xll.RiskExpon($B$5)</f>
        <v>#NAME?</v>
      </c>
      <c r="H205" s="14" t="e">
        <f ca="1">IF(D205&lt;=B$6,0,LARGE(J$2:J204,B$6))</f>
        <v>#NAME?</v>
      </c>
      <c r="I205" s="14" t="e">
        <f t="shared" ca="1" si="15"/>
        <v>#NAME?</v>
      </c>
      <c r="J205" s="14" t="e">
        <f t="shared" ca="1" si="13"/>
        <v>#NAME?</v>
      </c>
      <c r="K205" s="14" t="e">
        <f t="shared" ca="1" si="14"/>
        <v>#NAME?</v>
      </c>
    </row>
    <row r="206" spans="1:11" s="14" customFormat="1" x14ac:dyDescent="0.5">
      <c r="A206" s="32"/>
      <c r="D206" s="14">
        <v>205</v>
      </c>
      <c r="E206" s="37" t="e">
        <f ca="1">_xll.RiskExpon($B$3)</f>
        <v>#NAME?</v>
      </c>
      <c r="F206" s="14" t="e">
        <f t="shared" ca="1" si="16"/>
        <v>#NAME?</v>
      </c>
      <c r="G206" s="37" t="e">
        <f ca="1">_xll.RiskExpon($B$5)</f>
        <v>#NAME?</v>
      </c>
      <c r="H206" s="14" t="e">
        <f ca="1">IF(D206&lt;=B$6,0,LARGE(J$2:J205,B$6))</f>
        <v>#NAME?</v>
      </c>
      <c r="I206" s="14" t="e">
        <f t="shared" ca="1" si="15"/>
        <v>#NAME?</v>
      </c>
      <c r="J206" s="14" t="e">
        <f t="shared" ca="1" si="13"/>
        <v>#NAME?</v>
      </c>
      <c r="K206" s="14" t="e">
        <f t="shared" ca="1" si="14"/>
        <v>#NAME?</v>
      </c>
    </row>
    <row r="207" spans="1:11" s="14" customFormat="1" x14ac:dyDescent="0.5">
      <c r="A207" s="32"/>
      <c r="D207" s="14">
        <v>206</v>
      </c>
      <c r="E207" s="37" t="e">
        <f ca="1">_xll.RiskExpon($B$3)</f>
        <v>#NAME?</v>
      </c>
      <c r="F207" s="14" t="e">
        <f t="shared" ca="1" si="16"/>
        <v>#NAME?</v>
      </c>
      <c r="G207" s="37" t="e">
        <f ca="1">_xll.RiskExpon($B$5)</f>
        <v>#NAME?</v>
      </c>
      <c r="H207" s="14" t="e">
        <f ca="1">IF(D207&lt;=B$6,0,LARGE(J$2:J206,B$6))</f>
        <v>#NAME?</v>
      </c>
      <c r="I207" s="14" t="e">
        <f t="shared" ca="1" si="15"/>
        <v>#NAME?</v>
      </c>
      <c r="J207" s="14" t="e">
        <f t="shared" ca="1" si="13"/>
        <v>#NAME?</v>
      </c>
      <c r="K207" s="14" t="e">
        <f t="shared" ca="1" si="14"/>
        <v>#NAME?</v>
      </c>
    </row>
    <row r="208" spans="1:11" s="14" customFormat="1" x14ac:dyDescent="0.5">
      <c r="A208" s="32"/>
      <c r="D208" s="14">
        <v>207</v>
      </c>
      <c r="E208" s="37" t="e">
        <f ca="1">_xll.RiskExpon($B$3)</f>
        <v>#NAME?</v>
      </c>
      <c r="F208" s="14" t="e">
        <f t="shared" ca="1" si="16"/>
        <v>#NAME?</v>
      </c>
      <c r="G208" s="37" t="e">
        <f ca="1">_xll.RiskExpon($B$5)</f>
        <v>#NAME?</v>
      </c>
      <c r="H208" s="14" t="e">
        <f ca="1">IF(D208&lt;=B$6,0,LARGE(J$2:J207,B$6))</f>
        <v>#NAME?</v>
      </c>
      <c r="I208" s="14" t="e">
        <f t="shared" ca="1" si="15"/>
        <v>#NAME?</v>
      </c>
      <c r="J208" s="14" t="e">
        <f t="shared" ca="1" si="13"/>
        <v>#NAME?</v>
      </c>
      <c r="K208" s="14" t="e">
        <f t="shared" ca="1" si="14"/>
        <v>#NAME?</v>
      </c>
    </row>
    <row r="209" spans="1:11" s="14" customFormat="1" x14ac:dyDescent="0.5">
      <c r="A209" s="32"/>
      <c r="D209" s="14">
        <v>208</v>
      </c>
      <c r="E209" s="37" t="e">
        <f ca="1">_xll.RiskExpon($B$3)</f>
        <v>#NAME?</v>
      </c>
      <c r="F209" s="14" t="e">
        <f t="shared" ca="1" si="16"/>
        <v>#NAME?</v>
      </c>
      <c r="G209" s="37" t="e">
        <f ca="1">_xll.RiskExpon($B$5)</f>
        <v>#NAME?</v>
      </c>
      <c r="H209" s="14" t="e">
        <f ca="1">IF(D209&lt;=B$6,0,LARGE(J$2:J208,B$6))</f>
        <v>#NAME?</v>
      </c>
      <c r="I209" s="14" t="e">
        <f t="shared" ca="1" si="15"/>
        <v>#NAME?</v>
      </c>
      <c r="J209" s="14" t="e">
        <f t="shared" ca="1" si="13"/>
        <v>#NAME?</v>
      </c>
      <c r="K209" s="14" t="e">
        <f t="shared" ca="1" si="14"/>
        <v>#NAME?</v>
      </c>
    </row>
    <row r="210" spans="1:11" s="14" customFormat="1" x14ac:dyDescent="0.5">
      <c r="A210" s="32"/>
      <c r="D210" s="14">
        <v>209</v>
      </c>
      <c r="E210" s="37" t="e">
        <f ca="1">_xll.RiskExpon($B$3)</f>
        <v>#NAME?</v>
      </c>
      <c r="F210" s="14" t="e">
        <f t="shared" ca="1" si="16"/>
        <v>#NAME?</v>
      </c>
      <c r="G210" s="37" t="e">
        <f ca="1">_xll.RiskExpon($B$5)</f>
        <v>#NAME?</v>
      </c>
      <c r="H210" s="14" t="e">
        <f ca="1">IF(D210&lt;=B$6,0,LARGE(J$2:J209,B$6))</f>
        <v>#NAME?</v>
      </c>
      <c r="I210" s="14" t="e">
        <f t="shared" ca="1" si="15"/>
        <v>#NAME?</v>
      </c>
      <c r="J210" s="14" t="e">
        <f t="shared" ca="1" si="13"/>
        <v>#NAME?</v>
      </c>
      <c r="K210" s="14" t="e">
        <f t="shared" ca="1" si="14"/>
        <v>#NAME?</v>
      </c>
    </row>
    <row r="211" spans="1:11" s="14" customFormat="1" x14ac:dyDescent="0.5">
      <c r="A211" s="32"/>
      <c r="D211" s="14">
        <v>210</v>
      </c>
      <c r="E211" s="37" t="e">
        <f ca="1">_xll.RiskExpon($B$3)</f>
        <v>#NAME?</v>
      </c>
      <c r="F211" s="14" t="e">
        <f t="shared" ca="1" si="16"/>
        <v>#NAME?</v>
      </c>
      <c r="G211" s="37" t="e">
        <f ca="1">_xll.RiskExpon($B$5)</f>
        <v>#NAME?</v>
      </c>
      <c r="H211" s="14" t="e">
        <f ca="1">IF(D211&lt;=B$6,0,LARGE(J$2:J210,B$6))</f>
        <v>#NAME?</v>
      </c>
      <c r="I211" s="14" t="e">
        <f t="shared" ca="1" si="15"/>
        <v>#NAME?</v>
      </c>
      <c r="J211" s="14" t="e">
        <f t="shared" ca="1" si="13"/>
        <v>#NAME?</v>
      </c>
      <c r="K211" s="14" t="e">
        <f t="shared" ca="1" si="14"/>
        <v>#NAME?</v>
      </c>
    </row>
    <row r="212" spans="1:11" s="14" customFormat="1" x14ac:dyDescent="0.5">
      <c r="A212" s="32"/>
      <c r="D212" s="14">
        <v>211</v>
      </c>
      <c r="E212" s="37" t="e">
        <f ca="1">_xll.RiskExpon($B$3)</f>
        <v>#NAME?</v>
      </c>
      <c r="F212" s="14" t="e">
        <f t="shared" ca="1" si="16"/>
        <v>#NAME?</v>
      </c>
      <c r="G212" s="37" t="e">
        <f ca="1">_xll.RiskExpon($B$5)</f>
        <v>#NAME?</v>
      </c>
      <c r="H212" s="14" t="e">
        <f ca="1">IF(D212&lt;=B$6,0,LARGE(J$2:J211,B$6))</f>
        <v>#NAME?</v>
      </c>
      <c r="I212" s="14" t="e">
        <f t="shared" ca="1" si="15"/>
        <v>#NAME?</v>
      </c>
      <c r="J212" s="14" t="e">
        <f t="shared" ca="1" si="13"/>
        <v>#NAME?</v>
      </c>
      <c r="K212" s="14" t="e">
        <f t="shared" ca="1" si="14"/>
        <v>#NAME?</v>
      </c>
    </row>
    <row r="213" spans="1:11" s="14" customFormat="1" x14ac:dyDescent="0.5">
      <c r="A213" s="32"/>
      <c r="D213" s="14">
        <v>212</v>
      </c>
      <c r="E213" s="37" t="e">
        <f ca="1">_xll.RiskExpon($B$3)</f>
        <v>#NAME?</v>
      </c>
      <c r="F213" s="14" t="e">
        <f t="shared" ca="1" si="16"/>
        <v>#NAME?</v>
      </c>
      <c r="G213" s="37" t="e">
        <f ca="1">_xll.RiskExpon($B$5)</f>
        <v>#NAME?</v>
      </c>
      <c r="H213" s="14" t="e">
        <f ca="1">IF(D213&lt;=B$6,0,LARGE(J$2:J212,B$6))</f>
        <v>#NAME?</v>
      </c>
      <c r="I213" s="14" t="e">
        <f t="shared" ca="1" si="15"/>
        <v>#NAME?</v>
      </c>
      <c r="J213" s="14" t="e">
        <f t="shared" ca="1" si="13"/>
        <v>#NAME?</v>
      </c>
      <c r="K213" s="14" t="e">
        <f t="shared" ca="1" si="14"/>
        <v>#NAME?</v>
      </c>
    </row>
    <row r="214" spans="1:11" s="14" customFormat="1" x14ac:dyDescent="0.5">
      <c r="A214" s="32"/>
      <c r="D214" s="14">
        <v>213</v>
      </c>
      <c r="E214" s="37" t="e">
        <f ca="1">_xll.RiskExpon($B$3)</f>
        <v>#NAME?</v>
      </c>
      <c r="F214" s="14" t="e">
        <f t="shared" ca="1" si="16"/>
        <v>#NAME?</v>
      </c>
      <c r="G214" s="37" t="e">
        <f ca="1">_xll.RiskExpon($B$5)</f>
        <v>#NAME?</v>
      </c>
      <c r="H214" s="14" t="e">
        <f ca="1">IF(D214&lt;=B$6,0,LARGE(J$2:J213,B$6))</f>
        <v>#NAME?</v>
      </c>
      <c r="I214" s="14" t="e">
        <f t="shared" ca="1" si="15"/>
        <v>#NAME?</v>
      </c>
      <c r="J214" s="14" t="e">
        <f t="shared" ca="1" si="13"/>
        <v>#NAME?</v>
      </c>
      <c r="K214" s="14" t="e">
        <f t="shared" ca="1" si="14"/>
        <v>#NAME?</v>
      </c>
    </row>
    <row r="215" spans="1:11" s="14" customFormat="1" x14ac:dyDescent="0.5">
      <c r="A215" s="32"/>
      <c r="D215" s="14">
        <v>214</v>
      </c>
      <c r="E215" s="37" t="e">
        <f ca="1">_xll.RiskExpon($B$3)</f>
        <v>#NAME?</v>
      </c>
      <c r="F215" s="14" t="e">
        <f t="shared" ca="1" si="16"/>
        <v>#NAME?</v>
      </c>
      <c r="G215" s="37" t="e">
        <f ca="1">_xll.RiskExpon($B$5)</f>
        <v>#NAME?</v>
      </c>
      <c r="H215" s="14" t="e">
        <f ca="1">IF(D215&lt;=B$6,0,LARGE(J$2:J214,B$6))</f>
        <v>#NAME?</v>
      </c>
      <c r="I215" s="14" t="e">
        <f t="shared" ca="1" si="15"/>
        <v>#NAME?</v>
      </c>
      <c r="J215" s="14" t="e">
        <f t="shared" ca="1" si="13"/>
        <v>#NAME?</v>
      </c>
      <c r="K215" s="14" t="e">
        <f t="shared" ca="1" si="14"/>
        <v>#NAME?</v>
      </c>
    </row>
    <row r="216" spans="1:11" s="14" customFormat="1" x14ac:dyDescent="0.5">
      <c r="A216" s="32"/>
      <c r="D216" s="14">
        <v>215</v>
      </c>
      <c r="E216" s="37" t="e">
        <f ca="1">_xll.RiskExpon($B$3)</f>
        <v>#NAME?</v>
      </c>
      <c r="F216" s="14" t="e">
        <f t="shared" ca="1" si="16"/>
        <v>#NAME?</v>
      </c>
      <c r="G216" s="37" t="e">
        <f ca="1">_xll.RiskExpon($B$5)</f>
        <v>#NAME?</v>
      </c>
      <c r="H216" s="14" t="e">
        <f ca="1">IF(D216&lt;=B$6,0,LARGE(J$2:J215,B$6))</f>
        <v>#NAME?</v>
      </c>
      <c r="I216" s="14" t="e">
        <f t="shared" ca="1" si="15"/>
        <v>#NAME?</v>
      </c>
      <c r="J216" s="14" t="e">
        <f t="shared" ca="1" si="13"/>
        <v>#NAME?</v>
      </c>
      <c r="K216" s="14" t="e">
        <f t="shared" ca="1" si="14"/>
        <v>#NAME?</v>
      </c>
    </row>
    <row r="217" spans="1:11" s="14" customFormat="1" x14ac:dyDescent="0.5">
      <c r="A217" s="32"/>
      <c r="D217" s="14">
        <v>216</v>
      </c>
      <c r="E217" s="37" t="e">
        <f ca="1">_xll.RiskExpon($B$3)</f>
        <v>#NAME?</v>
      </c>
      <c r="F217" s="14" t="e">
        <f t="shared" ca="1" si="16"/>
        <v>#NAME?</v>
      </c>
      <c r="G217" s="37" t="e">
        <f ca="1">_xll.RiskExpon($B$5)</f>
        <v>#NAME?</v>
      </c>
      <c r="H217" s="14" t="e">
        <f ca="1">IF(D217&lt;=B$6,0,LARGE(J$2:J216,B$6))</f>
        <v>#NAME?</v>
      </c>
      <c r="I217" s="14" t="e">
        <f t="shared" ca="1" si="15"/>
        <v>#NAME?</v>
      </c>
      <c r="J217" s="14" t="e">
        <f t="shared" ca="1" si="13"/>
        <v>#NAME?</v>
      </c>
      <c r="K217" s="14" t="e">
        <f t="shared" ca="1" si="14"/>
        <v>#NAME?</v>
      </c>
    </row>
    <row r="218" spans="1:11" s="14" customFormat="1" x14ac:dyDescent="0.5">
      <c r="A218" s="32"/>
      <c r="D218" s="14">
        <v>217</v>
      </c>
      <c r="E218" s="37" t="e">
        <f ca="1">_xll.RiskExpon($B$3)</f>
        <v>#NAME?</v>
      </c>
      <c r="F218" s="14" t="e">
        <f t="shared" ca="1" si="16"/>
        <v>#NAME?</v>
      </c>
      <c r="G218" s="37" t="e">
        <f ca="1">_xll.RiskExpon($B$5)</f>
        <v>#NAME?</v>
      </c>
      <c r="H218" s="14" t="e">
        <f ca="1">IF(D218&lt;=B$6,0,LARGE(J$2:J217,B$6))</f>
        <v>#NAME?</v>
      </c>
      <c r="I218" s="14" t="e">
        <f t="shared" ca="1" si="15"/>
        <v>#NAME?</v>
      </c>
      <c r="J218" s="14" t="e">
        <f t="shared" ca="1" si="13"/>
        <v>#NAME?</v>
      </c>
      <c r="K218" s="14" t="e">
        <f t="shared" ca="1" si="14"/>
        <v>#NAME?</v>
      </c>
    </row>
    <row r="219" spans="1:11" s="14" customFormat="1" x14ac:dyDescent="0.5">
      <c r="A219" s="32"/>
      <c r="D219" s="14">
        <v>218</v>
      </c>
      <c r="E219" s="37" t="e">
        <f ca="1">_xll.RiskExpon($B$3)</f>
        <v>#NAME?</v>
      </c>
      <c r="F219" s="14" t="e">
        <f t="shared" ca="1" si="16"/>
        <v>#NAME?</v>
      </c>
      <c r="G219" s="37" t="e">
        <f ca="1">_xll.RiskExpon($B$5)</f>
        <v>#NAME?</v>
      </c>
      <c r="H219" s="14" t="e">
        <f ca="1">IF(D219&lt;=B$6,0,LARGE(J$2:J218,B$6))</f>
        <v>#NAME?</v>
      </c>
      <c r="I219" s="14" t="e">
        <f t="shared" ca="1" si="15"/>
        <v>#NAME?</v>
      </c>
      <c r="J219" s="14" t="e">
        <f t="shared" ca="1" si="13"/>
        <v>#NAME?</v>
      </c>
      <c r="K219" s="14" t="e">
        <f t="shared" ca="1" si="14"/>
        <v>#NAME?</v>
      </c>
    </row>
    <row r="220" spans="1:11" s="14" customFormat="1" x14ac:dyDescent="0.5">
      <c r="A220" s="32"/>
      <c r="D220" s="14">
        <v>219</v>
      </c>
      <c r="E220" s="37" t="e">
        <f ca="1">_xll.RiskExpon($B$3)</f>
        <v>#NAME?</v>
      </c>
      <c r="F220" s="14" t="e">
        <f t="shared" ca="1" si="16"/>
        <v>#NAME?</v>
      </c>
      <c r="G220" s="37" t="e">
        <f ca="1">_xll.RiskExpon($B$5)</f>
        <v>#NAME?</v>
      </c>
      <c r="H220" s="14" t="e">
        <f ca="1">IF(D220&lt;=B$6,0,LARGE(J$2:J219,B$6))</f>
        <v>#NAME?</v>
      </c>
      <c r="I220" s="14" t="e">
        <f t="shared" ca="1" si="15"/>
        <v>#NAME?</v>
      </c>
      <c r="J220" s="14" t="e">
        <f t="shared" ca="1" si="13"/>
        <v>#NAME?</v>
      </c>
      <c r="K220" s="14" t="e">
        <f t="shared" ca="1" si="14"/>
        <v>#NAME?</v>
      </c>
    </row>
    <row r="221" spans="1:11" s="14" customFormat="1" x14ac:dyDescent="0.5">
      <c r="A221" s="32"/>
      <c r="D221" s="14">
        <v>220</v>
      </c>
      <c r="E221" s="37" t="e">
        <f ca="1">_xll.RiskExpon($B$3)</f>
        <v>#NAME?</v>
      </c>
      <c r="F221" s="14" t="e">
        <f t="shared" ca="1" si="16"/>
        <v>#NAME?</v>
      </c>
      <c r="G221" s="37" t="e">
        <f ca="1">_xll.RiskExpon($B$5)</f>
        <v>#NAME?</v>
      </c>
      <c r="H221" s="14" t="e">
        <f ca="1">IF(D221&lt;=B$6,0,LARGE(J$2:J220,B$6))</f>
        <v>#NAME?</v>
      </c>
      <c r="I221" s="14" t="e">
        <f t="shared" ca="1" si="15"/>
        <v>#NAME?</v>
      </c>
      <c r="J221" s="14" t="e">
        <f t="shared" ca="1" si="13"/>
        <v>#NAME?</v>
      </c>
      <c r="K221" s="14" t="e">
        <f t="shared" ca="1" si="14"/>
        <v>#NAME?</v>
      </c>
    </row>
    <row r="222" spans="1:11" s="14" customFormat="1" x14ac:dyDescent="0.5">
      <c r="A222" s="32"/>
      <c r="D222" s="14">
        <v>221</v>
      </c>
      <c r="E222" s="37" t="e">
        <f ca="1">_xll.RiskExpon($B$3)</f>
        <v>#NAME?</v>
      </c>
      <c r="F222" s="14" t="e">
        <f t="shared" ca="1" si="16"/>
        <v>#NAME?</v>
      </c>
      <c r="G222" s="37" t="e">
        <f ca="1">_xll.RiskExpon($B$5)</f>
        <v>#NAME?</v>
      </c>
      <c r="H222" s="14" t="e">
        <f ca="1">IF(D222&lt;=B$6,0,LARGE(J$2:J221,B$6))</f>
        <v>#NAME?</v>
      </c>
      <c r="I222" s="14" t="e">
        <f t="shared" ca="1" si="15"/>
        <v>#NAME?</v>
      </c>
      <c r="J222" s="14" t="e">
        <f t="shared" ca="1" si="13"/>
        <v>#NAME?</v>
      </c>
      <c r="K222" s="14" t="e">
        <f t="shared" ca="1" si="14"/>
        <v>#NAME?</v>
      </c>
    </row>
    <row r="223" spans="1:11" s="14" customFormat="1" x14ac:dyDescent="0.5">
      <c r="A223" s="32"/>
      <c r="D223" s="14">
        <v>222</v>
      </c>
      <c r="E223" s="37" t="e">
        <f ca="1">_xll.RiskExpon($B$3)</f>
        <v>#NAME?</v>
      </c>
      <c r="F223" s="14" t="e">
        <f t="shared" ca="1" si="16"/>
        <v>#NAME?</v>
      </c>
      <c r="G223" s="37" t="e">
        <f ca="1">_xll.RiskExpon($B$5)</f>
        <v>#NAME?</v>
      </c>
      <c r="H223" s="14" t="e">
        <f ca="1">IF(D223&lt;=B$6,0,LARGE(J$2:J222,B$6))</f>
        <v>#NAME?</v>
      </c>
      <c r="I223" s="14" t="e">
        <f t="shared" ca="1" si="15"/>
        <v>#NAME?</v>
      </c>
      <c r="J223" s="14" t="e">
        <f t="shared" ca="1" si="13"/>
        <v>#NAME?</v>
      </c>
      <c r="K223" s="14" t="e">
        <f t="shared" ca="1" si="14"/>
        <v>#NAME?</v>
      </c>
    </row>
    <row r="224" spans="1:11" s="14" customFormat="1" x14ac:dyDescent="0.5">
      <c r="A224" s="32"/>
      <c r="D224" s="14">
        <v>223</v>
      </c>
      <c r="E224" s="37" t="e">
        <f ca="1">_xll.RiskExpon($B$3)</f>
        <v>#NAME?</v>
      </c>
      <c r="F224" s="14" t="e">
        <f t="shared" ca="1" si="16"/>
        <v>#NAME?</v>
      </c>
      <c r="G224" s="37" t="e">
        <f ca="1">_xll.RiskExpon($B$5)</f>
        <v>#NAME?</v>
      </c>
      <c r="H224" s="14" t="e">
        <f ca="1">IF(D224&lt;=B$6,0,LARGE(J$2:J223,B$6))</f>
        <v>#NAME?</v>
      </c>
      <c r="I224" s="14" t="e">
        <f t="shared" ca="1" si="15"/>
        <v>#NAME?</v>
      </c>
      <c r="J224" s="14" t="e">
        <f t="shared" ca="1" si="13"/>
        <v>#NAME?</v>
      </c>
      <c r="K224" s="14" t="e">
        <f t="shared" ca="1" si="14"/>
        <v>#NAME?</v>
      </c>
    </row>
    <row r="225" spans="1:11" s="14" customFormat="1" x14ac:dyDescent="0.5">
      <c r="A225" s="32"/>
      <c r="D225" s="14">
        <v>224</v>
      </c>
      <c r="E225" s="37" t="e">
        <f ca="1">_xll.RiskExpon($B$3)</f>
        <v>#NAME?</v>
      </c>
      <c r="F225" s="14" t="e">
        <f t="shared" ca="1" si="16"/>
        <v>#NAME?</v>
      </c>
      <c r="G225" s="37" t="e">
        <f ca="1">_xll.RiskExpon($B$5)</f>
        <v>#NAME?</v>
      </c>
      <c r="H225" s="14" t="e">
        <f ca="1">IF(D225&lt;=B$6,0,LARGE(J$2:J224,B$6))</f>
        <v>#NAME?</v>
      </c>
      <c r="I225" s="14" t="e">
        <f t="shared" ca="1" si="15"/>
        <v>#NAME?</v>
      </c>
      <c r="J225" s="14" t="e">
        <f t="shared" ca="1" si="13"/>
        <v>#NAME?</v>
      </c>
      <c r="K225" s="14" t="e">
        <f t="shared" ca="1" si="14"/>
        <v>#NAME?</v>
      </c>
    </row>
    <row r="226" spans="1:11" s="14" customFormat="1" x14ac:dyDescent="0.5">
      <c r="A226" s="32"/>
      <c r="D226" s="14">
        <v>225</v>
      </c>
      <c r="E226" s="37" t="e">
        <f ca="1">_xll.RiskExpon($B$3)</f>
        <v>#NAME?</v>
      </c>
      <c r="F226" s="14" t="e">
        <f t="shared" ca="1" si="16"/>
        <v>#NAME?</v>
      </c>
      <c r="G226" s="37" t="e">
        <f ca="1">_xll.RiskExpon($B$5)</f>
        <v>#NAME?</v>
      </c>
      <c r="H226" s="14" t="e">
        <f ca="1">IF(D226&lt;=B$6,0,LARGE(J$2:J225,B$6))</f>
        <v>#NAME?</v>
      </c>
      <c r="I226" s="14" t="e">
        <f t="shared" ca="1" si="15"/>
        <v>#NAME?</v>
      </c>
      <c r="J226" s="14" t="e">
        <f t="shared" ca="1" si="13"/>
        <v>#NAME?</v>
      </c>
      <c r="K226" s="14" t="e">
        <f t="shared" ca="1" si="14"/>
        <v>#NAME?</v>
      </c>
    </row>
    <row r="227" spans="1:11" s="14" customFormat="1" x14ac:dyDescent="0.5">
      <c r="A227" s="32"/>
      <c r="D227" s="14">
        <v>226</v>
      </c>
      <c r="E227" s="37" t="e">
        <f ca="1">_xll.RiskExpon($B$3)</f>
        <v>#NAME?</v>
      </c>
      <c r="F227" s="14" t="e">
        <f t="shared" ca="1" si="16"/>
        <v>#NAME?</v>
      </c>
      <c r="G227" s="37" t="e">
        <f ca="1">_xll.RiskExpon($B$5)</f>
        <v>#NAME?</v>
      </c>
      <c r="H227" s="14" t="e">
        <f ca="1">IF(D227&lt;=B$6,0,LARGE(J$2:J226,B$6))</f>
        <v>#NAME?</v>
      </c>
      <c r="I227" s="14" t="e">
        <f t="shared" ca="1" si="15"/>
        <v>#NAME?</v>
      </c>
      <c r="J227" s="14" t="e">
        <f t="shared" ca="1" si="13"/>
        <v>#NAME?</v>
      </c>
      <c r="K227" s="14" t="e">
        <f t="shared" ca="1" si="14"/>
        <v>#NAME?</v>
      </c>
    </row>
    <row r="228" spans="1:11" s="14" customFormat="1" x14ac:dyDescent="0.5">
      <c r="A228" s="32"/>
      <c r="D228" s="14">
        <v>227</v>
      </c>
      <c r="E228" s="37" t="e">
        <f ca="1">_xll.RiskExpon($B$3)</f>
        <v>#NAME?</v>
      </c>
      <c r="F228" s="14" t="e">
        <f t="shared" ca="1" si="16"/>
        <v>#NAME?</v>
      </c>
      <c r="G228" s="37" t="e">
        <f ca="1">_xll.RiskExpon($B$5)</f>
        <v>#NAME?</v>
      </c>
      <c r="H228" s="14" t="e">
        <f ca="1">IF(D228&lt;=B$6,0,LARGE(J$2:J227,B$6))</f>
        <v>#NAME?</v>
      </c>
      <c r="I228" s="14" t="e">
        <f t="shared" ca="1" si="15"/>
        <v>#NAME?</v>
      </c>
      <c r="J228" s="14" t="e">
        <f t="shared" ca="1" si="13"/>
        <v>#NAME?</v>
      </c>
      <c r="K228" s="14" t="e">
        <f t="shared" ca="1" si="14"/>
        <v>#NAME?</v>
      </c>
    </row>
    <row r="229" spans="1:11" s="14" customFormat="1" x14ac:dyDescent="0.5">
      <c r="A229" s="32"/>
      <c r="D229" s="14">
        <v>228</v>
      </c>
      <c r="E229" s="37" t="e">
        <f ca="1">_xll.RiskExpon($B$3)</f>
        <v>#NAME?</v>
      </c>
      <c r="F229" s="14" t="e">
        <f t="shared" ca="1" si="16"/>
        <v>#NAME?</v>
      </c>
      <c r="G229" s="37" t="e">
        <f ca="1">_xll.RiskExpon($B$5)</f>
        <v>#NAME?</v>
      </c>
      <c r="H229" s="14" t="e">
        <f ca="1">IF(D229&lt;=B$6,0,LARGE(J$2:J228,B$6))</f>
        <v>#NAME?</v>
      </c>
      <c r="I229" s="14" t="e">
        <f t="shared" ca="1" si="15"/>
        <v>#NAME?</v>
      </c>
      <c r="J229" s="14" t="e">
        <f t="shared" ca="1" si="13"/>
        <v>#NAME?</v>
      </c>
      <c r="K229" s="14" t="e">
        <f t="shared" ca="1" si="14"/>
        <v>#NAME?</v>
      </c>
    </row>
    <row r="230" spans="1:11" s="14" customFormat="1" x14ac:dyDescent="0.5">
      <c r="A230" s="32"/>
      <c r="D230" s="14">
        <v>229</v>
      </c>
      <c r="E230" s="37" t="e">
        <f ca="1">_xll.RiskExpon($B$3)</f>
        <v>#NAME?</v>
      </c>
      <c r="F230" s="14" t="e">
        <f t="shared" ca="1" si="16"/>
        <v>#NAME?</v>
      </c>
      <c r="G230" s="37" t="e">
        <f ca="1">_xll.RiskExpon($B$5)</f>
        <v>#NAME?</v>
      </c>
      <c r="H230" s="14" t="e">
        <f ca="1">IF(D230&lt;=B$6,0,LARGE(J$2:J229,B$6))</f>
        <v>#NAME?</v>
      </c>
      <c r="I230" s="14" t="e">
        <f t="shared" ca="1" si="15"/>
        <v>#NAME?</v>
      </c>
      <c r="J230" s="14" t="e">
        <f t="shared" ca="1" si="13"/>
        <v>#NAME?</v>
      </c>
      <c r="K230" s="14" t="e">
        <f t="shared" ca="1" si="14"/>
        <v>#NAME?</v>
      </c>
    </row>
    <row r="231" spans="1:11" s="14" customFormat="1" x14ac:dyDescent="0.5">
      <c r="A231" s="32"/>
      <c r="D231" s="14">
        <v>230</v>
      </c>
      <c r="E231" s="37" t="e">
        <f ca="1">_xll.RiskExpon($B$3)</f>
        <v>#NAME?</v>
      </c>
      <c r="F231" s="14" t="e">
        <f t="shared" ca="1" si="16"/>
        <v>#NAME?</v>
      </c>
      <c r="G231" s="37" t="e">
        <f ca="1">_xll.RiskExpon($B$5)</f>
        <v>#NAME?</v>
      </c>
      <c r="H231" s="14" t="e">
        <f ca="1">IF(D231&lt;=B$6,0,LARGE(J$2:J230,B$6))</f>
        <v>#NAME?</v>
      </c>
      <c r="I231" s="14" t="e">
        <f t="shared" ca="1" si="15"/>
        <v>#NAME?</v>
      </c>
      <c r="J231" s="14" t="e">
        <f t="shared" ca="1" si="13"/>
        <v>#NAME?</v>
      </c>
      <c r="K231" s="14" t="e">
        <f t="shared" ca="1" si="14"/>
        <v>#NAME?</v>
      </c>
    </row>
    <row r="232" spans="1:11" s="14" customFormat="1" x14ac:dyDescent="0.5">
      <c r="A232" s="32"/>
      <c r="D232" s="14">
        <v>231</v>
      </c>
      <c r="E232" s="37" t="e">
        <f ca="1">_xll.RiskExpon($B$3)</f>
        <v>#NAME?</v>
      </c>
      <c r="F232" s="14" t="e">
        <f t="shared" ca="1" si="16"/>
        <v>#NAME?</v>
      </c>
      <c r="G232" s="37" t="e">
        <f ca="1">_xll.RiskExpon($B$5)</f>
        <v>#NAME?</v>
      </c>
      <c r="H232" s="14" t="e">
        <f ca="1">IF(D232&lt;=B$6,0,LARGE(J$2:J231,B$6))</f>
        <v>#NAME?</v>
      </c>
      <c r="I232" s="14" t="e">
        <f t="shared" ca="1" si="15"/>
        <v>#NAME?</v>
      </c>
      <c r="J232" s="14" t="e">
        <f t="shared" ca="1" si="13"/>
        <v>#NAME?</v>
      </c>
      <c r="K232" s="14" t="e">
        <f t="shared" ca="1" si="14"/>
        <v>#NAME?</v>
      </c>
    </row>
    <row r="233" spans="1:11" s="14" customFormat="1" x14ac:dyDescent="0.5">
      <c r="A233" s="32"/>
      <c r="D233" s="14">
        <v>232</v>
      </c>
      <c r="E233" s="37" t="e">
        <f ca="1">_xll.RiskExpon($B$3)</f>
        <v>#NAME?</v>
      </c>
      <c r="F233" s="14" t="e">
        <f t="shared" ca="1" si="16"/>
        <v>#NAME?</v>
      </c>
      <c r="G233" s="37" t="e">
        <f ca="1">_xll.RiskExpon($B$5)</f>
        <v>#NAME?</v>
      </c>
      <c r="H233" s="14" t="e">
        <f ca="1">IF(D233&lt;=B$6,0,LARGE(J$2:J232,B$6))</f>
        <v>#NAME?</v>
      </c>
      <c r="I233" s="14" t="e">
        <f t="shared" ca="1" si="15"/>
        <v>#NAME?</v>
      </c>
      <c r="J233" s="14" t="e">
        <f t="shared" ca="1" si="13"/>
        <v>#NAME?</v>
      </c>
      <c r="K233" s="14" t="e">
        <f t="shared" ca="1" si="14"/>
        <v>#NAME?</v>
      </c>
    </row>
    <row r="234" spans="1:11" s="14" customFormat="1" x14ac:dyDescent="0.5">
      <c r="A234" s="32"/>
      <c r="D234" s="14">
        <v>233</v>
      </c>
      <c r="E234" s="37" t="e">
        <f ca="1">_xll.RiskExpon($B$3)</f>
        <v>#NAME?</v>
      </c>
      <c r="F234" s="14" t="e">
        <f t="shared" ca="1" si="16"/>
        <v>#NAME?</v>
      </c>
      <c r="G234" s="37" t="e">
        <f ca="1">_xll.RiskExpon($B$5)</f>
        <v>#NAME?</v>
      </c>
      <c r="H234" s="14" t="e">
        <f ca="1">IF(D234&lt;=B$6,0,LARGE(J$2:J233,B$6))</f>
        <v>#NAME?</v>
      </c>
      <c r="I234" s="14" t="e">
        <f t="shared" ca="1" si="15"/>
        <v>#NAME?</v>
      </c>
      <c r="J234" s="14" t="e">
        <f t="shared" ca="1" si="13"/>
        <v>#NAME?</v>
      </c>
      <c r="K234" s="14" t="e">
        <f t="shared" ca="1" si="14"/>
        <v>#NAME?</v>
      </c>
    </row>
    <row r="235" spans="1:11" s="14" customFormat="1" x14ac:dyDescent="0.5">
      <c r="A235" s="32"/>
      <c r="D235" s="14">
        <v>234</v>
      </c>
      <c r="E235" s="37" t="e">
        <f ca="1">_xll.RiskExpon($B$3)</f>
        <v>#NAME?</v>
      </c>
      <c r="F235" s="14" t="e">
        <f t="shared" ca="1" si="16"/>
        <v>#NAME?</v>
      </c>
      <c r="G235" s="37" t="e">
        <f ca="1">_xll.RiskExpon($B$5)</f>
        <v>#NAME?</v>
      </c>
      <c r="H235" s="14" t="e">
        <f ca="1">IF(D235&lt;=B$6,0,LARGE(J$2:J234,B$6))</f>
        <v>#NAME?</v>
      </c>
      <c r="I235" s="14" t="e">
        <f t="shared" ca="1" si="15"/>
        <v>#NAME?</v>
      </c>
      <c r="J235" s="14" t="e">
        <f t="shared" ca="1" si="13"/>
        <v>#NAME?</v>
      </c>
      <c r="K235" s="14" t="e">
        <f t="shared" ca="1" si="14"/>
        <v>#NAME?</v>
      </c>
    </row>
    <row r="236" spans="1:11" s="14" customFormat="1" x14ac:dyDescent="0.5">
      <c r="A236" s="32"/>
      <c r="D236" s="14">
        <v>235</v>
      </c>
      <c r="E236" s="37" t="e">
        <f ca="1">_xll.RiskExpon($B$3)</f>
        <v>#NAME?</v>
      </c>
      <c r="F236" s="14" t="e">
        <f t="shared" ca="1" si="16"/>
        <v>#NAME?</v>
      </c>
      <c r="G236" s="37" t="e">
        <f ca="1">_xll.RiskExpon($B$5)</f>
        <v>#NAME?</v>
      </c>
      <c r="H236" s="14" t="e">
        <f ca="1">IF(D236&lt;=B$6,0,LARGE(J$2:J235,B$6))</f>
        <v>#NAME?</v>
      </c>
      <c r="I236" s="14" t="e">
        <f t="shared" ca="1" si="15"/>
        <v>#NAME?</v>
      </c>
      <c r="J236" s="14" t="e">
        <f t="shared" ca="1" si="13"/>
        <v>#NAME?</v>
      </c>
      <c r="K236" s="14" t="e">
        <f t="shared" ca="1" si="14"/>
        <v>#NAME?</v>
      </c>
    </row>
    <row r="237" spans="1:11" s="14" customFormat="1" x14ac:dyDescent="0.5">
      <c r="A237" s="32"/>
      <c r="D237" s="14">
        <v>236</v>
      </c>
      <c r="E237" s="37" t="e">
        <f ca="1">_xll.RiskExpon($B$3)</f>
        <v>#NAME?</v>
      </c>
      <c r="F237" s="14" t="e">
        <f t="shared" ca="1" si="16"/>
        <v>#NAME?</v>
      </c>
      <c r="G237" s="37" t="e">
        <f ca="1">_xll.RiskExpon($B$5)</f>
        <v>#NAME?</v>
      </c>
      <c r="H237" s="14" t="e">
        <f ca="1">IF(D237&lt;=B$6,0,LARGE(J$2:J236,B$6))</f>
        <v>#NAME?</v>
      </c>
      <c r="I237" s="14" t="e">
        <f t="shared" ca="1" si="15"/>
        <v>#NAME?</v>
      </c>
      <c r="J237" s="14" t="e">
        <f t="shared" ca="1" si="13"/>
        <v>#NAME?</v>
      </c>
      <c r="K237" s="14" t="e">
        <f t="shared" ca="1" si="14"/>
        <v>#NAME?</v>
      </c>
    </row>
    <row r="238" spans="1:11" s="14" customFormat="1" x14ac:dyDescent="0.5">
      <c r="A238" s="32"/>
      <c r="D238" s="14">
        <v>237</v>
      </c>
      <c r="E238" s="37" t="e">
        <f ca="1">_xll.RiskExpon($B$3)</f>
        <v>#NAME?</v>
      </c>
      <c r="F238" s="14" t="e">
        <f t="shared" ca="1" si="16"/>
        <v>#NAME?</v>
      </c>
      <c r="G238" s="37" t="e">
        <f ca="1">_xll.RiskExpon($B$5)</f>
        <v>#NAME?</v>
      </c>
      <c r="H238" s="14" t="e">
        <f ca="1">IF(D238&lt;=B$6,0,LARGE(J$2:J237,B$6))</f>
        <v>#NAME?</v>
      </c>
      <c r="I238" s="14" t="e">
        <f t="shared" ca="1" si="15"/>
        <v>#NAME?</v>
      </c>
      <c r="J238" s="14" t="e">
        <f t="shared" ca="1" si="13"/>
        <v>#NAME?</v>
      </c>
      <c r="K238" s="14" t="e">
        <f t="shared" ca="1" si="14"/>
        <v>#NAME?</v>
      </c>
    </row>
    <row r="239" spans="1:11" s="14" customFormat="1" x14ac:dyDescent="0.5">
      <c r="A239" s="32"/>
      <c r="D239" s="14">
        <v>238</v>
      </c>
      <c r="E239" s="37" t="e">
        <f ca="1">_xll.RiskExpon($B$3)</f>
        <v>#NAME?</v>
      </c>
      <c r="F239" s="14" t="e">
        <f t="shared" ca="1" si="16"/>
        <v>#NAME?</v>
      </c>
      <c r="G239" s="37" t="e">
        <f ca="1">_xll.RiskExpon($B$5)</f>
        <v>#NAME?</v>
      </c>
      <c r="H239" s="14" t="e">
        <f ca="1">IF(D239&lt;=B$6,0,LARGE(J$2:J238,B$6))</f>
        <v>#NAME?</v>
      </c>
      <c r="I239" s="14" t="e">
        <f t="shared" ca="1" si="15"/>
        <v>#NAME?</v>
      </c>
      <c r="J239" s="14" t="e">
        <f t="shared" ca="1" si="13"/>
        <v>#NAME?</v>
      </c>
      <c r="K239" s="14" t="e">
        <f t="shared" ca="1" si="14"/>
        <v>#NAME?</v>
      </c>
    </row>
    <row r="240" spans="1:11" s="14" customFormat="1" x14ac:dyDescent="0.5">
      <c r="A240" s="32"/>
      <c r="D240" s="14">
        <v>239</v>
      </c>
      <c r="E240" s="37" t="e">
        <f ca="1">_xll.RiskExpon($B$3)</f>
        <v>#NAME?</v>
      </c>
      <c r="F240" s="14" t="e">
        <f t="shared" ca="1" si="16"/>
        <v>#NAME?</v>
      </c>
      <c r="G240" s="37" t="e">
        <f ca="1">_xll.RiskExpon($B$5)</f>
        <v>#NAME?</v>
      </c>
      <c r="H240" s="14" t="e">
        <f ca="1">IF(D240&lt;=B$6,0,LARGE(J$2:J239,B$6))</f>
        <v>#NAME?</v>
      </c>
      <c r="I240" s="14" t="e">
        <f t="shared" ca="1" si="15"/>
        <v>#NAME?</v>
      </c>
      <c r="J240" s="14" t="e">
        <f t="shared" ca="1" si="13"/>
        <v>#NAME?</v>
      </c>
      <c r="K240" s="14" t="e">
        <f t="shared" ca="1" si="14"/>
        <v>#NAME?</v>
      </c>
    </row>
    <row r="241" spans="1:11" s="14" customFormat="1" x14ac:dyDescent="0.5">
      <c r="A241" s="32"/>
      <c r="D241" s="14">
        <v>240</v>
      </c>
      <c r="E241" s="37" t="e">
        <f ca="1">_xll.RiskExpon($B$3)</f>
        <v>#NAME?</v>
      </c>
      <c r="F241" s="14" t="e">
        <f t="shared" ca="1" si="16"/>
        <v>#NAME?</v>
      </c>
      <c r="G241" s="37" t="e">
        <f ca="1">_xll.RiskExpon($B$5)</f>
        <v>#NAME?</v>
      </c>
      <c r="H241" s="14" t="e">
        <f ca="1">IF(D241&lt;=B$6,0,LARGE(J$2:J240,B$6))</f>
        <v>#NAME?</v>
      </c>
      <c r="I241" s="14" t="e">
        <f t="shared" ca="1" si="15"/>
        <v>#NAME?</v>
      </c>
      <c r="J241" s="14" t="e">
        <f t="shared" ca="1" si="13"/>
        <v>#NAME?</v>
      </c>
      <c r="K241" s="14" t="e">
        <f t="shared" ca="1" si="14"/>
        <v>#NAME?</v>
      </c>
    </row>
    <row r="242" spans="1:11" s="14" customFormat="1" x14ac:dyDescent="0.5">
      <c r="A242" s="32"/>
      <c r="D242" s="14">
        <v>241</v>
      </c>
      <c r="E242" s="37" t="e">
        <f ca="1">_xll.RiskExpon($B$3)</f>
        <v>#NAME?</v>
      </c>
      <c r="F242" s="14" t="e">
        <f t="shared" ca="1" si="16"/>
        <v>#NAME?</v>
      </c>
      <c r="G242" s="37" t="e">
        <f ca="1">_xll.RiskExpon($B$5)</f>
        <v>#NAME?</v>
      </c>
      <c r="H242" s="14" t="e">
        <f ca="1">IF(D242&lt;=B$6,0,LARGE(J$2:J241,B$6))</f>
        <v>#NAME?</v>
      </c>
      <c r="I242" s="14" t="e">
        <f t="shared" ca="1" si="15"/>
        <v>#NAME?</v>
      </c>
      <c r="J242" s="14" t="e">
        <f t="shared" ca="1" si="13"/>
        <v>#NAME?</v>
      </c>
      <c r="K242" s="14" t="e">
        <f t="shared" ca="1" si="14"/>
        <v>#NAME?</v>
      </c>
    </row>
    <row r="243" spans="1:11" s="14" customFormat="1" x14ac:dyDescent="0.5">
      <c r="A243" s="32"/>
      <c r="D243" s="14">
        <v>242</v>
      </c>
      <c r="E243" s="37" t="e">
        <f ca="1">_xll.RiskExpon($B$3)</f>
        <v>#NAME?</v>
      </c>
      <c r="F243" s="14" t="e">
        <f t="shared" ca="1" si="16"/>
        <v>#NAME?</v>
      </c>
      <c r="G243" s="37" t="e">
        <f ca="1">_xll.RiskExpon($B$5)</f>
        <v>#NAME?</v>
      </c>
      <c r="H243" s="14" t="e">
        <f ca="1">IF(D243&lt;=B$6,0,LARGE(J$2:J242,B$6))</f>
        <v>#NAME?</v>
      </c>
      <c r="I243" s="14" t="e">
        <f t="shared" ca="1" si="15"/>
        <v>#NAME?</v>
      </c>
      <c r="J243" s="14" t="e">
        <f t="shared" ca="1" si="13"/>
        <v>#NAME?</v>
      </c>
      <c r="K243" s="14" t="e">
        <f t="shared" ca="1" si="14"/>
        <v>#NAME?</v>
      </c>
    </row>
    <row r="244" spans="1:11" s="14" customFormat="1" x14ac:dyDescent="0.5">
      <c r="A244" s="32"/>
      <c r="D244" s="14">
        <v>243</v>
      </c>
      <c r="E244" s="37" t="e">
        <f ca="1">_xll.RiskExpon($B$3)</f>
        <v>#NAME?</v>
      </c>
      <c r="F244" s="14" t="e">
        <f t="shared" ca="1" si="16"/>
        <v>#NAME?</v>
      </c>
      <c r="G244" s="37" t="e">
        <f ca="1">_xll.RiskExpon($B$5)</f>
        <v>#NAME?</v>
      </c>
      <c r="H244" s="14" t="e">
        <f ca="1">IF(D244&lt;=B$6,0,LARGE(J$2:J243,B$6))</f>
        <v>#NAME?</v>
      </c>
      <c r="I244" s="14" t="e">
        <f t="shared" ca="1" si="15"/>
        <v>#NAME?</v>
      </c>
      <c r="J244" s="14" t="e">
        <f t="shared" ca="1" si="13"/>
        <v>#NAME?</v>
      </c>
      <c r="K244" s="14" t="e">
        <f t="shared" ca="1" si="14"/>
        <v>#NAME?</v>
      </c>
    </row>
    <row r="245" spans="1:11" s="14" customFormat="1" x14ac:dyDescent="0.5">
      <c r="A245" s="32"/>
      <c r="D245" s="14">
        <v>244</v>
      </c>
      <c r="E245" s="37" t="e">
        <f ca="1">_xll.RiskExpon($B$3)</f>
        <v>#NAME?</v>
      </c>
      <c r="F245" s="14" t="e">
        <f t="shared" ca="1" si="16"/>
        <v>#NAME?</v>
      </c>
      <c r="G245" s="37" t="e">
        <f ca="1">_xll.RiskExpon($B$5)</f>
        <v>#NAME?</v>
      </c>
      <c r="H245" s="14" t="e">
        <f ca="1">IF(D245&lt;=B$6,0,LARGE(J$2:J244,B$6))</f>
        <v>#NAME?</v>
      </c>
      <c r="I245" s="14" t="e">
        <f t="shared" ca="1" si="15"/>
        <v>#NAME?</v>
      </c>
      <c r="J245" s="14" t="e">
        <f t="shared" ca="1" si="13"/>
        <v>#NAME?</v>
      </c>
      <c r="K245" s="14" t="e">
        <f t="shared" ca="1" si="14"/>
        <v>#NAME?</v>
      </c>
    </row>
    <row r="246" spans="1:11" s="14" customFormat="1" x14ac:dyDescent="0.5">
      <c r="A246" s="32"/>
      <c r="D246" s="14">
        <v>245</v>
      </c>
      <c r="E246" s="37" t="e">
        <f ca="1">_xll.RiskExpon($B$3)</f>
        <v>#NAME?</v>
      </c>
      <c r="F246" s="14" t="e">
        <f t="shared" ca="1" si="16"/>
        <v>#NAME?</v>
      </c>
      <c r="G246" s="37" t="e">
        <f ca="1">_xll.RiskExpon($B$5)</f>
        <v>#NAME?</v>
      </c>
      <c r="H246" s="14" t="e">
        <f ca="1">IF(D246&lt;=B$6,0,LARGE(J$2:J245,B$6))</f>
        <v>#NAME?</v>
      </c>
      <c r="I246" s="14" t="e">
        <f t="shared" ca="1" si="15"/>
        <v>#NAME?</v>
      </c>
      <c r="J246" s="14" t="e">
        <f t="shared" ca="1" si="13"/>
        <v>#NAME?</v>
      </c>
      <c r="K246" s="14" t="e">
        <f t="shared" ca="1" si="14"/>
        <v>#NAME?</v>
      </c>
    </row>
    <row r="247" spans="1:11" s="14" customFormat="1" x14ac:dyDescent="0.5">
      <c r="A247" s="32"/>
      <c r="D247" s="14">
        <v>246</v>
      </c>
      <c r="E247" s="37" t="e">
        <f ca="1">_xll.RiskExpon($B$3)</f>
        <v>#NAME?</v>
      </c>
      <c r="F247" s="14" t="e">
        <f t="shared" ca="1" si="16"/>
        <v>#NAME?</v>
      </c>
      <c r="G247" s="37" t="e">
        <f ca="1">_xll.RiskExpon($B$5)</f>
        <v>#NAME?</v>
      </c>
      <c r="H247" s="14" t="e">
        <f ca="1">IF(D247&lt;=B$6,0,LARGE(J$2:J246,B$6))</f>
        <v>#NAME?</v>
      </c>
      <c r="I247" s="14" t="e">
        <f t="shared" ca="1" si="15"/>
        <v>#NAME?</v>
      </c>
      <c r="J247" s="14" t="e">
        <f t="shared" ca="1" si="13"/>
        <v>#NAME?</v>
      </c>
      <c r="K247" s="14" t="e">
        <f t="shared" ca="1" si="14"/>
        <v>#NAME?</v>
      </c>
    </row>
    <row r="248" spans="1:11" s="14" customFormat="1" x14ac:dyDescent="0.5">
      <c r="A248" s="32"/>
      <c r="D248" s="14">
        <v>247</v>
      </c>
      <c r="E248" s="37" t="e">
        <f ca="1">_xll.RiskExpon($B$3)</f>
        <v>#NAME?</v>
      </c>
      <c r="F248" s="14" t="e">
        <f t="shared" ca="1" si="16"/>
        <v>#NAME?</v>
      </c>
      <c r="G248" s="37" t="e">
        <f ca="1">_xll.RiskExpon($B$5)</f>
        <v>#NAME?</v>
      </c>
      <c r="H248" s="14" t="e">
        <f ca="1">IF(D248&lt;=B$6,0,LARGE(J$2:J247,B$6))</f>
        <v>#NAME?</v>
      </c>
      <c r="I248" s="14" t="e">
        <f t="shared" ca="1" si="15"/>
        <v>#NAME?</v>
      </c>
      <c r="J248" s="14" t="e">
        <f t="shared" ca="1" si="13"/>
        <v>#NAME?</v>
      </c>
      <c r="K248" s="14" t="e">
        <f t="shared" ca="1" si="14"/>
        <v>#NAME?</v>
      </c>
    </row>
    <row r="249" spans="1:11" s="14" customFormat="1" x14ac:dyDescent="0.5">
      <c r="A249" s="32"/>
      <c r="D249" s="14">
        <v>248</v>
      </c>
      <c r="E249" s="37" t="e">
        <f ca="1">_xll.RiskExpon($B$3)</f>
        <v>#NAME?</v>
      </c>
      <c r="F249" s="14" t="e">
        <f t="shared" ca="1" si="16"/>
        <v>#NAME?</v>
      </c>
      <c r="G249" s="37" t="e">
        <f ca="1">_xll.RiskExpon($B$5)</f>
        <v>#NAME?</v>
      </c>
      <c r="H249" s="14" t="e">
        <f ca="1">IF(D249&lt;=B$6,0,LARGE(J$2:J248,B$6))</f>
        <v>#NAME?</v>
      </c>
      <c r="I249" s="14" t="e">
        <f t="shared" ca="1" si="15"/>
        <v>#NAME?</v>
      </c>
      <c r="J249" s="14" t="e">
        <f t="shared" ca="1" si="13"/>
        <v>#NAME?</v>
      </c>
      <c r="K249" s="14" t="e">
        <f t="shared" ca="1" si="14"/>
        <v>#NAME?</v>
      </c>
    </row>
    <row r="250" spans="1:11" s="14" customFormat="1" x14ac:dyDescent="0.5">
      <c r="A250" s="32"/>
      <c r="D250" s="14">
        <v>249</v>
      </c>
      <c r="E250" s="37" t="e">
        <f ca="1">_xll.RiskExpon($B$3)</f>
        <v>#NAME?</v>
      </c>
      <c r="F250" s="14" t="e">
        <f t="shared" ca="1" si="16"/>
        <v>#NAME?</v>
      </c>
      <c r="G250" s="37" t="e">
        <f ca="1">_xll.RiskExpon($B$5)</f>
        <v>#NAME?</v>
      </c>
      <c r="H250" s="14" t="e">
        <f ca="1">IF(D250&lt;=B$6,0,LARGE(J$2:J249,B$6))</f>
        <v>#NAME?</v>
      </c>
      <c r="I250" s="14" t="e">
        <f t="shared" ca="1" si="15"/>
        <v>#NAME?</v>
      </c>
      <c r="J250" s="14" t="e">
        <f t="shared" ca="1" si="13"/>
        <v>#NAME?</v>
      </c>
      <c r="K250" s="14" t="e">
        <f t="shared" ca="1" si="14"/>
        <v>#NAME?</v>
      </c>
    </row>
    <row r="251" spans="1:11" s="14" customFormat="1" x14ac:dyDescent="0.5">
      <c r="A251" s="32"/>
      <c r="D251" s="14">
        <v>250</v>
      </c>
      <c r="E251" s="37" t="e">
        <f ca="1">_xll.RiskExpon($B$3)</f>
        <v>#NAME?</v>
      </c>
      <c r="F251" s="14" t="e">
        <f t="shared" ca="1" si="16"/>
        <v>#NAME?</v>
      </c>
      <c r="G251" s="37" t="e">
        <f ca="1">_xll.RiskExpon($B$5)</f>
        <v>#NAME?</v>
      </c>
      <c r="H251" s="14" t="e">
        <f ca="1">IF(D251&lt;=B$6,0,LARGE(J$2:J250,B$6))</f>
        <v>#NAME?</v>
      </c>
      <c r="I251" s="14" t="e">
        <f t="shared" ca="1" si="15"/>
        <v>#NAME?</v>
      </c>
      <c r="J251" s="14" t="e">
        <f t="shared" ca="1" si="13"/>
        <v>#NAME?</v>
      </c>
      <c r="K251" s="14" t="e">
        <f t="shared" ca="1" si="14"/>
        <v>#NAME?</v>
      </c>
    </row>
    <row r="252" spans="1:11" s="14" customFormat="1" x14ac:dyDescent="0.5">
      <c r="A252" s="32"/>
      <c r="D252" s="14">
        <v>251</v>
      </c>
      <c r="E252" s="37" t="e">
        <f ca="1">_xll.RiskExpon($B$3)</f>
        <v>#NAME?</v>
      </c>
      <c r="F252" s="14" t="e">
        <f t="shared" ca="1" si="16"/>
        <v>#NAME?</v>
      </c>
      <c r="G252" s="37" t="e">
        <f ca="1">_xll.RiskExpon($B$5)</f>
        <v>#NAME?</v>
      </c>
      <c r="H252" s="14" t="e">
        <f ca="1">IF(D252&lt;=B$6,0,LARGE(J$2:J251,B$6))</f>
        <v>#NAME?</v>
      </c>
      <c r="I252" s="14" t="e">
        <f t="shared" ca="1" si="15"/>
        <v>#NAME?</v>
      </c>
      <c r="J252" s="14" t="e">
        <f t="shared" ca="1" si="13"/>
        <v>#NAME?</v>
      </c>
      <c r="K252" s="14" t="e">
        <f t="shared" ca="1" si="14"/>
        <v>#NAME?</v>
      </c>
    </row>
    <row r="253" spans="1:11" s="14" customFormat="1" x14ac:dyDescent="0.5">
      <c r="A253" s="32"/>
      <c r="D253" s="14">
        <v>252</v>
      </c>
      <c r="E253" s="37" t="e">
        <f ca="1">_xll.RiskExpon($B$3)</f>
        <v>#NAME?</v>
      </c>
      <c r="F253" s="14" t="e">
        <f t="shared" ca="1" si="16"/>
        <v>#NAME?</v>
      </c>
      <c r="G253" s="37" t="e">
        <f ca="1">_xll.RiskExpon($B$5)</f>
        <v>#NAME?</v>
      </c>
      <c r="H253" s="14" t="e">
        <f ca="1">IF(D253&lt;=B$6,0,LARGE(J$2:J252,B$6))</f>
        <v>#NAME?</v>
      </c>
      <c r="I253" s="14" t="e">
        <f t="shared" ca="1" si="15"/>
        <v>#NAME?</v>
      </c>
      <c r="J253" s="14" t="e">
        <f t="shared" ca="1" si="13"/>
        <v>#NAME?</v>
      </c>
      <c r="K253" s="14" t="e">
        <f t="shared" ca="1" si="14"/>
        <v>#NAME?</v>
      </c>
    </row>
    <row r="254" spans="1:11" s="14" customFormat="1" x14ac:dyDescent="0.5">
      <c r="A254" s="32"/>
      <c r="D254" s="14">
        <v>253</v>
      </c>
      <c r="E254" s="37" t="e">
        <f ca="1">_xll.RiskExpon($B$3)</f>
        <v>#NAME?</v>
      </c>
      <c r="F254" s="14" t="e">
        <f t="shared" ca="1" si="16"/>
        <v>#NAME?</v>
      </c>
      <c r="G254" s="37" t="e">
        <f ca="1">_xll.RiskExpon($B$5)</f>
        <v>#NAME?</v>
      </c>
      <c r="H254" s="14" t="e">
        <f ca="1">IF(D254&lt;=B$6,0,LARGE(J$2:J253,B$6))</f>
        <v>#NAME?</v>
      </c>
      <c r="I254" s="14" t="e">
        <f t="shared" ca="1" si="15"/>
        <v>#NAME?</v>
      </c>
      <c r="J254" s="14" t="e">
        <f t="shared" ca="1" si="13"/>
        <v>#NAME?</v>
      </c>
      <c r="K254" s="14" t="e">
        <f t="shared" ca="1" si="14"/>
        <v>#NAME?</v>
      </c>
    </row>
    <row r="255" spans="1:11" s="14" customFormat="1" x14ac:dyDescent="0.5">
      <c r="A255" s="32"/>
      <c r="D255" s="14">
        <v>254</v>
      </c>
      <c r="E255" s="37" t="e">
        <f ca="1">_xll.RiskExpon($B$3)</f>
        <v>#NAME?</v>
      </c>
      <c r="F255" s="14" t="e">
        <f t="shared" ca="1" si="16"/>
        <v>#NAME?</v>
      </c>
      <c r="G255" s="37" t="e">
        <f ca="1">_xll.RiskExpon($B$5)</f>
        <v>#NAME?</v>
      </c>
      <c r="H255" s="14" t="e">
        <f ca="1">IF(D255&lt;=B$6,0,LARGE(J$2:J254,B$6))</f>
        <v>#NAME?</v>
      </c>
      <c r="I255" s="14" t="e">
        <f t="shared" ca="1" si="15"/>
        <v>#NAME?</v>
      </c>
      <c r="J255" s="14" t="e">
        <f t="shared" ca="1" si="13"/>
        <v>#NAME?</v>
      </c>
      <c r="K255" s="14" t="e">
        <f t="shared" ca="1" si="14"/>
        <v>#NAME?</v>
      </c>
    </row>
    <row r="256" spans="1:11" s="14" customFormat="1" x14ac:dyDescent="0.5">
      <c r="A256" s="32"/>
      <c r="D256" s="14">
        <v>255</v>
      </c>
      <c r="E256" s="37" t="e">
        <f ca="1">_xll.RiskExpon($B$3)</f>
        <v>#NAME?</v>
      </c>
      <c r="F256" s="14" t="e">
        <f t="shared" ca="1" si="16"/>
        <v>#NAME?</v>
      </c>
      <c r="G256" s="37" t="e">
        <f ca="1">_xll.RiskExpon($B$5)</f>
        <v>#NAME?</v>
      </c>
      <c r="H256" s="14" t="e">
        <f ca="1">IF(D256&lt;=B$6,0,LARGE(J$2:J255,B$6))</f>
        <v>#NAME?</v>
      </c>
      <c r="I256" s="14" t="e">
        <f t="shared" ca="1" si="15"/>
        <v>#NAME?</v>
      </c>
      <c r="J256" s="14" t="e">
        <f t="shared" ca="1" si="13"/>
        <v>#NAME?</v>
      </c>
      <c r="K256" s="14" t="e">
        <f t="shared" ca="1" si="14"/>
        <v>#NAME?</v>
      </c>
    </row>
    <row r="257" spans="1:11" s="14" customFormat="1" x14ac:dyDescent="0.5">
      <c r="A257" s="32"/>
      <c r="D257" s="14">
        <v>256</v>
      </c>
      <c r="E257" s="37" t="e">
        <f ca="1">_xll.RiskExpon($B$3)</f>
        <v>#NAME?</v>
      </c>
      <c r="F257" s="14" t="e">
        <f t="shared" ca="1" si="16"/>
        <v>#NAME?</v>
      </c>
      <c r="G257" s="37" t="e">
        <f ca="1">_xll.RiskExpon($B$5)</f>
        <v>#NAME?</v>
      </c>
      <c r="H257" s="14" t="e">
        <f ca="1">IF(D257&lt;=B$6,0,LARGE(J$2:J256,B$6))</f>
        <v>#NAME?</v>
      </c>
      <c r="I257" s="14" t="e">
        <f t="shared" ca="1" si="15"/>
        <v>#NAME?</v>
      </c>
      <c r="J257" s="14" t="e">
        <f t="shared" ca="1" si="13"/>
        <v>#NAME?</v>
      </c>
      <c r="K257" s="14" t="e">
        <f t="shared" ca="1" si="14"/>
        <v>#NAME?</v>
      </c>
    </row>
    <row r="258" spans="1:11" s="14" customFormat="1" x14ac:dyDescent="0.5">
      <c r="A258" s="32"/>
      <c r="D258" s="14">
        <v>257</v>
      </c>
      <c r="E258" s="37" t="e">
        <f ca="1">_xll.RiskExpon($B$3)</f>
        <v>#NAME?</v>
      </c>
      <c r="F258" s="14" t="e">
        <f t="shared" ca="1" si="16"/>
        <v>#NAME?</v>
      </c>
      <c r="G258" s="37" t="e">
        <f ca="1">_xll.RiskExpon($B$5)</f>
        <v>#NAME?</v>
      </c>
      <c r="H258" s="14" t="e">
        <f ca="1">IF(D258&lt;=B$6,0,LARGE(J$2:J257,B$6))</f>
        <v>#NAME?</v>
      </c>
      <c r="I258" s="14" t="e">
        <f t="shared" ca="1" si="15"/>
        <v>#NAME?</v>
      </c>
      <c r="J258" s="14" t="e">
        <f t="shared" ca="1" si="13"/>
        <v>#NAME?</v>
      </c>
      <c r="K258" s="14" t="e">
        <f t="shared" ca="1" si="14"/>
        <v>#NAME?</v>
      </c>
    </row>
    <row r="259" spans="1:11" s="14" customFormat="1" x14ac:dyDescent="0.5">
      <c r="A259" s="32"/>
      <c r="D259" s="14">
        <v>258</v>
      </c>
      <c r="E259" s="37" t="e">
        <f ca="1">_xll.RiskExpon($B$3)</f>
        <v>#NAME?</v>
      </c>
      <c r="F259" s="14" t="e">
        <f t="shared" ca="1" si="16"/>
        <v>#NAME?</v>
      </c>
      <c r="G259" s="37" t="e">
        <f ca="1">_xll.RiskExpon($B$5)</f>
        <v>#NAME?</v>
      </c>
      <c r="H259" s="14" t="e">
        <f ca="1">IF(D259&lt;=B$6,0,LARGE(J$2:J258,B$6))</f>
        <v>#NAME?</v>
      </c>
      <c r="I259" s="14" t="e">
        <f t="shared" ca="1" si="15"/>
        <v>#NAME?</v>
      </c>
      <c r="J259" s="14" t="e">
        <f t="shared" ref="J259:J301" ca="1" si="17">I259+G259</f>
        <v>#NAME?</v>
      </c>
      <c r="K259" s="14" t="e">
        <f t="shared" ref="K259:K301" ca="1" si="18">I259-F259</f>
        <v>#NAME?</v>
      </c>
    </row>
    <row r="260" spans="1:11" s="14" customFormat="1" x14ac:dyDescent="0.5">
      <c r="A260" s="32"/>
      <c r="D260" s="14">
        <v>259</v>
      </c>
      <c r="E260" s="37" t="e">
        <f ca="1">_xll.RiskExpon($B$3)</f>
        <v>#NAME?</v>
      </c>
      <c r="F260" s="14" t="e">
        <f t="shared" ca="1" si="16"/>
        <v>#NAME?</v>
      </c>
      <c r="G260" s="37" t="e">
        <f ca="1">_xll.RiskExpon($B$5)</f>
        <v>#NAME?</v>
      </c>
      <c r="H260" s="14" t="e">
        <f ca="1">IF(D260&lt;=B$6,0,LARGE(J$2:J259,B$6))</f>
        <v>#NAME?</v>
      </c>
      <c r="I260" s="14" t="e">
        <f t="shared" ref="I260:I301" ca="1" si="19">MAX(H260,F260)</f>
        <v>#NAME?</v>
      </c>
      <c r="J260" s="14" t="e">
        <f t="shared" ca="1" si="17"/>
        <v>#NAME?</v>
      </c>
      <c r="K260" s="14" t="e">
        <f t="shared" ca="1" si="18"/>
        <v>#NAME?</v>
      </c>
    </row>
    <row r="261" spans="1:11" s="14" customFormat="1" x14ac:dyDescent="0.5">
      <c r="A261" s="32"/>
      <c r="D261" s="14">
        <v>260</v>
      </c>
      <c r="E261" s="37" t="e">
        <f ca="1">_xll.RiskExpon($B$3)</f>
        <v>#NAME?</v>
      </c>
      <c r="F261" s="14" t="e">
        <f t="shared" ref="F261:F301" ca="1" si="20">F260+E261</f>
        <v>#NAME?</v>
      </c>
      <c r="G261" s="37" t="e">
        <f ca="1">_xll.RiskExpon($B$5)</f>
        <v>#NAME?</v>
      </c>
      <c r="H261" s="14" t="e">
        <f ca="1">IF(D261&lt;=B$6,0,LARGE(J$2:J260,B$6))</f>
        <v>#NAME?</v>
      </c>
      <c r="I261" s="14" t="e">
        <f t="shared" ca="1" si="19"/>
        <v>#NAME?</v>
      </c>
      <c r="J261" s="14" t="e">
        <f t="shared" ca="1" si="17"/>
        <v>#NAME?</v>
      </c>
      <c r="K261" s="14" t="e">
        <f t="shared" ca="1" si="18"/>
        <v>#NAME?</v>
      </c>
    </row>
    <row r="262" spans="1:11" s="14" customFormat="1" x14ac:dyDescent="0.5">
      <c r="A262" s="32"/>
      <c r="D262" s="14">
        <v>261</v>
      </c>
      <c r="E262" s="37" t="e">
        <f ca="1">_xll.RiskExpon($B$3)</f>
        <v>#NAME?</v>
      </c>
      <c r="F262" s="14" t="e">
        <f t="shared" ca="1" si="20"/>
        <v>#NAME?</v>
      </c>
      <c r="G262" s="37" t="e">
        <f ca="1">_xll.RiskExpon($B$5)</f>
        <v>#NAME?</v>
      </c>
      <c r="H262" s="14" t="e">
        <f ca="1">IF(D262&lt;=B$6,0,LARGE(J$2:J261,B$6))</f>
        <v>#NAME?</v>
      </c>
      <c r="I262" s="14" t="e">
        <f t="shared" ca="1" si="19"/>
        <v>#NAME?</v>
      </c>
      <c r="J262" s="14" t="e">
        <f t="shared" ca="1" si="17"/>
        <v>#NAME?</v>
      </c>
      <c r="K262" s="14" t="e">
        <f t="shared" ca="1" si="18"/>
        <v>#NAME?</v>
      </c>
    </row>
    <row r="263" spans="1:11" s="14" customFormat="1" x14ac:dyDescent="0.5">
      <c r="A263" s="32"/>
      <c r="D263" s="14">
        <v>262</v>
      </c>
      <c r="E263" s="37" t="e">
        <f ca="1">_xll.RiskExpon($B$3)</f>
        <v>#NAME?</v>
      </c>
      <c r="F263" s="14" t="e">
        <f t="shared" ca="1" si="20"/>
        <v>#NAME?</v>
      </c>
      <c r="G263" s="37" t="e">
        <f ca="1">_xll.RiskExpon($B$5)</f>
        <v>#NAME?</v>
      </c>
      <c r="H263" s="14" t="e">
        <f ca="1">IF(D263&lt;=B$6,0,LARGE(J$2:J262,B$6))</f>
        <v>#NAME?</v>
      </c>
      <c r="I263" s="14" t="e">
        <f t="shared" ca="1" si="19"/>
        <v>#NAME?</v>
      </c>
      <c r="J263" s="14" t="e">
        <f t="shared" ca="1" si="17"/>
        <v>#NAME?</v>
      </c>
      <c r="K263" s="14" t="e">
        <f t="shared" ca="1" si="18"/>
        <v>#NAME?</v>
      </c>
    </row>
    <row r="264" spans="1:11" s="14" customFormat="1" x14ac:dyDescent="0.5">
      <c r="A264" s="32"/>
      <c r="D264" s="14">
        <v>263</v>
      </c>
      <c r="E264" s="37" t="e">
        <f ca="1">_xll.RiskExpon($B$3)</f>
        <v>#NAME?</v>
      </c>
      <c r="F264" s="14" t="e">
        <f t="shared" ca="1" si="20"/>
        <v>#NAME?</v>
      </c>
      <c r="G264" s="37" t="e">
        <f ca="1">_xll.RiskExpon($B$5)</f>
        <v>#NAME?</v>
      </c>
      <c r="H264" s="14" t="e">
        <f ca="1">IF(D264&lt;=B$6,0,LARGE(J$2:J263,B$6))</f>
        <v>#NAME?</v>
      </c>
      <c r="I264" s="14" t="e">
        <f t="shared" ca="1" si="19"/>
        <v>#NAME?</v>
      </c>
      <c r="J264" s="14" t="e">
        <f t="shared" ca="1" si="17"/>
        <v>#NAME?</v>
      </c>
      <c r="K264" s="14" t="e">
        <f t="shared" ca="1" si="18"/>
        <v>#NAME?</v>
      </c>
    </row>
    <row r="265" spans="1:11" s="14" customFormat="1" x14ac:dyDescent="0.5">
      <c r="A265" s="32"/>
      <c r="D265" s="14">
        <v>264</v>
      </c>
      <c r="E265" s="37" t="e">
        <f ca="1">_xll.RiskExpon($B$3)</f>
        <v>#NAME?</v>
      </c>
      <c r="F265" s="14" t="e">
        <f t="shared" ca="1" si="20"/>
        <v>#NAME?</v>
      </c>
      <c r="G265" s="37" t="e">
        <f ca="1">_xll.RiskExpon($B$5)</f>
        <v>#NAME?</v>
      </c>
      <c r="H265" s="14" t="e">
        <f ca="1">IF(D265&lt;=B$6,0,LARGE(J$2:J264,B$6))</f>
        <v>#NAME?</v>
      </c>
      <c r="I265" s="14" t="e">
        <f t="shared" ca="1" si="19"/>
        <v>#NAME?</v>
      </c>
      <c r="J265" s="14" t="e">
        <f t="shared" ca="1" si="17"/>
        <v>#NAME?</v>
      </c>
      <c r="K265" s="14" t="e">
        <f t="shared" ca="1" si="18"/>
        <v>#NAME?</v>
      </c>
    </row>
    <row r="266" spans="1:11" s="14" customFormat="1" x14ac:dyDescent="0.5">
      <c r="A266" s="32"/>
      <c r="D266" s="14">
        <v>265</v>
      </c>
      <c r="E266" s="37" t="e">
        <f ca="1">_xll.RiskExpon($B$3)</f>
        <v>#NAME?</v>
      </c>
      <c r="F266" s="14" t="e">
        <f t="shared" ca="1" si="20"/>
        <v>#NAME?</v>
      </c>
      <c r="G266" s="37" t="e">
        <f ca="1">_xll.RiskExpon($B$5)</f>
        <v>#NAME?</v>
      </c>
      <c r="H266" s="14" t="e">
        <f ca="1">IF(D266&lt;=B$6,0,LARGE(J$2:J265,B$6))</f>
        <v>#NAME?</v>
      </c>
      <c r="I266" s="14" t="e">
        <f t="shared" ca="1" si="19"/>
        <v>#NAME?</v>
      </c>
      <c r="J266" s="14" t="e">
        <f t="shared" ca="1" si="17"/>
        <v>#NAME?</v>
      </c>
      <c r="K266" s="14" t="e">
        <f t="shared" ca="1" si="18"/>
        <v>#NAME?</v>
      </c>
    </row>
    <row r="267" spans="1:11" s="14" customFormat="1" x14ac:dyDescent="0.5">
      <c r="A267" s="32"/>
      <c r="D267" s="14">
        <v>266</v>
      </c>
      <c r="E267" s="37" t="e">
        <f ca="1">_xll.RiskExpon($B$3)</f>
        <v>#NAME?</v>
      </c>
      <c r="F267" s="14" t="e">
        <f t="shared" ca="1" si="20"/>
        <v>#NAME?</v>
      </c>
      <c r="G267" s="37" t="e">
        <f ca="1">_xll.RiskExpon($B$5)</f>
        <v>#NAME?</v>
      </c>
      <c r="H267" s="14" t="e">
        <f ca="1">IF(D267&lt;=B$6,0,LARGE(J$2:J266,B$6))</f>
        <v>#NAME?</v>
      </c>
      <c r="I267" s="14" t="e">
        <f t="shared" ca="1" si="19"/>
        <v>#NAME?</v>
      </c>
      <c r="J267" s="14" t="e">
        <f t="shared" ca="1" si="17"/>
        <v>#NAME?</v>
      </c>
      <c r="K267" s="14" t="e">
        <f t="shared" ca="1" si="18"/>
        <v>#NAME?</v>
      </c>
    </row>
    <row r="268" spans="1:11" s="14" customFormat="1" x14ac:dyDescent="0.5">
      <c r="A268" s="32"/>
      <c r="D268" s="14">
        <v>267</v>
      </c>
      <c r="E268" s="37" t="e">
        <f ca="1">_xll.RiskExpon($B$3)</f>
        <v>#NAME?</v>
      </c>
      <c r="F268" s="14" t="e">
        <f t="shared" ca="1" si="20"/>
        <v>#NAME?</v>
      </c>
      <c r="G268" s="37" t="e">
        <f ca="1">_xll.RiskExpon($B$5)</f>
        <v>#NAME?</v>
      </c>
      <c r="H268" s="14" t="e">
        <f ca="1">IF(D268&lt;=B$6,0,LARGE(J$2:J267,B$6))</f>
        <v>#NAME?</v>
      </c>
      <c r="I268" s="14" t="e">
        <f t="shared" ca="1" si="19"/>
        <v>#NAME?</v>
      </c>
      <c r="J268" s="14" t="e">
        <f t="shared" ca="1" si="17"/>
        <v>#NAME?</v>
      </c>
      <c r="K268" s="14" t="e">
        <f t="shared" ca="1" si="18"/>
        <v>#NAME?</v>
      </c>
    </row>
    <row r="269" spans="1:11" s="14" customFormat="1" x14ac:dyDescent="0.5">
      <c r="A269" s="32"/>
      <c r="D269" s="14">
        <v>268</v>
      </c>
      <c r="E269" s="37" t="e">
        <f ca="1">_xll.RiskExpon($B$3)</f>
        <v>#NAME?</v>
      </c>
      <c r="F269" s="14" t="e">
        <f t="shared" ca="1" si="20"/>
        <v>#NAME?</v>
      </c>
      <c r="G269" s="37" t="e">
        <f ca="1">_xll.RiskExpon($B$5)</f>
        <v>#NAME?</v>
      </c>
      <c r="H269" s="14" t="e">
        <f ca="1">IF(D269&lt;=B$6,0,LARGE(J$2:J268,B$6))</f>
        <v>#NAME?</v>
      </c>
      <c r="I269" s="14" t="e">
        <f t="shared" ca="1" si="19"/>
        <v>#NAME?</v>
      </c>
      <c r="J269" s="14" t="e">
        <f t="shared" ca="1" si="17"/>
        <v>#NAME?</v>
      </c>
      <c r="K269" s="14" t="e">
        <f t="shared" ca="1" si="18"/>
        <v>#NAME?</v>
      </c>
    </row>
    <row r="270" spans="1:11" s="14" customFormat="1" x14ac:dyDescent="0.5">
      <c r="A270" s="32"/>
      <c r="D270" s="14">
        <v>269</v>
      </c>
      <c r="E270" s="37" t="e">
        <f ca="1">_xll.RiskExpon($B$3)</f>
        <v>#NAME?</v>
      </c>
      <c r="F270" s="14" t="e">
        <f t="shared" ca="1" si="20"/>
        <v>#NAME?</v>
      </c>
      <c r="G270" s="37" t="e">
        <f ca="1">_xll.RiskExpon($B$5)</f>
        <v>#NAME?</v>
      </c>
      <c r="H270" s="14" t="e">
        <f ca="1">IF(D270&lt;=B$6,0,LARGE(J$2:J269,B$6))</f>
        <v>#NAME?</v>
      </c>
      <c r="I270" s="14" t="e">
        <f t="shared" ca="1" si="19"/>
        <v>#NAME?</v>
      </c>
      <c r="J270" s="14" t="e">
        <f t="shared" ca="1" si="17"/>
        <v>#NAME?</v>
      </c>
      <c r="K270" s="14" t="e">
        <f t="shared" ca="1" si="18"/>
        <v>#NAME?</v>
      </c>
    </row>
    <row r="271" spans="1:11" s="14" customFormat="1" x14ac:dyDescent="0.5">
      <c r="A271" s="32"/>
      <c r="D271" s="14">
        <v>270</v>
      </c>
      <c r="E271" s="37" t="e">
        <f ca="1">_xll.RiskExpon($B$3)</f>
        <v>#NAME?</v>
      </c>
      <c r="F271" s="14" t="e">
        <f t="shared" ca="1" si="20"/>
        <v>#NAME?</v>
      </c>
      <c r="G271" s="37" t="e">
        <f ca="1">_xll.RiskExpon($B$5)</f>
        <v>#NAME?</v>
      </c>
      <c r="H271" s="14" t="e">
        <f ca="1">IF(D271&lt;=B$6,0,LARGE(J$2:J270,B$6))</f>
        <v>#NAME?</v>
      </c>
      <c r="I271" s="14" t="e">
        <f t="shared" ca="1" si="19"/>
        <v>#NAME?</v>
      </c>
      <c r="J271" s="14" t="e">
        <f t="shared" ca="1" si="17"/>
        <v>#NAME?</v>
      </c>
      <c r="K271" s="14" t="e">
        <f t="shared" ca="1" si="18"/>
        <v>#NAME?</v>
      </c>
    </row>
    <row r="272" spans="1:11" s="14" customFormat="1" x14ac:dyDescent="0.5">
      <c r="A272" s="32"/>
      <c r="D272" s="14">
        <v>271</v>
      </c>
      <c r="E272" s="37" t="e">
        <f ca="1">_xll.RiskExpon($B$3)</f>
        <v>#NAME?</v>
      </c>
      <c r="F272" s="14" t="e">
        <f t="shared" ca="1" si="20"/>
        <v>#NAME?</v>
      </c>
      <c r="G272" s="37" t="e">
        <f ca="1">_xll.RiskExpon($B$5)</f>
        <v>#NAME?</v>
      </c>
      <c r="H272" s="14" t="e">
        <f ca="1">IF(D272&lt;=B$6,0,LARGE(J$2:J271,B$6))</f>
        <v>#NAME?</v>
      </c>
      <c r="I272" s="14" t="e">
        <f t="shared" ca="1" si="19"/>
        <v>#NAME?</v>
      </c>
      <c r="J272" s="14" t="e">
        <f t="shared" ca="1" si="17"/>
        <v>#NAME?</v>
      </c>
      <c r="K272" s="14" t="e">
        <f t="shared" ca="1" si="18"/>
        <v>#NAME?</v>
      </c>
    </row>
    <row r="273" spans="1:11" s="14" customFormat="1" x14ac:dyDescent="0.5">
      <c r="A273" s="32"/>
      <c r="D273" s="14">
        <v>272</v>
      </c>
      <c r="E273" s="37" t="e">
        <f ca="1">_xll.RiskExpon($B$3)</f>
        <v>#NAME?</v>
      </c>
      <c r="F273" s="14" t="e">
        <f t="shared" ca="1" si="20"/>
        <v>#NAME?</v>
      </c>
      <c r="G273" s="37" t="e">
        <f ca="1">_xll.RiskExpon($B$5)</f>
        <v>#NAME?</v>
      </c>
      <c r="H273" s="14" t="e">
        <f ca="1">IF(D273&lt;=B$6,0,LARGE(J$2:J272,B$6))</f>
        <v>#NAME?</v>
      </c>
      <c r="I273" s="14" t="e">
        <f t="shared" ca="1" si="19"/>
        <v>#NAME?</v>
      </c>
      <c r="J273" s="14" t="e">
        <f t="shared" ca="1" si="17"/>
        <v>#NAME?</v>
      </c>
      <c r="K273" s="14" t="e">
        <f t="shared" ca="1" si="18"/>
        <v>#NAME?</v>
      </c>
    </row>
    <row r="274" spans="1:11" s="14" customFormat="1" x14ac:dyDescent="0.5">
      <c r="A274" s="32"/>
      <c r="D274" s="14">
        <v>273</v>
      </c>
      <c r="E274" s="37" t="e">
        <f ca="1">_xll.RiskExpon($B$3)</f>
        <v>#NAME?</v>
      </c>
      <c r="F274" s="14" t="e">
        <f t="shared" ca="1" si="20"/>
        <v>#NAME?</v>
      </c>
      <c r="G274" s="37" t="e">
        <f ca="1">_xll.RiskExpon($B$5)</f>
        <v>#NAME?</v>
      </c>
      <c r="H274" s="14" t="e">
        <f ca="1">IF(D274&lt;=B$6,0,LARGE(J$2:J273,B$6))</f>
        <v>#NAME?</v>
      </c>
      <c r="I274" s="14" t="e">
        <f t="shared" ca="1" si="19"/>
        <v>#NAME?</v>
      </c>
      <c r="J274" s="14" t="e">
        <f t="shared" ca="1" si="17"/>
        <v>#NAME?</v>
      </c>
      <c r="K274" s="14" t="e">
        <f t="shared" ca="1" si="18"/>
        <v>#NAME?</v>
      </c>
    </row>
    <row r="275" spans="1:11" s="14" customFormat="1" x14ac:dyDescent="0.5">
      <c r="A275" s="32"/>
      <c r="D275" s="14">
        <v>274</v>
      </c>
      <c r="E275" s="37" t="e">
        <f ca="1">_xll.RiskExpon($B$3)</f>
        <v>#NAME?</v>
      </c>
      <c r="F275" s="14" t="e">
        <f t="shared" ca="1" si="20"/>
        <v>#NAME?</v>
      </c>
      <c r="G275" s="37" t="e">
        <f ca="1">_xll.RiskExpon($B$5)</f>
        <v>#NAME?</v>
      </c>
      <c r="H275" s="14" t="e">
        <f ca="1">IF(D275&lt;=B$6,0,LARGE(J$2:J274,B$6))</f>
        <v>#NAME?</v>
      </c>
      <c r="I275" s="14" t="e">
        <f t="shared" ca="1" si="19"/>
        <v>#NAME?</v>
      </c>
      <c r="J275" s="14" t="e">
        <f t="shared" ca="1" si="17"/>
        <v>#NAME?</v>
      </c>
      <c r="K275" s="14" t="e">
        <f t="shared" ca="1" si="18"/>
        <v>#NAME?</v>
      </c>
    </row>
    <row r="276" spans="1:11" s="14" customFormat="1" x14ac:dyDescent="0.5">
      <c r="A276" s="32"/>
      <c r="D276" s="14">
        <v>275</v>
      </c>
      <c r="E276" s="37" t="e">
        <f ca="1">_xll.RiskExpon($B$3)</f>
        <v>#NAME?</v>
      </c>
      <c r="F276" s="14" t="e">
        <f t="shared" ca="1" si="20"/>
        <v>#NAME?</v>
      </c>
      <c r="G276" s="37" t="e">
        <f ca="1">_xll.RiskExpon($B$5)</f>
        <v>#NAME?</v>
      </c>
      <c r="H276" s="14" t="e">
        <f ca="1">IF(D276&lt;=B$6,0,LARGE(J$2:J275,B$6))</f>
        <v>#NAME?</v>
      </c>
      <c r="I276" s="14" t="e">
        <f t="shared" ca="1" si="19"/>
        <v>#NAME?</v>
      </c>
      <c r="J276" s="14" t="e">
        <f t="shared" ca="1" si="17"/>
        <v>#NAME?</v>
      </c>
      <c r="K276" s="14" t="e">
        <f t="shared" ca="1" si="18"/>
        <v>#NAME?</v>
      </c>
    </row>
    <row r="277" spans="1:11" s="14" customFormat="1" x14ac:dyDescent="0.5">
      <c r="A277" s="32"/>
      <c r="D277" s="14">
        <v>276</v>
      </c>
      <c r="E277" s="37" t="e">
        <f ca="1">_xll.RiskExpon($B$3)</f>
        <v>#NAME?</v>
      </c>
      <c r="F277" s="14" t="e">
        <f t="shared" ca="1" si="20"/>
        <v>#NAME?</v>
      </c>
      <c r="G277" s="37" t="e">
        <f ca="1">_xll.RiskExpon($B$5)</f>
        <v>#NAME?</v>
      </c>
      <c r="H277" s="14" t="e">
        <f ca="1">IF(D277&lt;=B$6,0,LARGE(J$2:J276,B$6))</f>
        <v>#NAME?</v>
      </c>
      <c r="I277" s="14" t="e">
        <f t="shared" ca="1" si="19"/>
        <v>#NAME?</v>
      </c>
      <c r="J277" s="14" t="e">
        <f t="shared" ca="1" si="17"/>
        <v>#NAME?</v>
      </c>
      <c r="K277" s="14" t="e">
        <f t="shared" ca="1" si="18"/>
        <v>#NAME?</v>
      </c>
    </row>
    <row r="278" spans="1:11" s="14" customFormat="1" x14ac:dyDescent="0.5">
      <c r="A278" s="32"/>
      <c r="D278" s="14">
        <v>277</v>
      </c>
      <c r="E278" s="37" t="e">
        <f ca="1">_xll.RiskExpon($B$3)</f>
        <v>#NAME?</v>
      </c>
      <c r="F278" s="14" t="e">
        <f t="shared" ca="1" si="20"/>
        <v>#NAME?</v>
      </c>
      <c r="G278" s="37" t="e">
        <f ca="1">_xll.RiskExpon($B$5)</f>
        <v>#NAME?</v>
      </c>
      <c r="H278" s="14" t="e">
        <f ca="1">IF(D278&lt;=B$6,0,LARGE(J$2:J277,B$6))</f>
        <v>#NAME?</v>
      </c>
      <c r="I278" s="14" t="e">
        <f t="shared" ca="1" si="19"/>
        <v>#NAME?</v>
      </c>
      <c r="J278" s="14" t="e">
        <f t="shared" ca="1" si="17"/>
        <v>#NAME?</v>
      </c>
      <c r="K278" s="14" t="e">
        <f t="shared" ca="1" si="18"/>
        <v>#NAME?</v>
      </c>
    </row>
    <row r="279" spans="1:11" s="14" customFormat="1" x14ac:dyDescent="0.5">
      <c r="A279" s="32"/>
      <c r="D279" s="14">
        <v>278</v>
      </c>
      <c r="E279" s="37" t="e">
        <f ca="1">_xll.RiskExpon($B$3)</f>
        <v>#NAME?</v>
      </c>
      <c r="F279" s="14" t="e">
        <f t="shared" ca="1" si="20"/>
        <v>#NAME?</v>
      </c>
      <c r="G279" s="37" t="e">
        <f ca="1">_xll.RiskExpon($B$5)</f>
        <v>#NAME?</v>
      </c>
      <c r="H279" s="14" t="e">
        <f ca="1">IF(D279&lt;=B$6,0,LARGE(J$2:J278,B$6))</f>
        <v>#NAME?</v>
      </c>
      <c r="I279" s="14" t="e">
        <f t="shared" ca="1" si="19"/>
        <v>#NAME?</v>
      </c>
      <c r="J279" s="14" t="e">
        <f t="shared" ca="1" si="17"/>
        <v>#NAME?</v>
      </c>
      <c r="K279" s="14" t="e">
        <f t="shared" ca="1" si="18"/>
        <v>#NAME?</v>
      </c>
    </row>
    <row r="280" spans="1:11" s="14" customFormat="1" x14ac:dyDescent="0.5">
      <c r="A280" s="32"/>
      <c r="D280" s="14">
        <v>279</v>
      </c>
      <c r="E280" s="37" t="e">
        <f ca="1">_xll.RiskExpon($B$3)</f>
        <v>#NAME?</v>
      </c>
      <c r="F280" s="14" t="e">
        <f t="shared" ca="1" si="20"/>
        <v>#NAME?</v>
      </c>
      <c r="G280" s="37" t="e">
        <f ca="1">_xll.RiskExpon($B$5)</f>
        <v>#NAME?</v>
      </c>
      <c r="H280" s="14" t="e">
        <f ca="1">IF(D280&lt;=B$6,0,LARGE(J$2:J279,B$6))</f>
        <v>#NAME?</v>
      </c>
      <c r="I280" s="14" t="e">
        <f t="shared" ca="1" si="19"/>
        <v>#NAME?</v>
      </c>
      <c r="J280" s="14" t="e">
        <f t="shared" ca="1" si="17"/>
        <v>#NAME?</v>
      </c>
      <c r="K280" s="14" t="e">
        <f t="shared" ca="1" si="18"/>
        <v>#NAME?</v>
      </c>
    </row>
    <row r="281" spans="1:11" s="14" customFormat="1" x14ac:dyDescent="0.5">
      <c r="A281" s="32"/>
      <c r="D281" s="14">
        <v>280</v>
      </c>
      <c r="E281" s="37" t="e">
        <f ca="1">_xll.RiskExpon($B$3)</f>
        <v>#NAME?</v>
      </c>
      <c r="F281" s="14" t="e">
        <f t="shared" ca="1" si="20"/>
        <v>#NAME?</v>
      </c>
      <c r="G281" s="37" t="e">
        <f ca="1">_xll.RiskExpon($B$5)</f>
        <v>#NAME?</v>
      </c>
      <c r="H281" s="14" t="e">
        <f ca="1">IF(D281&lt;=B$6,0,LARGE(J$2:J280,B$6))</f>
        <v>#NAME?</v>
      </c>
      <c r="I281" s="14" t="e">
        <f t="shared" ca="1" si="19"/>
        <v>#NAME?</v>
      </c>
      <c r="J281" s="14" t="e">
        <f t="shared" ca="1" si="17"/>
        <v>#NAME?</v>
      </c>
      <c r="K281" s="14" t="e">
        <f t="shared" ca="1" si="18"/>
        <v>#NAME?</v>
      </c>
    </row>
    <row r="282" spans="1:11" s="14" customFormat="1" x14ac:dyDescent="0.5">
      <c r="A282" s="32"/>
      <c r="D282" s="14">
        <v>281</v>
      </c>
      <c r="E282" s="37" t="e">
        <f ca="1">_xll.RiskExpon($B$3)</f>
        <v>#NAME?</v>
      </c>
      <c r="F282" s="14" t="e">
        <f t="shared" ca="1" si="20"/>
        <v>#NAME?</v>
      </c>
      <c r="G282" s="37" t="e">
        <f ca="1">_xll.RiskExpon($B$5)</f>
        <v>#NAME?</v>
      </c>
      <c r="H282" s="14" t="e">
        <f ca="1">IF(D282&lt;=B$6,0,LARGE(J$2:J281,B$6))</f>
        <v>#NAME?</v>
      </c>
      <c r="I282" s="14" t="e">
        <f t="shared" ca="1" si="19"/>
        <v>#NAME?</v>
      </c>
      <c r="J282" s="14" t="e">
        <f t="shared" ca="1" si="17"/>
        <v>#NAME?</v>
      </c>
      <c r="K282" s="14" t="e">
        <f t="shared" ca="1" si="18"/>
        <v>#NAME?</v>
      </c>
    </row>
    <row r="283" spans="1:11" s="14" customFormat="1" x14ac:dyDescent="0.5">
      <c r="A283" s="32"/>
      <c r="D283" s="14">
        <v>282</v>
      </c>
      <c r="E283" s="37" t="e">
        <f ca="1">_xll.RiskExpon($B$3)</f>
        <v>#NAME?</v>
      </c>
      <c r="F283" s="14" t="e">
        <f t="shared" ca="1" si="20"/>
        <v>#NAME?</v>
      </c>
      <c r="G283" s="37" t="e">
        <f ca="1">_xll.RiskExpon($B$5)</f>
        <v>#NAME?</v>
      </c>
      <c r="H283" s="14" t="e">
        <f ca="1">IF(D283&lt;=B$6,0,LARGE(J$2:J282,B$6))</f>
        <v>#NAME?</v>
      </c>
      <c r="I283" s="14" t="e">
        <f t="shared" ca="1" si="19"/>
        <v>#NAME?</v>
      </c>
      <c r="J283" s="14" t="e">
        <f t="shared" ca="1" si="17"/>
        <v>#NAME?</v>
      </c>
      <c r="K283" s="14" t="e">
        <f t="shared" ca="1" si="18"/>
        <v>#NAME?</v>
      </c>
    </row>
    <row r="284" spans="1:11" s="14" customFormat="1" x14ac:dyDescent="0.5">
      <c r="A284" s="32"/>
      <c r="D284" s="14">
        <v>283</v>
      </c>
      <c r="E284" s="37" t="e">
        <f ca="1">_xll.RiskExpon($B$3)</f>
        <v>#NAME?</v>
      </c>
      <c r="F284" s="14" t="e">
        <f t="shared" ca="1" si="20"/>
        <v>#NAME?</v>
      </c>
      <c r="G284" s="37" t="e">
        <f ca="1">_xll.RiskExpon($B$5)</f>
        <v>#NAME?</v>
      </c>
      <c r="H284" s="14" t="e">
        <f ca="1">IF(D284&lt;=B$6,0,LARGE(J$2:J283,B$6))</f>
        <v>#NAME?</v>
      </c>
      <c r="I284" s="14" t="e">
        <f t="shared" ca="1" si="19"/>
        <v>#NAME?</v>
      </c>
      <c r="J284" s="14" t="e">
        <f t="shared" ca="1" si="17"/>
        <v>#NAME?</v>
      </c>
      <c r="K284" s="14" t="e">
        <f t="shared" ca="1" si="18"/>
        <v>#NAME?</v>
      </c>
    </row>
    <row r="285" spans="1:11" s="14" customFormat="1" x14ac:dyDescent="0.5">
      <c r="A285" s="32"/>
      <c r="D285" s="14">
        <v>284</v>
      </c>
      <c r="E285" s="37" t="e">
        <f ca="1">_xll.RiskExpon($B$3)</f>
        <v>#NAME?</v>
      </c>
      <c r="F285" s="14" t="e">
        <f t="shared" ca="1" si="20"/>
        <v>#NAME?</v>
      </c>
      <c r="G285" s="37" t="e">
        <f ca="1">_xll.RiskExpon($B$5)</f>
        <v>#NAME?</v>
      </c>
      <c r="H285" s="14" t="e">
        <f ca="1">IF(D285&lt;=B$6,0,LARGE(J$2:J284,B$6))</f>
        <v>#NAME?</v>
      </c>
      <c r="I285" s="14" t="e">
        <f t="shared" ca="1" si="19"/>
        <v>#NAME?</v>
      </c>
      <c r="J285" s="14" t="e">
        <f t="shared" ca="1" si="17"/>
        <v>#NAME?</v>
      </c>
      <c r="K285" s="14" t="e">
        <f t="shared" ca="1" si="18"/>
        <v>#NAME?</v>
      </c>
    </row>
    <row r="286" spans="1:11" s="14" customFormat="1" x14ac:dyDescent="0.5">
      <c r="A286" s="32"/>
      <c r="D286" s="14">
        <v>285</v>
      </c>
      <c r="E286" s="37" t="e">
        <f ca="1">_xll.RiskExpon($B$3)</f>
        <v>#NAME?</v>
      </c>
      <c r="F286" s="14" t="e">
        <f t="shared" ca="1" si="20"/>
        <v>#NAME?</v>
      </c>
      <c r="G286" s="37" t="e">
        <f ca="1">_xll.RiskExpon($B$5)</f>
        <v>#NAME?</v>
      </c>
      <c r="H286" s="14" t="e">
        <f ca="1">IF(D286&lt;=B$6,0,LARGE(J$2:J285,B$6))</f>
        <v>#NAME?</v>
      </c>
      <c r="I286" s="14" t="e">
        <f t="shared" ca="1" si="19"/>
        <v>#NAME?</v>
      </c>
      <c r="J286" s="14" t="e">
        <f t="shared" ca="1" si="17"/>
        <v>#NAME?</v>
      </c>
      <c r="K286" s="14" t="e">
        <f t="shared" ca="1" si="18"/>
        <v>#NAME?</v>
      </c>
    </row>
    <row r="287" spans="1:11" s="14" customFormat="1" x14ac:dyDescent="0.5">
      <c r="A287" s="32"/>
      <c r="D287" s="14">
        <v>286</v>
      </c>
      <c r="E287" s="37" t="e">
        <f ca="1">_xll.RiskExpon($B$3)</f>
        <v>#NAME?</v>
      </c>
      <c r="F287" s="14" t="e">
        <f t="shared" ca="1" si="20"/>
        <v>#NAME?</v>
      </c>
      <c r="G287" s="37" t="e">
        <f ca="1">_xll.RiskExpon($B$5)</f>
        <v>#NAME?</v>
      </c>
      <c r="H287" s="14" t="e">
        <f ca="1">IF(D287&lt;=B$6,0,LARGE(J$2:J286,B$6))</f>
        <v>#NAME?</v>
      </c>
      <c r="I287" s="14" t="e">
        <f t="shared" ca="1" si="19"/>
        <v>#NAME?</v>
      </c>
      <c r="J287" s="14" t="e">
        <f t="shared" ca="1" si="17"/>
        <v>#NAME?</v>
      </c>
      <c r="K287" s="14" t="e">
        <f t="shared" ca="1" si="18"/>
        <v>#NAME?</v>
      </c>
    </row>
    <row r="288" spans="1:11" s="14" customFormat="1" x14ac:dyDescent="0.5">
      <c r="A288" s="32"/>
      <c r="D288" s="14">
        <v>287</v>
      </c>
      <c r="E288" s="37" t="e">
        <f ca="1">_xll.RiskExpon($B$3)</f>
        <v>#NAME?</v>
      </c>
      <c r="F288" s="14" t="e">
        <f t="shared" ca="1" si="20"/>
        <v>#NAME?</v>
      </c>
      <c r="G288" s="37" t="e">
        <f ca="1">_xll.RiskExpon($B$5)</f>
        <v>#NAME?</v>
      </c>
      <c r="H288" s="14" t="e">
        <f ca="1">IF(D288&lt;=B$6,0,LARGE(J$2:J287,B$6))</f>
        <v>#NAME?</v>
      </c>
      <c r="I288" s="14" t="e">
        <f t="shared" ca="1" si="19"/>
        <v>#NAME?</v>
      </c>
      <c r="J288" s="14" t="e">
        <f t="shared" ca="1" si="17"/>
        <v>#NAME?</v>
      </c>
      <c r="K288" s="14" t="e">
        <f t="shared" ca="1" si="18"/>
        <v>#NAME?</v>
      </c>
    </row>
    <row r="289" spans="1:11" s="14" customFormat="1" x14ac:dyDescent="0.5">
      <c r="A289" s="32"/>
      <c r="D289" s="14">
        <v>288</v>
      </c>
      <c r="E289" s="37" t="e">
        <f ca="1">_xll.RiskExpon($B$3)</f>
        <v>#NAME?</v>
      </c>
      <c r="F289" s="14" t="e">
        <f t="shared" ca="1" si="20"/>
        <v>#NAME?</v>
      </c>
      <c r="G289" s="37" t="e">
        <f ca="1">_xll.RiskExpon($B$5)</f>
        <v>#NAME?</v>
      </c>
      <c r="H289" s="14" t="e">
        <f ca="1">IF(D289&lt;=B$6,0,LARGE(J$2:J288,B$6))</f>
        <v>#NAME?</v>
      </c>
      <c r="I289" s="14" t="e">
        <f t="shared" ca="1" si="19"/>
        <v>#NAME?</v>
      </c>
      <c r="J289" s="14" t="e">
        <f t="shared" ca="1" si="17"/>
        <v>#NAME?</v>
      </c>
      <c r="K289" s="14" t="e">
        <f t="shared" ca="1" si="18"/>
        <v>#NAME?</v>
      </c>
    </row>
    <row r="290" spans="1:11" s="14" customFormat="1" x14ac:dyDescent="0.5">
      <c r="A290" s="32"/>
      <c r="D290" s="14">
        <v>289</v>
      </c>
      <c r="E290" s="37" t="e">
        <f ca="1">_xll.RiskExpon($B$3)</f>
        <v>#NAME?</v>
      </c>
      <c r="F290" s="14" t="e">
        <f t="shared" ca="1" si="20"/>
        <v>#NAME?</v>
      </c>
      <c r="G290" s="37" t="e">
        <f ca="1">_xll.RiskExpon($B$5)</f>
        <v>#NAME?</v>
      </c>
      <c r="H290" s="14" t="e">
        <f ca="1">IF(D290&lt;=B$6,0,LARGE(J$2:J289,B$6))</f>
        <v>#NAME?</v>
      </c>
      <c r="I290" s="14" t="e">
        <f t="shared" ca="1" si="19"/>
        <v>#NAME?</v>
      </c>
      <c r="J290" s="14" t="e">
        <f t="shared" ca="1" si="17"/>
        <v>#NAME?</v>
      </c>
      <c r="K290" s="14" t="e">
        <f t="shared" ca="1" si="18"/>
        <v>#NAME?</v>
      </c>
    </row>
    <row r="291" spans="1:11" s="14" customFormat="1" x14ac:dyDescent="0.5">
      <c r="A291" s="32"/>
      <c r="D291" s="14">
        <v>290</v>
      </c>
      <c r="E291" s="37" t="e">
        <f ca="1">_xll.RiskExpon($B$3)</f>
        <v>#NAME?</v>
      </c>
      <c r="F291" s="14" t="e">
        <f t="shared" ca="1" si="20"/>
        <v>#NAME?</v>
      </c>
      <c r="G291" s="37" t="e">
        <f ca="1">_xll.RiskExpon($B$5)</f>
        <v>#NAME?</v>
      </c>
      <c r="H291" s="14" t="e">
        <f ca="1">IF(D291&lt;=B$6,0,LARGE(J$2:J290,B$6))</f>
        <v>#NAME?</v>
      </c>
      <c r="I291" s="14" t="e">
        <f t="shared" ca="1" si="19"/>
        <v>#NAME?</v>
      </c>
      <c r="J291" s="14" t="e">
        <f t="shared" ca="1" si="17"/>
        <v>#NAME?</v>
      </c>
      <c r="K291" s="14" t="e">
        <f t="shared" ca="1" si="18"/>
        <v>#NAME?</v>
      </c>
    </row>
    <row r="292" spans="1:11" s="14" customFormat="1" x14ac:dyDescent="0.5">
      <c r="A292" s="32"/>
      <c r="D292" s="14">
        <v>291</v>
      </c>
      <c r="E292" s="37" t="e">
        <f ca="1">_xll.RiskExpon($B$3)</f>
        <v>#NAME?</v>
      </c>
      <c r="F292" s="14" t="e">
        <f t="shared" ca="1" si="20"/>
        <v>#NAME?</v>
      </c>
      <c r="G292" s="37" t="e">
        <f ca="1">_xll.RiskExpon($B$5)</f>
        <v>#NAME?</v>
      </c>
      <c r="H292" s="14" t="e">
        <f ca="1">IF(D292&lt;=B$6,0,LARGE(J$2:J291,B$6))</f>
        <v>#NAME?</v>
      </c>
      <c r="I292" s="14" t="e">
        <f t="shared" ca="1" si="19"/>
        <v>#NAME?</v>
      </c>
      <c r="J292" s="14" t="e">
        <f t="shared" ca="1" si="17"/>
        <v>#NAME?</v>
      </c>
      <c r="K292" s="14" t="e">
        <f t="shared" ca="1" si="18"/>
        <v>#NAME?</v>
      </c>
    </row>
    <row r="293" spans="1:11" s="14" customFormat="1" x14ac:dyDescent="0.5">
      <c r="A293" s="32"/>
      <c r="D293" s="14">
        <v>292</v>
      </c>
      <c r="E293" s="37" t="e">
        <f ca="1">_xll.RiskExpon($B$3)</f>
        <v>#NAME?</v>
      </c>
      <c r="F293" s="14" t="e">
        <f t="shared" ca="1" si="20"/>
        <v>#NAME?</v>
      </c>
      <c r="G293" s="37" t="e">
        <f ca="1">_xll.RiskExpon($B$5)</f>
        <v>#NAME?</v>
      </c>
      <c r="H293" s="14" t="e">
        <f ca="1">IF(D293&lt;=B$6,0,LARGE(J$2:J292,B$6))</f>
        <v>#NAME?</v>
      </c>
      <c r="I293" s="14" t="e">
        <f t="shared" ca="1" si="19"/>
        <v>#NAME?</v>
      </c>
      <c r="J293" s="14" t="e">
        <f t="shared" ca="1" si="17"/>
        <v>#NAME?</v>
      </c>
      <c r="K293" s="14" t="e">
        <f t="shared" ca="1" si="18"/>
        <v>#NAME?</v>
      </c>
    </row>
    <row r="294" spans="1:11" s="14" customFormat="1" x14ac:dyDescent="0.5">
      <c r="A294" s="32"/>
      <c r="D294" s="14">
        <v>293</v>
      </c>
      <c r="E294" s="37" t="e">
        <f ca="1">_xll.RiskExpon($B$3)</f>
        <v>#NAME?</v>
      </c>
      <c r="F294" s="14" t="e">
        <f t="shared" ca="1" si="20"/>
        <v>#NAME?</v>
      </c>
      <c r="G294" s="37" t="e">
        <f ca="1">_xll.RiskExpon($B$5)</f>
        <v>#NAME?</v>
      </c>
      <c r="H294" s="14" t="e">
        <f ca="1">IF(D294&lt;=B$6,0,LARGE(J$2:J293,B$6))</f>
        <v>#NAME?</v>
      </c>
      <c r="I294" s="14" t="e">
        <f t="shared" ca="1" si="19"/>
        <v>#NAME?</v>
      </c>
      <c r="J294" s="14" t="e">
        <f t="shared" ca="1" si="17"/>
        <v>#NAME?</v>
      </c>
      <c r="K294" s="14" t="e">
        <f t="shared" ca="1" si="18"/>
        <v>#NAME?</v>
      </c>
    </row>
    <row r="295" spans="1:11" s="14" customFormat="1" x14ac:dyDescent="0.5">
      <c r="A295" s="32"/>
      <c r="D295" s="14">
        <v>294</v>
      </c>
      <c r="E295" s="37" t="e">
        <f ca="1">_xll.RiskExpon($B$3)</f>
        <v>#NAME?</v>
      </c>
      <c r="F295" s="14" t="e">
        <f t="shared" ca="1" si="20"/>
        <v>#NAME?</v>
      </c>
      <c r="G295" s="37" t="e">
        <f ca="1">_xll.RiskExpon($B$5)</f>
        <v>#NAME?</v>
      </c>
      <c r="H295" s="14" t="e">
        <f ca="1">IF(D295&lt;=B$6,0,LARGE(J$2:J294,B$6))</f>
        <v>#NAME?</v>
      </c>
      <c r="I295" s="14" t="e">
        <f t="shared" ca="1" si="19"/>
        <v>#NAME?</v>
      </c>
      <c r="J295" s="14" t="e">
        <f t="shared" ca="1" si="17"/>
        <v>#NAME?</v>
      </c>
      <c r="K295" s="14" t="e">
        <f t="shared" ca="1" si="18"/>
        <v>#NAME?</v>
      </c>
    </row>
    <row r="296" spans="1:11" s="14" customFormat="1" x14ac:dyDescent="0.5">
      <c r="A296" s="32"/>
      <c r="D296" s="14">
        <v>295</v>
      </c>
      <c r="E296" s="37" t="e">
        <f ca="1">_xll.RiskExpon($B$3)</f>
        <v>#NAME?</v>
      </c>
      <c r="F296" s="14" t="e">
        <f t="shared" ca="1" si="20"/>
        <v>#NAME?</v>
      </c>
      <c r="G296" s="37" t="e">
        <f ca="1">_xll.RiskExpon($B$5)</f>
        <v>#NAME?</v>
      </c>
      <c r="H296" s="14" t="e">
        <f ca="1">IF(D296&lt;=B$6,0,LARGE(J$2:J295,B$6))</f>
        <v>#NAME?</v>
      </c>
      <c r="I296" s="14" t="e">
        <f t="shared" ca="1" si="19"/>
        <v>#NAME?</v>
      </c>
      <c r="J296" s="14" t="e">
        <f t="shared" ca="1" si="17"/>
        <v>#NAME?</v>
      </c>
      <c r="K296" s="14" t="e">
        <f t="shared" ca="1" si="18"/>
        <v>#NAME?</v>
      </c>
    </row>
    <row r="297" spans="1:11" s="14" customFormat="1" x14ac:dyDescent="0.5">
      <c r="A297" s="32"/>
      <c r="D297" s="14">
        <v>296</v>
      </c>
      <c r="E297" s="37" t="e">
        <f ca="1">_xll.RiskExpon($B$3)</f>
        <v>#NAME?</v>
      </c>
      <c r="F297" s="14" t="e">
        <f t="shared" ca="1" si="20"/>
        <v>#NAME?</v>
      </c>
      <c r="G297" s="37" t="e">
        <f ca="1">_xll.RiskExpon($B$5)</f>
        <v>#NAME?</v>
      </c>
      <c r="H297" s="14" t="e">
        <f ca="1">IF(D297&lt;=B$6,0,LARGE(J$2:J296,B$6))</f>
        <v>#NAME?</v>
      </c>
      <c r="I297" s="14" t="e">
        <f t="shared" ca="1" si="19"/>
        <v>#NAME?</v>
      </c>
      <c r="J297" s="14" t="e">
        <f t="shared" ca="1" si="17"/>
        <v>#NAME?</v>
      </c>
      <c r="K297" s="14" t="e">
        <f t="shared" ca="1" si="18"/>
        <v>#NAME?</v>
      </c>
    </row>
    <row r="298" spans="1:11" s="14" customFormat="1" x14ac:dyDescent="0.5">
      <c r="A298" s="32"/>
      <c r="D298" s="14">
        <v>297</v>
      </c>
      <c r="E298" s="37" t="e">
        <f ca="1">_xll.RiskExpon($B$3)</f>
        <v>#NAME?</v>
      </c>
      <c r="F298" s="14" t="e">
        <f t="shared" ca="1" si="20"/>
        <v>#NAME?</v>
      </c>
      <c r="G298" s="37" t="e">
        <f ca="1">_xll.RiskExpon($B$5)</f>
        <v>#NAME?</v>
      </c>
      <c r="H298" s="14" t="e">
        <f ca="1">IF(D298&lt;=B$6,0,LARGE(J$2:J297,B$6))</f>
        <v>#NAME?</v>
      </c>
      <c r="I298" s="14" t="e">
        <f t="shared" ca="1" si="19"/>
        <v>#NAME?</v>
      </c>
      <c r="J298" s="14" t="e">
        <f t="shared" ca="1" si="17"/>
        <v>#NAME?</v>
      </c>
      <c r="K298" s="14" t="e">
        <f t="shared" ca="1" si="18"/>
        <v>#NAME?</v>
      </c>
    </row>
    <row r="299" spans="1:11" s="14" customFormat="1" x14ac:dyDescent="0.5">
      <c r="A299" s="32"/>
      <c r="D299" s="14">
        <v>298</v>
      </c>
      <c r="E299" s="37" t="e">
        <f ca="1">_xll.RiskExpon($B$3)</f>
        <v>#NAME?</v>
      </c>
      <c r="F299" s="14" t="e">
        <f t="shared" ca="1" si="20"/>
        <v>#NAME?</v>
      </c>
      <c r="G299" s="37" t="e">
        <f ca="1">_xll.RiskExpon($B$5)</f>
        <v>#NAME?</v>
      </c>
      <c r="H299" s="14" t="e">
        <f ca="1">IF(D299&lt;=B$6,0,LARGE(J$2:J298,B$6))</f>
        <v>#NAME?</v>
      </c>
      <c r="I299" s="14" t="e">
        <f t="shared" ca="1" si="19"/>
        <v>#NAME?</v>
      </c>
      <c r="J299" s="14" t="e">
        <f t="shared" ca="1" si="17"/>
        <v>#NAME?</v>
      </c>
      <c r="K299" s="14" t="e">
        <f t="shared" ca="1" si="18"/>
        <v>#NAME?</v>
      </c>
    </row>
    <row r="300" spans="1:11" s="14" customFormat="1" x14ac:dyDescent="0.5">
      <c r="A300" s="32"/>
      <c r="D300" s="14">
        <v>299</v>
      </c>
      <c r="E300" s="37" t="e">
        <f ca="1">_xll.RiskExpon($B$3)</f>
        <v>#NAME?</v>
      </c>
      <c r="F300" s="14" t="e">
        <f t="shared" ca="1" si="20"/>
        <v>#NAME?</v>
      </c>
      <c r="G300" s="37" t="e">
        <f ca="1">_xll.RiskExpon($B$5)</f>
        <v>#NAME?</v>
      </c>
      <c r="H300" s="14" t="e">
        <f ca="1">IF(D300&lt;=B$6,0,LARGE(J$2:J299,B$6))</f>
        <v>#NAME?</v>
      </c>
      <c r="I300" s="14" t="e">
        <f t="shared" ca="1" si="19"/>
        <v>#NAME?</v>
      </c>
      <c r="J300" s="14" t="e">
        <f t="shared" ca="1" si="17"/>
        <v>#NAME?</v>
      </c>
      <c r="K300" s="14" t="e">
        <f t="shared" ca="1" si="18"/>
        <v>#NAME?</v>
      </c>
    </row>
    <row r="301" spans="1:11" s="14" customFormat="1" x14ac:dyDescent="0.5">
      <c r="A301" s="32"/>
      <c r="D301" s="14">
        <v>300</v>
      </c>
      <c r="E301" s="37" t="e">
        <f ca="1">_xll.RiskExpon($B$3)</f>
        <v>#NAME?</v>
      </c>
      <c r="F301" s="14" t="e">
        <f t="shared" ca="1" si="20"/>
        <v>#NAME?</v>
      </c>
      <c r="G301" s="37" t="e">
        <f ca="1">_xll.RiskExpon($B$5)</f>
        <v>#NAME?</v>
      </c>
      <c r="H301" s="14" t="e">
        <f ca="1">IF(D301&lt;=B$6,0,LARGE(J$2:J300,B$6))</f>
        <v>#NAME?</v>
      </c>
      <c r="I301" s="14" t="e">
        <f t="shared" ca="1" si="19"/>
        <v>#NAME?</v>
      </c>
      <c r="J301" s="14" t="e">
        <f t="shared" ca="1" si="17"/>
        <v>#NAME?</v>
      </c>
      <c r="K301" s="14" t="e">
        <f t="shared" ca="1" si="18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Problem 10 a-d</vt:lpstr>
      <vt:lpstr>Problem 10 e</vt:lpstr>
      <vt:lpstr>Problem12 a-d</vt:lpstr>
      <vt:lpstr>Problem 12 e</vt:lpstr>
      <vt:lpstr>Problem 14</vt:lpstr>
      <vt:lpstr>Problem 19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Sahoo</dc:creator>
  <cp:lastModifiedBy>Ron</cp:lastModifiedBy>
  <dcterms:created xsi:type="dcterms:W3CDTF">2018-02-16T01:06:17Z</dcterms:created>
  <dcterms:modified xsi:type="dcterms:W3CDTF">2018-02-24T20:40:00Z</dcterms:modified>
</cp:coreProperties>
</file>