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4.xml" ContentType="application/inkml+xml"/>
  <Override PartName="/xl/ink/ink5.xml" ContentType="application/inkml+xml"/>
  <Override PartName="/xl/ink/ink6.xml" ContentType="application/inkml+xml"/>
  <Override PartName="/xl/ink/ink7.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on\Desktop\All Grading\6436 Grading\6436 Assgt 7\"/>
    </mc:Choice>
  </mc:AlternateContent>
  <bookViews>
    <workbookView xWindow="323" yWindow="180" windowWidth="15300" windowHeight="5723"/>
  </bookViews>
  <sheets>
    <sheet name="Cover" sheetId="5" r:id="rId1"/>
    <sheet name="Daily Demand" sheetId="1" r:id="rId2"/>
    <sheet name="Contractor Lead Times" sheetId="2" r:id="rId3"/>
    <sheet name="Current Machine Setup Times" sheetId="3" r:id="rId4"/>
    <sheet name="Assignment" sheetId="4" r:id="rId5"/>
  </sheets>
  <calcPr calcId="171027"/>
</workbook>
</file>

<file path=xl/calcChain.xml><?xml version="1.0" encoding="utf-8"?>
<calcChain xmlns="http://schemas.openxmlformats.org/spreadsheetml/2006/main">
  <c r="D9" i="1" l="1"/>
  <c r="D8" i="1"/>
  <c r="D6" i="3" l="1"/>
  <c r="B3" i="4" l="1"/>
  <c r="D7" i="3"/>
  <c r="D13" i="2"/>
  <c r="D12" i="2"/>
  <c r="E19" i="4"/>
  <c r="E11" i="4"/>
  <c r="E3" i="4" s="1"/>
  <c r="E9" i="4"/>
  <c r="E20" i="4" s="1"/>
  <c r="D9" i="4"/>
  <c r="D20" i="4" s="1"/>
  <c r="C9" i="4"/>
  <c r="C20" i="4" s="1"/>
  <c r="B9" i="4"/>
  <c r="B20" i="4" s="1"/>
  <c r="E7" i="4"/>
  <c r="E22" i="4" s="1"/>
  <c r="D7" i="4"/>
  <c r="D24" i="4" s="1"/>
  <c r="C7" i="4"/>
  <c r="C24" i="4" s="1"/>
  <c r="B7" i="4"/>
  <c r="B24" i="4" s="1"/>
  <c r="D3" i="4"/>
  <c r="D17" i="4" s="1"/>
  <c r="C3" i="4"/>
  <c r="E23" i="4" l="1"/>
  <c r="D19" i="4"/>
  <c r="D23" i="4" s="1"/>
  <c r="D22" i="4"/>
  <c r="D25" i="4" s="1"/>
  <c r="E25" i="4"/>
  <c r="B17" i="4"/>
  <c r="B18" i="4" s="1"/>
  <c r="B19" i="4" s="1"/>
  <c r="B23" i="4" s="1"/>
  <c r="E24" i="4"/>
  <c r="C17" i="4"/>
  <c r="C18" i="4" s="1"/>
  <c r="C19" i="4" s="1"/>
  <c r="C23" i="4" s="1"/>
  <c r="B22" i="4"/>
  <c r="C22" i="4" l="1"/>
  <c r="C25" i="4" s="1"/>
  <c r="B25" i="4"/>
  <c r="C27" i="4" s="1"/>
  <c r="C28" i="4" s="1"/>
</calcChain>
</file>

<file path=xl/sharedStrings.xml><?xml version="1.0" encoding="utf-8"?>
<sst xmlns="http://schemas.openxmlformats.org/spreadsheetml/2006/main" count="47" uniqueCount="43">
  <si>
    <t>Average</t>
  </si>
  <si>
    <t>Standard Dev.</t>
  </si>
  <si>
    <t>Current</t>
  </si>
  <si>
    <t>New Process</t>
  </si>
  <si>
    <t>Vendor Base</t>
  </si>
  <si>
    <t>Vendor Discount</t>
  </si>
  <si>
    <t>Holding Cost %</t>
  </si>
  <si>
    <t>Holding Cost $</t>
  </si>
  <si>
    <t>Days Per Year</t>
  </si>
  <si>
    <t>Avg. Daily Demand</t>
  </si>
  <si>
    <t>StdDev Daily Demand</t>
  </si>
  <si>
    <t>Annual Demand</t>
  </si>
  <si>
    <t>Service Level</t>
  </si>
  <si>
    <t>Z Value</t>
  </si>
  <si>
    <t>Casting cost</t>
  </si>
  <si>
    <t>Machining cost</t>
  </si>
  <si>
    <t>Production rate/day</t>
  </si>
  <si>
    <t>setup/ ordering cost</t>
  </si>
  <si>
    <t>avg. setup time</t>
  </si>
  <si>
    <t>stdDev setup time</t>
  </si>
  <si>
    <t>ERS/EOQ</t>
  </si>
  <si>
    <t>Run Time</t>
  </si>
  <si>
    <t>Imax</t>
  </si>
  <si>
    <t>Safety Stock</t>
  </si>
  <si>
    <t>Annual Setup Cost</t>
  </si>
  <si>
    <t>Annual holding Cost</t>
  </si>
  <si>
    <t>Annual Acq. Cost</t>
  </si>
  <si>
    <t>Total Ann Cost</t>
  </si>
  <si>
    <t>Saving from Old to New Process</t>
  </si>
  <si>
    <t>% Savings</t>
  </si>
  <si>
    <t>Answers:</t>
  </si>
  <si>
    <t>1) The new process gives us the lowest cost among all the processes.</t>
  </si>
  <si>
    <t xml:space="preserve">2) The Three critical failings of the analysis are: </t>
  </si>
  <si>
    <t>a) We are not aware about the cost of purchasing of new equipment.</t>
  </si>
  <si>
    <t>b) The total cost does not include the cost for training of operators and maintainence</t>
  </si>
  <si>
    <t>OSCP</t>
  </si>
  <si>
    <t>Group 7</t>
  </si>
  <si>
    <t>Team Members</t>
  </si>
  <si>
    <t>Pankaj Kumar</t>
  </si>
  <si>
    <t>Siva Prasad Sahoo</t>
  </si>
  <si>
    <t>Gauri Naik</t>
  </si>
  <si>
    <t>Assignment 7</t>
  </si>
  <si>
    <t>c) Not know how the old machine is being depriciated.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</si>
</sst>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409]* #,##0.00_);_([$$-409]* \(#,##0.00\);_([$$-409]* &quot;-&quot;??_);_(@_)"/>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9" fontId="0" fillId="0" borderId="0" xfId="0" applyNumberFormat="1"/>
    <xf numFmtId="164" fontId="0" fillId="0" borderId="0" xfId="0" applyNumberFormat="1"/>
    <xf numFmtId="10" fontId="0" fillId="0" borderId="0" xfId="0" applyNumberFormat="1"/>
    <xf numFmtId="0" fontId="0" fillId="0" borderId="0" xfId="0" applyAlignment="1">
      <alignment wrapText="1"/>
    </xf>
    <xf numFmtId="0" fontId="1" fillId="0" borderId="0" xfId="0" applyFont="1" applyAlignment="1">
      <alignment wrapText="1"/>
    </xf>
    <xf numFmtId="0" fontId="1" fillId="0" borderId="0" xfId="0" applyFont="1" applyAlignment="1"/>
    <xf numFmtId="0" fontId="1" fillId="0" borderId="1" xfId="0" applyFont="1" applyBorder="1"/>
    <xf numFmtId="0" fontId="1" fillId="2"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customXml" Target="../ink/ink5.xml"/><Relationship Id="rId7" Type="http://schemas.openxmlformats.org/officeDocument/2006/relationships/customXml" Target="../ink/ink7.xml"/><Relationship Id="rId2" Type="http://schemas.openxmlformats.org/officeDocument/2006/relationships/image" Target="../media/image4.png"/><Relationship Id="rId1" Type="http://schemas.openxmlformats.org/officeDocument/2006/relationships/customXml" Target="../ink/ink4.xml"/><Relationship Id="rId6" Type="http://schemas.openxmlformats.org/officeDocument/2006/relationships/image" Target="../media/image6.png"/><Relationship Id="rId5" Type="http://schemas.openxmlformats.org/officeDocument/2006/relationships/customXml" Target="../ink/ink6.xml"/><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559572</xdr:colOff>
      <xdr:row>2</xdr:row>
      <xdr:rowOff>145719</xdr:rowOff>
    </xdr:from>
    <xdr:to>
      <xdr:col>3</xdr:col>
      <xdr:colOff>136984</xdr:colOff>
      <xdr:row>10</xdr:row>
      <xdr:rowOff>178697</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 name="Ink 2">
              <a:extLst>
                <a:ext uri="{FF2B5EF4-FFF2-40B4-BE49-F238E27FC236}">
                  <a16:creationId xmlns:a16="http://schemas.microsoft.com/office/drawing/2014/main" id="{A7A56EE9-FC63-4610-9256-05E5A942E528}"/>
                </a:ext>
              </a:extLst>
            </xdr14:cNvPr>
            <xdr14:cNvContentPartPr/>
          </xdr14:nvContentPartPr>
          <xdr14:nvPr macro=""/>
          <xdr14:xfrm>
            <a:off x="1765080" y="508860"/>
            <a:ext cx="1146060" cy="1485540"/>
          </xdr14:xfrm>
        </xdr:contentPart>
      </mc:Choice>
      <mc:Fallback>
        <xdr:pic>
          <xdr:nvPicPr>
            <xdr:cNvPr id="3" name="Ink 2">
              <a:extLst>
                <a:ext uri="{FF2B5EF4-FFF2-40B4-BE49-F238E27FC236}">
                  <a16:creationId xmlns:a16="http://schemas.microsoft.com/office/drawing/2014/main" id="{A7A56EE9-FC63-4610-9256-05E5A942E528}"/>
                </a:ext>
              </a:extLst>
            </xdr:cNvPr>
            <xdr:cNvPicPr/>
          </xdr:nvPicPr>
          <xdr:blipFill>
            <a:blip xmlns:r="http://schemas.openxmlformats.org/officeDocument/2006/relationships" r:embed="rId2"/>
            <a:stretch>
              <a:fillRect/>
            </a:stretch>
          </xdr:blipFill>
          <xdr:spPr>
            <a:xfrm>
              <a:off x="1760761" y="504541"/>
              <a:ext cx="1154699" cy="1494179"/>
            </a:xfrm>
            <a:prstGeom prst="rect">
              <a:avLst/>
            </a:prstGeom>
          </xdr:spPr>
        </xdr:pic>
      </mc:Fallback>
    </mc:AlternateContent>
    <xdr:clientData/>
  </xdr:twoCellAnchor>
  <xdr:twoCellAnchor>
    <xdr:from>
      <xdr:col>1</xdr:col>
      <xdr:colOff>62412</xdr:colOff>
      <xdr:row>1</xdr:row>
      <xdr:rowOff>74389</xdr:rowOff>
    </xdr:from>
    <xdr:to>
      <xdr:col>3</xdr:col>
      <xdr:colOff>547744</xdr:colOff>
      <xdr:row>12</xdr:row>
      <xdr:rowOff>68636</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0" name="Ink 9">
              <a:extLst>
                <a:ext uri="{FF2B5EF4-FFF2-40B4-BE49-F238E27FC236}">
                  <a16:creationId xmlns:a16="http://schemas.microsoft.com/office/drawing/2014/main" id="{28DE1217-3512-491B-AE79-3ACACE508F24}"/>
                </a:ext>
              </a:extLst>
            </xdr14:cNvPr>
            <xdr14:cNvContentPartPr/>
          </xdr14:nvContentPartPr>
          <xdr14:nvPr macro=""/>
          <xdr14:xfrm>
            <a:off x="1267920" y="255960"/>
            <a:ext cx="2053980" cy="1991520"/>
          </xdr14:xfrm>
        </xdr:contentPart>
      </mc:Choice>
      <mc:Fallback>
        <xdr:pic>
          <xdr:nvPicPr>
            <xdr:cNvPr id="10" name="Ink 9">
              <a:extLst>
                <a:ext uri="{FF2B5EF4-FFF2-40B4-BE49-F238E27FC236}">
                  <a16:creationId xmlns:a16="http://schemas.microsoft.com/office/drawing/2014/main" id="{28DE1217-3512-491B-AE79-3ACACE508F24}"/>
                </a:ext>
              </a:extLst>
            </xdr:cNvPr>
            <xdr:cNvPicPr/>
          </xdr:nvPicPr>
          <xdr:blipFill>
            <a:blip xmlns:r="http://schemas.openxmlformats.org/officeDocument/2006/relationships" r:embed="rId4"/>
            <a:stretch>
              <a:fillRect/>
            </a:stretch>
          </xdr:blipFill>
          <xdr:spPr>
            <a:xfrm>
              <a:off x="1263600" y="251640"/>
              <a:ext cx="2062619" cy="2000160"/>
            </a:xfrm>
            <a:prstGeom prst="rect">
              <a:avLst/>
            </a:prstGeom>
          </xdr:spPr>
        </xdr:pic>
      </mc:Fallback>
    </mc:AlternateContent>
    <xdr:clientData/>
  </xdr:twoCellAnchor>
  <xdr:twoCellAnchor>
    <xdr:from>
      <xdr:col>1</xdr:col>
      <xdr:colOff>860172</xdr:colOff>
      <xdr:row>5</xdr:row>
      <xdr:rowOff>136868</xdr:rowOff>
    </xdr:from>
    <xdr:to>
      <xdr:col>3</xdr:col>
      <xdr:colOff>366304</xdr:colOff>
      <xdr:row>11</xdr:row>
      <xdr:rowOff>151926</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1" name="Ink 10">
              <a:extLst>
                <a:ext uri="{FF2B5EF4-FFF2-40B4-BE49-F238E27FC236}">
                  <a16:creationId xmlns:a16="http://schemas.microsoft.com/office/drawing/2014/main" id="{F2961FD2-1EA3-4B08-98BA-1FAC4D72AB1B}"/>
                </a:ext>
              </a:extLst>
            </xdr14:cNvPr>
            <xdr14:cNvContentPartPr/>
          </xdr14:nvContentPartPr>
          <xdr14:nvPr macro=""/>
          <xdr14:xfrm>
            <a:off x="2065680" y="1044720"/>
            <a:ext cx="1074780" cy="1104480"/>
          </xdr14:xfrm>
        </xdr:contentPart>
      </mc:Choice>
      <mc:Fallback>
        <xdr:pic>
          <xdr:nvPicPr>
            <xdr:cNvPr id="11" name="Ink 10">
              <a:extLst>
                <a:ext uri="{FF2B5EF4-FFF2-40B4-BE49-F238E27FC236}">
                  <a16:creationId xmlns:a16="http://schemas.microsoft.com/office/drawing/2014/main" id="{F2961FD2-1EA3-4B08-98BA-1FAC4D72AB1B}"/>
                </a:ext>
              </a:extLst>
            </xdr:cNvPr>
            <xdr:cNvPicPr/>
          </xdr:nvPicPr>
          <xdr:blipFill>
            <a:blip xmlns:r="http://schemas.openxmlformats.org/officeDocument/2006/relationships" r:embed="rId6"/>
            <a:stretch>
              <a:fillRect/>
            </a:stretch>
          </xdr:blipFill>
          <xdr:spPr>
            <a:xfrm>
              <a:off x="2061362" y="1040401"/>
              <a:ext cx="1083416" cy="1113117"/>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209550</xdr:colOff>
      <xdr:row>1</xdr:row>
      <xdr:rowOff>79375</xdr:rowOff>
    </xdr:from>
    <xdr:to>
      <xdr:col>6</xdr:col>
      <xdr:colOff>120650</xdr:colOff>
      <xdr:row>4</xdr:row>
      <xdr:rowOff>11577</xdr:rowOff>
    </xdr:to>
    <xdr:sp macro="" textlink="">
      <xdr:nvSpPr>
        <xdr:cNvPr id="2" name="TextBox 1">
          <a:extLst>
            <a:ext uri="{FF2B5EF4-FFF2-40B4-BE49-F238E27FC236}">
              <a16:creationId xmlns:a16="http://schemas.microsoft.com/office/drawing/2014/main" id="{19422B44-D633-4EBE-82DD-B0B6629B0FEF}"/>
            </a:ext>
          </a:extLst>
        </xdr:cNvPr>
        <xdr:cNvSpPr txBox="1"/>
      </xdr:nvSpPr>
      <xdr:spPr>
        <a:xfrm>
          <a:off x="819150" y="254000"/>
          <a:ext cx="2959100" cy="5143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Demand</a:t>
          </a:r>
          <a:r>
            <a:rPr lang="en-US" sz="1100" baseline="0"/>
            <a:t> in units for machined 795GTX housings for the most recent 150 work days.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190500</xdr:colOff>
      <xdr:row>1</xdr:row>
      <xdr:rowOff>60325</xdr:rowOff>
    </xdr:from>
    <xdr:to>
      <xdr:col>5</xdr:col>
      <xdr:colOff>190500</xdr:colOff>
      <xdr:row>9</xdr:row>
      <xdr:rowOff>76219</xdr:rowOff>
    </xdr:to>
    <xdr:sp macro="" textlink="">
      <xdr:nvSpPr>
        <xdr:cNvPr id="2" name="TextBox 1">
          <a:extLst>
            <a:ext uri="{FF2B5EF4-FFF2-40B4-BE49-F238E27FC236}">
              <a16:creationId xmlns:a16="http://schemas.microsoft.com/office/drawing/2014/main" id="{7462D0E5-6F73-44F1-8A3A-2A8FD5A37671}"/>
            </a:ext>
          </a:extLst>
        </xdr:cNvPr>
        <xdr:cNvSpPr txBox="1"/>
      </xdr:nvSpPr>
      <xdr:spPr>
        <a:xfrm>
          <a:off x="800100" y="234950"/>
          <a:ext cx="2438400" cy="14986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200"/>
            </a:lnSpc>
          </a:pPr>
          <a:r>
            <a:rPr lang="en-US" sz="1100"/>
            <a:t>Days required by the contractor to process 25 batches of other pump model housings.  Note these times include transportation to and from the contractor's site. One outlier time shown here reflects an aberrant equipment down time circumstance experienced</a:t>
          </a:r>
          <a:r>
            <a:rPr lang="en-US" sz="1100" baseline="0"/>
            <a:t> by the contractor.</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438150</xdr:colOff>
      <xdr:row>1</xdr:row>
      <xdr:rowOff>0</xdr:rowOff>
    </xdr:from>
    <xdr:to>
      <xdr:col>5</xdr:col>
      <xdr:colOff>438150</xdr:colOff>
      <xdr:row>3</xdr:row>
      <xdr:rowOff>104942</xdr:rowOff>
    </xdr:to>
    <xdr:sp macro="" textlink="">
      <xdr:nvSpPr>
        <xdr:cNvPr id="2" name="TextBox 1">
          <a:extLst>
            <a:ext uri="{FF2B5EF4-FFF2-40B4-BE49-F238E27FC236}">
              <a16:creationId xmlns:a16="http://schemas.microsoft.com/office/drawing/2014/main" id="{95FC1DC0-8559-4014-B1CE-EBEA36C6F8A9}"/>
            </a:ext>
          </a:extLst>
        </xdr:cNvPr>
        <xdr:cNvSpPr txBox="1"/>
      </xdr:nvSpPr>
      <xdr:spPr>
        <a:xfrm>
          <a:off x="1047750" y="190500"/>
          <a:ext cx="2438400" cy="469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Days required to set up the current CNC Machine for</a:t>
          </a:r>
          <a:r>
            <a:rPr lang="en-US" sz="1100" baseline="0"/>
            <a:t> the last 19 setups.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56992</xdr:colOff>
      <xdr:row>16</xdr:row>
      <xdr:rowOff>147630</xdr:rowOff>
    </xdr:from>
    <xdr:to>
      <xdr:col>8</xdr:col>
      <xdr:colOff>28672</xdr:colOff>
      <xdr:row>22</xdr:row>
      <xdr:rowOff>62040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4" name="Ink 3">
              <a:extLst>
                <a:ext uri="{FF2B5EF4-FFF2-40B4-BE49-F238E27FC236}">
                  <a16:creationId xmlns:a16="http://schemas.microsoft.com/office/drawing/2014/main" id="{17A2FBDE-61B6-4C31-973F-C2F739522AF4}"/>
                </a:ext>
              </a:extLst>
            </xdr14:cNvPr>
            <xdr14:cNvContentPartPr/>
          </xdr14:nvContentPartPr>
          <xdr14:nvPr macro=""/>
          <xdr14:xfrm>
            <a:off x="9100980" y="3043230"/>
            <a:ext cx="619380" cy="1000260"/>
          </xdr14:xfrm>
        </xdr:contentPart>
      </mc:Choice>
      <mc:Fallback>
        <xdr:pic>
          <xdr:nvPicPr>
            <xdr:cNvPr id="4" name="Ink 3">
              <a:extLst>
                <a:ext uri="{FF2B5EF4-FFF2-40B4-BE49-F238E27FC236}">
                  <a16:creationId xmlns:a16="http://schemas.microsoft.com/office/drawing/2014/main" id="{17A2FBDE-61B6-4C31-973F-C2F739522AF4}"/>
                </a:ext>
              </a:extLst>
            </xdr:cNvPr>
            <xdr:cNvPicPr/>
          </xdr:nvPicPr>
          <xdr:blipFill>
            <a:blip xmlns:r="http://schemas.openxmlformats.org/officeDocument/2006/relationships" r:embed="rId2"/>
            <a:stretch>
              <a:fillRect/>
            </a:stretch>
          </xdr:blipFill>
          <xdr:spPr>
            <a:xfrm>
              <a:off x="9096661" y="3038911"/>
              <a:ext cx="628017" cy="1008898"/>
            </a:xfrm>
            <a:prstGeom prst="rect">
              <a:avLst/>
            </a:prstGeom>
          </xdr:spPr>
        </xdr:pic>
      </mc:Fallback>
    </mc:AlternateContent>
    <xdr:clientData/>
  </xdr:twoCellAnchor>
  <xdr:twoCellAnchor>
    <xdr:from>
      <xdr:col>7</xdr:col>
      <xdr:colOff>452272</xdr:colOff>
      <xdr:row>16</xdr:row>
      <xdr:rowOff>4710</xdr:rowOff>
    </xdr:from>
    <xdr:to>
      <xdr:col>8</xdr:col>
      <xdr:colOff>328552</xdr:colOff>
      <xdr:row>20</xdr:row>
      <xdr:rowOff>147690</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5" name="Ink 4">
              <a:extLst>
                <a:ext uri="{FF2B5EF4-FFF2-40B4-BE49-F238E27FC236}">
                  <a16:creationId xmlns:a16="http://schemas.microsoft.com/office/drawing/2014/main" id="{E97FCE94-BE30-4E8B-ABCD-7D64078C6E39}"/>
                </a:ext>
              </a:extLst>
            </xdr14:cNvPr>
            <xdr14:cNvContentPartPr/>
          </xdr14:nvContentPartPr>
          <xdr14:nvPr macro=""/>
          <xdr14:xfrm>
            <a:off x="9496260" y="2900310"/>
            <a:ext cx="523980" cy="866880"/>
          </xdr14:xfrm>
        </xdr:contentPart>
      </mc:Choice>
      <mc:Fallback>
        <xdr:pic>
          <xdr:nvPicPr>
            <xdr:cNvPr id="5" name="Ink 4">
              <a:extLst>
                <a:ext uri="{FF2B5EF4-FFF2-40B4-BE49-F238E27FC236}">
                  <a16:creationId xmlns:a16="http://schemas.microsoft.com/office/drawing/2014/main" id="{E97FCE94-BE30-4E8B-ABCD-7D64078C6E39}"/>
                </a:ext>
              </a:extLst>
            </xdr:cNvPr>
            <xdr:cNvPicPr/>
          </xdr:nvPicPr>
          <xdr:blipFill>
            <a:blip xmlns:r="http://schemas.openxmlformats.org/officeDocument/2006/relationships" r:embed="rId4"/>
            <a:stretch>
              <a:fillRect/>
            </a:stretch>
          </xdr:blipFill>
          <xdr:spPr>
            <a:xfrm>
              <a:off x="9491944" y="2895992"/>
              <a:ext cx="532611" cy="875516"/>
            </a:xfrm>
            <a:prstGeom prst="rect">
              <a:avLst/>
            </a:prstGeom>
          </xdr:spPr>
        </xdr:pic>
      </mc:Fallback>
    </mc:AlternateContent>
    <xdr:clientData/>
  </xdr:twoCellAnchor>
  <xdr:twoCellAnchor>
    <xdr:from>
      <xdr:col>5</xdr:col>
      <xdr:colOff>123712</xdr:colOff>
      <xdr:row>20</xdr:row>
      <xdr:rowOff>85590</xdr:rowOff>
    </xdr:from>
    <xdr:to>
      <xdr:col>7</xdr:col>
      <xdr:colOff>100012</xdr:colOff>
      <xdr:row>24</xdr:row>
      <xdr:rowOff>161970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6" name="Ink 5">
              <a:extLst>
                <a:ext uri="{FF2B5EF4-FFF2-40B4-BE49-F238E27FC236}">
                  <a16:creationId xmlns:a16="http://schemas.microsoft.com/office/drawing/2014/main" id="{74F76E62-2B61-421B-BD26-34E9BB397ED3}"/>
                </a:ext>
              </a:extLst>
            </xdr14:cNvPr>
            <xdr14:cNvContentPartPr/>
          </xdr14:nvContentPartPr>
          <xdr14:nvPr macro=""/>
          <xdr14:xfrm>
            <a:off x="7872300" y="3705090"/>
            <a:ext cx="1271700" cy="800280"/>
          </xdr14:xfrm>
        </xdr:contentPart>
      </mc:Choice>
      <mc:Fallback>
        <xdr:pic>
          <xdr:nvPicPr>
            <xdr:cNvPr id="6" name="Ink 5">
              <a:extLst>
                <a:ext uri="{FF2B5EF4-FFF2-40B4-BE49-F238E27FC236}">
                  <a16:creationId xmlns:a16="http://schemas.microsoft.com/office/drawing/2014/main" id="{74F76E62-2B61-421B-BD26-34E9BB397ED3}"/>
                </a:ext>
              </a:extLst>
            </xdr:cNvPr>
            <xdr:cNvPicPr/>
          </xdr:nvPicPr>
          <xdr:blipFill>
            <a:blip xmlns:r="http://schemas.openxmlformats.org/officeDocument/2006/relationships" r:embed="rId6"/>
            <a:stretch>
              <a:fillRect/>
            </a:stretch>
          </xdr:blipFill>
          <xdr:spPr>
            <a:xfrm>
              <a:off x="7867982" y="3700770"/>
              <a:ext cx="1280336" cy="808920"/>
            </a:xfrm>
            <a:prstGeom prst="rect">
              <a:avLst/>
            </a:prstGeom>
          </xdr:spPr>
        </xdr:pic>
      </mc:Fallback>
    </mc:AlternateContent>
    <xdr:clientData/>
  </xdr:twoCellAnchor>
  <xdr:twoCellAnchor>
    <xdr:from>
      <xdr:col>5</xdr:col>
      <xdr:colOff>119032</xdr:colOff>
      <xdr:row>24</xdr:row>
      <xdr:rowOff>166650</xdr:rowOff>
    </xdr:from>
    <xdr:to>
      <xdr:col>5</xdr:col>
      <xdr:colOff>142972</xdr:colOff>
      <xdr:row>24</xdr:row>
      <xdr:rowOff>171510</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7" name="Ink 6">
              <a:extLst>
                <a:ext uri="{FF2B5EF4-FFF2-40B4-BE49-F238E27FC236}">
                  <a16:creationId xmlns:a16="http://schemas.microsoft.com/office/drawing/2014/main" id="{A0BD531D-80C5-4DEE-8371-5B5827F2D992}"/>
                </a:ext>
              </a:extLst>
            </xdr14:cNvPr>
            <xdr14:cNvContentPartPr/>
          </xdr14:nvContentPartPr>
          <xdr14:nvPr macro=""/>
          <xdr14:xfrm>
            <a:off x="7867620" y="4510050"/>
            <a:ext cx="23940" cy="4860"/>
          </xdr14:xfrm>
        </xdr:contentPart>
      </mc:Choice>
      <mc:Fallback>
        <xdr:pic>
          <xdr:nvPicPr>
            <xdr:cNvPr id="7" name="Ink 6">
              <a:extLst>
                <a:ext uri="{FF2B5EF4-FFF2-40B4-BE49-F238E27FC236}">
                  <a16:creationId xmlns:a16="http://schemas.microsoft.com/office/drawing/2014/main" id="{A0BD531D-80C5-4DEE-8371-5B5827F2D992}"/>
                </a:ext>
              </a:extLst>
            </xdr:cNvPr>
            <xdr:cNvPicPr/>
          </xdr:nvPicPr>
          <xdr:blipFill>
            <a:blip xmlns:r="http://schemas.openxmlformats.org/officeDocument/2006/relationships" r:embed="rId8"/>
            <a:stretch>
              <a:fillRect/>
            </a:stretch>
          </xdr:blipFill>
          <xdr:spPr>
            <a:xfrm>
              <a:off x="7863332" y="4505884"/>
              <a:ext cx="32516" cy="13191"/>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4-14T21:39:04.589"/>
    </inkml:context>
    <inkml:brush xml:id="br0">
      <inkml:brushProperty name="width" value="0.025" units="cm"/>
      <inkml:brushProperty name="height" value="0.025" units="cm"/>
      <inkml:brushProperty name="color" value="#ED1C24"/>
    </inkml:brush>
  </inkml:definitions>
  <inkml:traceGroup>
    <inkml:annotationXML>
      <emma:emma xmlns:emma="http://www.w3.org/2003/04/emma" version="1.0">
        <emma:interpretation id="{182A5202-70BF-4DD9-888C-FD84E97F9E68}" emma:medium="tactile" emma:mode="ink">
          <msink:context xmlns:msink="http://schemas.microsoft.com/ink/2010/main" type="writingRegion" rotatedBoundingBox="4903,5539 4342,1844 7550,1357 8111,5052">
            <msink:destinationLink direction="with" ref="{6CA6F484-8275-4063-A6E5-40D6E6F4D560}"/>
            <msink:destinationLink direction="with" ref="{F1A15F01-B3D2-402F-8114-337D1915EA41}"/>
          </msink:context>
        </emma:interpretation>
      </emma:emma>
    </inkml:annotationXML>
    <inkml:traceGroup>
      <inkml:annotationXML>
        <emma:emma xmlns:emma="http://www.w3.org/2003/04/emma" version="1.0">
          <emma:interpretation id="{6A462D0F-EEAC-40C5-AF8D-280313E2C309}" emma:medium="tactile" emma:mode="ink">
            <msink:context xmlns:msink="http://schemas.microsoft.com/ink/2010/main" type="paragraph" rotatedBoundingBox="4903,5539 4342,1844 7550,1357 8111,5052" alignmentLevel="1"/>
          </emma:interpretation>
        </emma:emma>
      </inkml:annotationXML>
      <inkml:traceGroup>
        <inkml:annotationXML>
          <emma:emma xmlns:emma="http://www.w3.org/2003/04/emma" version="1.0">
            <emma:interpretation id="{7818E8C5-EE98-4E82-B90F-B10F609B7490}" emma:medium="tactile" emma:mode="ink">
              <msink:context xmlns:msink="http://schemas.microsoft.com/ink/2010/main" type="line" rotatedBoundingBox="4903,5538 4342,1844 7550,1357 8111,5052"/>
            </emma:interpretation>
          </emma:emma>
        </inkml:annotationXML>
        <inkml:traceGroup>
          <inkml:annotationXML>
            <emma:emma xmlns:emma="http://www.w3.org/2003/04/emma" version="1.0">
              <emma:interpretation id="{5692A275-CD31-4CB6-B225-C53CCB027230}" emma:medium="tactile" emma:mode="ink">
                <msink:context xmlns:msink="http://schemas.microsoft.com/ink/2010/main" type="inkWord" rotatedBoundingBox="4903,5538 4342,1844 7550,1357 8111,5052"/>
              </emma:interpretation>
              <emma:one-of disjunction-type="recognition" id="oneOf0">
                <emma:interpretation id="interp0" emma:lang="en-US" emma:confidence="0">
                  <emma:literal>dog</emma:literal>
                </emma:interpretation>
                <emma:interpretation id="interp1" emma:lang="en-US" emma:confidence="0">
                  <emma:literal>geotag</emma:literal>
                </emma:interpretation>
                <emma:interpretation id="interp2" emma:lang="en-US" emma:confidence="0">
                  <emma:literal>tog</emma:literal>
                </emma:interpretation>
                <emma:interpretation id="interp3" emma:lang="en-US" emma:confidence="0">
                  <emma:literal>grog</emma:literal>
                </emma:interpretation>
                <emma:interpretation id="interp4" emma:lang="en-US" emma:confidence="0">
                  <emma:literal>cog</emma:literal>
                </emma:interpretation>
              </emma:one-of>
            </emma:emma>
          </inkml:annotationXML>
          <inkml:trace contextRef="#ctx0" brushRef="#br0">5062 2200 9856,'-8'-58'3680,"-1"34"-1984,9-1-992,-8 16 991,8 1-703,0 0-224,0 8-608,-8 0-192,8 16 0,8 34-64,0 24 32,9 42 0,-1 25 0,18 24 0,7 17-64,0 0 0,-8 8 96,-8-16 64,0-8 64,-17-26 32,9-16 64,-9-33-96,0-17 0,9-33-2080,-1-41-959,-7-58-1857</inkml:trace>
          <inkml:trace contextRef="#ctx0" brushRef="#br0" timeOffset="-1763">8046 4854 13312,'33'33'4927,"-33"-33"-2687,0 0-2624,0 0 768,0 0-2944,9 0-1119</inkml:trace>
          <inkml:trace contextRef="#ctx0" brushRef="#br0" timeOffset="1108">5600 1994 17407,'-66'33'6496,"57"-8"-3520,1 41-4032,8-25 800,8 17-1248,17 33-256,0 25 576,8 8 288,8 8 544,-7-8 288,7 0 128,-16-25 0,-1-16 32,1-17 64,-8-24 128,-9-18 352,9-40 160,-9-25-352,-8-59-160,0-24-480,-8-33-192,-9 0 32,-16 0 64,-8 25 224,-9 24 192,0 26-64,9 15-32,0 34-96,8 25 32,8 8-128,0 33-32,25 17 0,8 8 128,25-9-480,9 1-160,7-9-704,9-16-320,17-25 705,-9-25 319,8-24 544,1-18 192,-17-15 0,-9-17 64,-16 8 0,0-9 32,-16 18 288,-9 7 192,-16 17 223,0 17 225,-17 24-640,-8 34-320,-17 8-160,0 33-64,1 33 0,7 16 96,18 17-160,7 8 64,9-8 64,8 1 32,25-35 32,8-7 64,8-33 320,9-17 128,-1-25-32,9-24 32,17-34-96,-18-24 64,10-9-256,-18-8-64,-7 33-96,-9-49-64,-9-1-128,-7 25-64,-17-8-896,-8 17-320,-1 8 352,-15 16 257,7 9 575,-16 8 288,0 8 0,0 17 32,0 8-32,-9 8 31,1 9-126,8 7-65,-8 1 64,8 0 0,8-8 32,8 7 64,9-7-96,25-1-64,7-7-32,26-18 0,24 1-128,26-17 0,7-16-384,17 0-64,0-17-32,0 8 32,-16 9 384,-17 8 192,-9 8 160,-7 8 128,-26 9 480,-7 8 320,-26 33 128,-16 25 128,-25 33 95,-32 33 129,-26 58-480,-49 49-192,-26 59-96,-48 32-32,-26 42 416,1 25 256,-9 0-32,8-17-64,34-41-128,33-50 32,32-50-544,26-57-192,32-42-640,26-33-256,32-66-1664,17-33-576,17-33-288,24-58-1120,25-24-447,-8-18-97</inkml:trace>
          <inkml:trace contextRef="#ctx0" brushRef="#br0" timeOffset="1418">6451 3648 18687,'-49'0'6944,"41"0"-3776,8 0-4608,0 8 704,0 1-1024,0 15-192,0 18 768,-9 16 352,9 24 544,-8 1 160,-8 24 128,-1 9 256,-8 0 160,0 8 0,9-17 0,-1-7-320,1-18-32,7-15-1344,9-26-576,9-25-2079,7-24-929,-7-66 800</inkml:trace>
          <inkml:trace contextRef="#ctx0" brushRef="#br0" timeOffset="2112">6750 3780 18047,'-42'50'6752,"34"-9"-3648,0 25-4096,8-33 832,0 25-1280,8 0-384,8 16 640,-8-24 320,18 24 544,-2-16 64,1-8 96,0-8 160,8-10 64,-8-32 128,16-8 96,0-34-64,-7-32-64,-2-33-64,-15-17 0,0-9-832,-17 1-320,-25 16 384,0 18 288,-17 23 896,2 17 448,-10 17-128,0 24-64,-8 17-448,17 9-192,0 15-256,15 9 0,10 8 0,16-7-32,16 7-448,10-16-160,23-9 32,0-8 32,9-16 480,8-24 256,1-10 32,-1-8-32,-17-8 64,-7 0 0,0-8-128,-18 8-32,1-8 32,-17 17 0,-8-1 224,-8 17 192,-9 0 96,1 8 96,-9 25-320,0 0-128,1 16-320,-2 18-32,18 7-64,16 26 96,1 7 64,24 16-32,0-6 128,8-2 0,9-16 96,0-8 96,8-16 64,-9-18 96,9-24 32,0-24 32,-1-42-288,1-18-32,-8-31-832,-8-26-320,-26 1-1184,-8-1-543,-24 17 1119,-9 25 608,-16 25 1056,-1 24 512,-16 25 416,-8 34 224,-8 23-640,0 26-352,-9 16-192,0 18 32,17 24-704,-8 8-288,8 0-2816</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4-14T21:39:07.467"/>
    </inkml:context>
    <inkml:brush xml:id="br0">
      <inkml:brushProperty name="width" value="0.025" units="cm"/>
      <inkml:brushProperty name="height" value="0.025" units="cm"/>
      <inkml:brushProperty name="color" value="#ED1C24"/>
    </inkml:brush>
  </inkml:definitions>
  <inkml:traceGroup>
    <inkml:annotationXML>
      <emma:emma xmlns:emma="http://www.w3.org/2003/04/emma" version="1.0">
        <emma:interpretation id="{6CA6F484-8275-4063-A6E5-40D6E6F4D560}" emma:medium="tactile" emma:mode="ink">
          <msink:context xmlns:msink="http://schemas.microsoft.com/ink/2010/main" type="inkDrawing" rotatedBoundingBox="2407,4120 6948,-768 10198,2250 5658,7139" hotPoints="8536,721 7945,4630 4104,5567 4696,1658" semanticType="enclosure" shapeName="Ellipse">
            <msink:sourceLink direction="with" ref="{182A5202-70BF-4DD9-888C-FD84E97F9E68}"/>
          </msink:context>
        </emma:interpretation>
      </emma:emma>
    </inkml:annotationXML>
    <inkml:trace contextRef="#ctx0" brushRef="#br0">8955 1199 16128,'-58'-157'6047,"0"115"-3263,-16-40-3104,24 48 1056,-24-15-832,-33 8-128,-34 7-608,-33 2-224,-24 24 576,-34-1 32,-16 34 64,-24 8 256,-26 16 32,0 17 0,1 9 64,-9 32-32,0 9 0,0 16 64,16 18 64,26 6 96,-1 18 128,42 8-128,8 33-32,25 25-128,24 33-32,26 33 32,32 24 64,42 26-32,58 0 64,41 7-128,50-16 0,24-24 32,50-17 0,25-50 64,17-41 32,32-41 160,9-58 96,33-42-64,8-58 64,25-48-128,25-60-64,8-48-64,0-42 0,0-41 0,-17-42 32,1-24 0,-18-17 0,-32 8-288,-16-7-128,7-35-1696,-57 34-672,-50 42-2879,-58 8-1825,-41 66 3296</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4-14T21:39:07.031"/>
    </inkml:context>
    <inkml:brush xml:id="br0">
      <inkml:brushProperty name="width" value="0.025" units="cm"/>
      <inkml:brushProperty name="height" value="0.025" units="cm"/>
      <inkml:brushProperty name="color" value="#ED1C24"/>
    </inkml:brush>
  </inkml:definitions>
  <inkml:traceGroup>
    <inkml:annotationXML>
      <emma:emma xmlns:emma="http://www.w3.org/2003/04/emma" version="1.0">
        <emma:interpretation id="{F1A15F01-B3D2-402F-8114-337D1915EA41}" emma:medium="tactile" emma:mode="ink">
          <msink:context xmlns:msink="http://schemas.microsoft.com/ink/2010/main" type="inkDrawing" rotatedBoundingBox="5586,5788 8724,2902 9190,3409 6053,6295" semanticType="strikethrough" shapeName="Other">
            <msink:sourceLink direction="with" ref="{182A5202-70BF-4DD9-888C-FD84E97F9E68}"/>
          </msink:context>
        </emma:interpretation>
      </emma:emma>
    </inkml:annotationXML>
    <inkml:trace contextRef="#ctx0" brushRef="#br0">5780 5920 18175,'-42'33'6752,"51"-24"-3648,24-1-4960,0-16 416,25-1-320,16-8 224,25-24 896,17 0 384,8-9 192,17-16 64,-9 0 64,17-16 96,0-18 128,8-8 160,0-16 96,16-24-96,9-26 64,9-32-288,-10-26-128,10-32-1344,-10-34-512,-7-33-1760,-17-24-639,-32 7-417</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4-14T21:38:58.741"/>
    </inkml:context>
    <inkml:brush xml:id="br0">
      <inkml:brushProperty name="width" value="0.025" units="cm"/>
      <inkml:brushProperty name="height" value="0.025" units="cm"/>
      <inkml:brushProperty name="color" value="#ED1C24"/>
    </inkml:brush>
  </inkml:definitions>
  <inkml:trace contextRef="#ctx0" brushRef="#br0">26288 8824 14208,'27'-53'5279,"-41"27"-2879,1-14-3360,0 27 608,13 0-672,-13-14 0,-1 1 256,-12-1 224,-27 14 320,-14 13 128,-12 13 160,-14 27-96,-26 26-64,0 40 64,13 26 64,1 53 0,25-13-32,27 27 160,14-14 32,12-26 192,40-27 160,1-39 544,52-27 352,13-53-480,14-53-224,52-65-736,14-54-256,-13-26-640,-14-40-256,-52 13 320,-14 0 160,-40 1 192,-39 39 64,-40 13 32,-26 40 64,-28 53 320,2 26 160,-1 40 352,13 40 160,1 39-448,12 40-96,41 27-384,25-14-96,41-13-448,26-26-191,26-40 287,40-27 224,27-52 384,39-54 128,-13-39-64,-13-26 32,-13-1-288,-27-39-64,-13 13 256,-27 13 128,-26 14 128,-27 12 128,-13 14-128,-13 40-32,-13 26-224,0 13 0,-13 40-128,-1 40 0,-13 66-32,14 39 64,-14 67 64,1 26 64,12 40 32,1 13 32,-1-13 64,1-14 96,-1-26 224,14-39 64,-13-40-160,12-14-96,1-39-960,0-40-416,-14-53-2816</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4-14T21:38:59.038"/>
    </inkml:context>
    <inkml:brush xml:id="br0">
      <inkml:brushProperty name="width" value="0.025" units="cm"/>
      <inkml:brushProperty name="height" value="0.025" units="cm"/>
      <inkml:brushProperty name="color" value="#ED1C24"/>
    </inkml:brush>
  </inkml:definitions>
  <inkml:trace contextRef="#ctx0" brushRef="#br0">27836 7051 17919,'-14'0'6688,"14"40"-3648,0 39-4736,-13-26 448,0 26-1248,-27 40-224,-26 40 608,-27 13 321,-26 26 1055,0-26 704,-13-26 352,-27 0 736,0-14 287,27-13-511,0-13-224,26-14-288,27-26-160,12-13-352,54 0-480,26-13 64,67 13 384,39-13 256,53-1-32,40 27 0,26-13-1120,-13 13-543,-14 1-2881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4-14T21:38:57.972"/>
    </inkml:context>
    <inkml:brush xml:id="br0">
      <inkml:brushProperty name="width" value="0.025" units="cm"/>
      <inkml:brushProperty name="height" value="0.025" units="cm"/>
      <inkml:brushProperty name="color" value="#ED1C24"/>
    </inkml:brush>
  </inkml:definitions>
  <inkml:traceGroup>
    <inkml:annotationXML>
      <emma:emma xmlns:emma="http://www.w3.org/2003/04/emma" version="1.0">
        <emma:interpretation id="{1C1588E2-6FF4-493E-94B8-F0DDA91CC051}" emma:medium="tactile" emma:mode="ink">
          <msink:context xmlns:msink="http://schemas.microsoft.com/ink/2010/main" type="inkDrawing" rotatedBoundingBox="21796,12399 25337,10190 25410,10307 21869,12516" semanticType="callout" shapeName="Other">
            <msink:sourceLink direction="with" ref="{DF4A827D-333D-4D1C-B95E-4E0DCFFD7ED1}"/>
          </msink:context>
        </emma:interpretation>
      </emma:emma>
    </inkml:annotationXML>
    <inkml:trace contextRef="#ctx0" brushRef="#br0">21869 11510 21279,'27'-26'-320,"39"-27"128,26-26 704,54-27 320,52-40-224,67-52-96,26-14-160,26 0-64,1 14-384,-14 13-96,0 13 96,-39 27 32,-53 25 64,-14 14 0,-39 27-160,-40 26 32,-26 13-288,-14 1-64,-26 26-96,-26-14-64,-27 14 96,-14 13 0,-26 0-320,1 0-160,-14 0-671,0 13-193,-13 0-2592</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8-04-14T21:38:57.732"/>
    </inkml:context>
    <inkml:brush xml:id="br0">
      <inkml:brushProperty name="width" value="0.025" units="cm"/>
      <inkml:brushProperty name="height" value="0.025" units="cm"/>
      <inkml:brushProperty name="color" value="#ED1C24"/>
    </inkml:brush>
  </inkml:definitions>
  <inkml:traceGroup>
    <inkml:annotationXML>
      <emma:emma xmlns:emma="http://www.w3.org/2003/04/emma" version="1.0">
        <emma:interpretation id="{DF4A827D-333D-4D1C-B95E-4E0DCFFD7ED1}" emma:medium="tactile" emma:mode="ink">
          <msink:context xmlns:msink="http://schemas.microsoft.com/ink/2010/main" type="inkDrawing" rotatedBoundingBox="21855,12521 21920,12535 21919,12540 21854,12527" shapeName="Other">
            <msink:destinationLink direction="with" ref="{1C1588E2-6FF4-493E-94B8-F0DDA91CC051}"/>
          </msink:context>
        </emma:interpretation>
      </emma:emma>
    </inkml:annotationXML>
    <inkml:trace contextRef="#ctx0" brushRef="#br0">21921 11536 14720,'-39'-13'5535,"26"13"-3007,-1 0-3168,14 0 832</inkml:trace>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160" workbookViewId="0">
      <selection activeCell="A8" sqref="A8"/>
    </sheetView>
  </sheetViews>
  <sheetFormatPr defaultRowHeight="14.25" x14ac:dyDescent="0.45"/>
  <cols>
    <col min="1" max="1" width="16.86328125" bestFit="1" customWidth="1"/>
    <col min="2" max="2" width="12.86328125" bestFit="1" customWidth="1"/>
  </cols>
  <sheetData>
    <row r="1" spans="1:3" x14ac:dyDescent="0.45">
      <c r="A1" s="8" t="s">
        <v>35</v>
      </c>
      <c r="B1" s="8" t="s">
        <v>41</v>
      </c>
      <c r="C1" s="1"/>
    </row>
    <row r="2" spans="1:3" x14ac:dyDescent="0.45">
      <c r="A2" s="1"/>
      <c r="B2" s="1"/>
      <c r="C2" s="1"/>
    </row>
    <row r="3" spans="1:3" x14ac:dyDescent="0.45">
      <c r="A3" s="9" t="s">
        <v>36</v>
      </c>
      <c r="B3" s="1"/>
      <c r="C3" s="1"/>
    </row>
    <row r="4" spans="1:3" x14ac:dyDescent="0.45">
      <c r="A4" s="1"/>
      <c r="B4" s="1"/>
      <c r="C4" s="1"/>
    </row>
    <row r="5" spans="1:3" x14ac:dyDescent="0.45">
      <c r="A5" s="10" t="s">
        <v>37</v>
      </c>
      <c r="B5" s="1"/>
      <c r="C5" s="1"/>
    </row>
    <row r="6" spans="1:3" x14ac:dyDescent="0.45">
      <c r="A6" s="9" t="s">
        <v>38</v>
      </c>
      <c r="B6" s="1"/>
      <c r="C6" s="1"/>
    </row>
    <row r="7" spans="1:3" x14ac:dyDescent="0.45">
      <c r="A7" s="9" t="s">
        <v>39</v>
      </c>
      <c r="B7" s="1"/>
      <c r="C7" s="1"/>
    </row>
    <row r="8" spans="1:3" x14ac:dyDescent="0.45">
      <c r="A8" s="9" t="s">
        <v>40</v>
      </c>
      <c r="B8" s="1"/>
      <c r="C8" s="1"/>
    </row>
    <row r="9" spans="1:3" x14ac:dyDescent="0.45">
      <c r="A9" s="1"/>
      <c r="B9" s="1"/>
      <c r="C9" s="1"/>
    </row>
    <row r="10" spans="1:3" x14ac:dyDescent="0.45">
      <c r="A10" s="1"/>
      <c r="B10" s="1"/>
      <c r="C10"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topLeftCell="A2" workbookViewId="0">
      <selection activeCell="C9" sqref="C8:C9"/>
    </sheetView>
  </sheetViews>
  <sheetFormatPr defaultRowHeight="14.25" x14ac:dyDescent="0.45"/>
  <cols>
    <col min="3" max="4" width="12.33203125" bestFit="1" customWidth="1"/>
  </cols>
  <sheetData>
    <row r="1" spans="1:4" x14ac:dyDescent="0.45">
      <c r="A1">
        <v>191</v>
      </c>
    </row>
    <row r="2" spans="1:4" x14ac:dyDescent="0.45">
      <c r="A2">
        <v>240</v>
      </c>
    </row>
    <row r="3" spans="1:4" x14ac:dyDescent="0.45">
      <c r="A3">
        <v>199</v>
      </c>
    </row>
    <row r="4" spans="1:4" x14ac:dyDescent="0.45">
      <c r="A4">
        <v>145</v>
      </c>
    </row>
    <row r="5" spans="1:4" x14ac:dyDescent="0.45">
      <c r="A5">
        <v>171</v>
      </c>
    </row>
    <row r="6" spans="1:4" x14ac:dyDescent="0.45">
      <c r="A6">
        <v>187</v>
      </c>
    </row>
    <row r="7" spans="1:4" x14ac:dyDescent="0.45">
      <c r="A7">
        <v>138</v>
      </c>
    </row>
    <row r="8" spans="1:4" x14ac:dyDescent="0.45">
      <c r="A8">
        <v>188</v>
      </c>
      <c r="C8" t="s">
        <v>0</v>
      </c>
      <c r="D8">
        <f>AVERAGE(A1:A150)</f>
        <v>198.73333333333332</v>
      </c>
    </row>
    <row r="9" spans="1:4" x14ac:dyDescent="0.45">
      <c r="A9">
        <v>194</v>
      </c>
      <c r="C9" t="s">
        <v>1</v>
      </c>
      <c r="D9">
        <f>STDEV(A1:A150)</f>
        <v>34.843786898938106</v>
      </c>
    </row>
    <row r="10" spans="1:4" x14ac:dyDescent="0.45">
      <c r="A10">
        <v>145</v>
      </c>
    </row>
    <row r="11" spans="1:4" x14ac:dyDescent="0.45">
      <c r="A11">
        <v>191</v>
      </c>
    </row>
    <row r="12" spans="1:4" x14ac:dyDescent="0.45">
      <c r="A12">
        <v>160</v>
      </c>
    </row>
    <row r="13" spans="1:4" x14ac:dyDescent="0.45">
      <c r="A13">
        <v>237</v>
      </c>
    </row>
    <row r="14" spans="1:4" x14ac:dyDescent="0.45">
      <c r="A14">
        <v>281</v>
      </c>
    </row>
    <row r="15" spans="1:4" x14ac:dyDescent="0.45">
      <c r="A15">
        <v>267</v>
      </c>
    </row>
    <row r="16" spans="1:4" x14ac:dyDescent="0.45">
      <c r="A16">
        <v>186</v>
      </c>
    </row>
    <row r="17" spans="1:1" x14ac:dyDescent="0.45">
      <c r="A17">
        <v>178</v>
      </c>
    </row>
    <row r="18" spans="1:1" x14ac:dyDescent="0.45">
      <c r="A18">
        <v>257</v>
      </c>
    </row>
    <row r="19" spans="1:1" x14ac:dyDescent="0.45">
      <c r="A19">
        <v>192</v>
      </c>
    </row>
    <row r="20" spans="1:1" x14ac:dyDescent="0.45">
      <c r="A20">
        <v>192</v>
      </c>
    </row>
    <row r="21" spans="1:1" x14ac:dyDescent="0.45">
      <c r="A21">
        <v>262</v>
      </c>
    </row>
    <row r="22" spans="1:1" x14ac:dyDescent="0.45">
      <c r="A22">
        <v>154</v>
      </c>
    </row>
    <row r="23" spans="1:1" x14ac:dyDescent="0.45">
      <c r="A23">
        <v>203</v>
      </c>
    </row>
    <row r="24" spans="1:1" x14ac:dyDescent="0.45">
      <c r="A24">
        <v>193</v>
      </c>
    </row>
    <row r="25" spans="1:1" x14ac:dyDescent="0.45">
      <c r="A25">
        <v>194</v>
      </c>
    </row>
    <row r="26" spans="1:1" x14ac:dyDescent="0.45">
      <c r="A26">
        <v>149</v>
      </c>
    </row>
    <row r="27" spans="1:1" x14ac:dyDescent="0.45">
      <c r="A27">
        <v>212</v>
      </c>
    </row>
    <row r="28" spans="1:1" x14ac:dyDescent="0.45">
      <c r="A28">
        <v>196</v>
      </c>
    </row>
    <row r="29" spans="1:1" x14ac:dyDescent="0.45">
      <c r="A29">
        <v>172</v>
      </c>
    </row>
    <row r="30" spans="1:1" x14ac:dyDescent="0.45">
      <c r="A30">
        <v>205</v>
      </c>
    </row>
    <row r="31" spans="1:1" x14ac:dyDescent="0.45">
      <c r="A31">
        <v>188</v>
      </c>
    </row>
    <row r="32" spans="1:1" x14ac:dyDescent="0.45">
      <c r="A32">
        <v>246</v>
      </c>
    </row>
    <row r="33" spans="1:1" x14ac:dyDescent="0.45">
      <c r="A33">
        <v>194</v>
      </c>
    </row>
    <row r="34" spans="1:1" x14ac:dyDescent="0.45">
      <c r="A34">
        <v>217</v>
      </c>
    </row>
    <row r="35" spans="1:1" x14ac:dyDescent="0.45">
      <c r="A35">
        <v>160</v>
      </c>
    </row>
    <row r="36" spans="1:1" x14ac:dyDescent="0.45">
      <c r="A36">
        <v>208</v>
      </c>
    </row>
    <row r="37" spans="1:1" x14ac:dyDescent="0.45">
      <c r="A37">
        <v>162</v>
      </c>
    </row>
    <row r="38" spans="1:1" x14ac:dyDescent="0.45">
      <c r="A38">
        <v>180</v>
      </c>
    </row>
    <row r="39" spans="1:1" x14ac:dyDescent="0.45">
      <c r="A39">
        <v>147</v>
      </c>
    </row>
    <row r="40" spans="1:1" x14ac:dyDescent="0.45">
      <c r="A40">
        <v>226</v>
      </c>
    </row>
    <row r="41" spans="1:1" x14ac:dyDescent="0.45">
      <c r="A41">
        <v>244</v>
      </c>
    </row>
    <row r="42" spans="1:1" x14ac:dyDescent="0.45">
      <c r="A42">
        <v>170</v>
      </c>
    </row>
    <row r="43" spans="1:1" x14ac:dyDescent="0.45">
      <c r="A43">
        <v>211</v>
      </c>
    </row>
    <row r="44" spans="1:1" x14ac:dyDescent="0.45">
      <c r="A44">
        <v>220</v>
      </c>
    </row>
    <row r="45" spans="1:1" x14ac:dyDescent="0.45">
      <c r="A45">
        <v>213</v>
      </c>
    </row>
    <row r="46" spans="1:1" x14ac:dyDescent="0.45">
      <c r="A46">
        <v>224</v>
      </c>
    </row>
    <row r="47" spans="1:1" x14ac:dyDescent="0.45">
      <c r="A47">
        <v>228</v>
      </c>
    </row>
    <row r="48" spans="1:1" x14ac:dyDescent="0.45">
      <c r="A48">
        <v>134</v>
      </c>
    </row>
    <row r="49" spans="1:1" x14ac:dyDescent="0.45">
      <c r="A49">
        <v>196</v>
      </c>
    </row>
    <row r="50" spans="1:1" x14ac:dyDescent="0.45">
      <c r="A50">
        <v>219</v>
      </c>
    </row>
    <row r="51" spans="1:1" x14ac:dyDescent="0.45">
      <c r="A51">
        <v>246</v>
      </c>
    </row>
    <row r="52" spans="1:1" x14ac:dyDescent="0.45">
      <c r="A52">
        <v>180</v>
      </c>
    </row>
    <row r="53" spans="1:1" x14ac:dyDescent="0.45">
      <c r="A53">
        <v>158</v>
      </c>
    </row>
    <row r="54" spans="1:1" x14ac:dyDescent="0.45">
      <c r="A54">
        <v>206</v>
      </c>
    </row>
    <row r="55" spans="1:1" x14ac:dyDescent="0.45">
      <c r="A55">
        <v>186</v>
      </c>
    </row>
    <row r="56" spans="1:1" x14ac:dyDescent="0.45">
      <c r="A56">
        <v>179</v>
      </c>
    </row>
    <row r="57" spans="1:1" x14ac:dyDescent="0.45">
      <c r="A57">
        <v>163</v>
      </c>
    </row>
    <row r="58" spans="1:1" x14ac:dyDescent="0.45">
      <c r="A58">
        <v>219</v>
      </c>
    </row>
    <row r="59" spans="1:1" x14ac:dyDescent="0.45">
      <c r="A59">
        <v>222</v>
      </c>
    </row>
    <row r="60" spans="1:1" x14ac:dyDescent="0.45">
      <c r="A60">
        <v>188</v>
      </c>
    </row>
    <row r="61" spans="1:1" x14ac:dyDescent="0.45">
      <c r="A61">
        <v>170</v>
      </c>
    </row>
    <row r="62" spans="1:1" x14ac:dyDescent="0.45">
      <c r="A62">
        <v>172</v>
      </c>
    </row>
    <row r="63" spans="1:1" x14ac:dyDescent="0.45">
      <c r="A63">
        <v>143</v>
      </c>
    </row>
    <row r="64" spans="1:1" x14ac:dyDescent="0.45">
      <c r="A64">
        <v>182</v>
      </c>
    </row>
    <row r="65" spans="1:1" x14ac:dyDescent="0.45">
      <c r="A65">
        <v>199</v>
      </c>
    </row>
    <row r="66" spans="1:1" x14ac:dyDescent="0.45">
      <c r="A66">
        <v>234</v>
      </c>
    </row>
    <row r="67" spans="1:1" x14ac:dyDescent="0.45">
      <c r="A67">
        <v>198</v>
      </c>
    </row>
    <row r="68" spans="1:1" x14ac:dyDescent="0.45">
      <c r="A68">
        <v>241</v>
      </c>
    </row>
    <row r="69" spans="1:1" x14ac:dyDescent="0.45">
      <c r="A69">
        <v>165</v>
      </c>
    </row>
    <row r="70" spans="1:1" x14ac:dyDescent="0.45">
      <c r="A70">
        <v>251</v>
      </c>
    </row>
    <row r="71" spans="1:1" x14ac:dyDescent="0.45">
      <c r="A71">
        <v>149</v>
      </c>
    </row>
    <row r="72" spans="1:1" x14ac:dyDescent="0.45">
      <c r="A72">
        <v>245</v>
      </c>
    </row>
    <row r="73" spans="1:1" x14ac:dyDescent="0.45">
      <c r="A73">
        <v>169</v>
      </c>
    </row>
    <row r="74" spans="1:1" x14ac:dyDescent="0.45">
      <c r="A74">
        <v>237</v>
      </c>
    </row>
    <row r="75" spans="1:1" x14ac:dyDescent="0.45">
      <c r="A75">
        <v>183</v>
      </c>
    </row>
    <row r="76" spans="1:1" x14ac:dyDescent="0.45">
      <c r="A76">
        <v>241</v>
      </c>
    </row>
    <row r="77" spans="1:1" x14ac:dyDescent="0.45">
      <c r="A77">
        <v>242</v>
      </c>
    </row>
    <row r="78" spans="1:1" x14ac:dyDescent="0.45">
      <c r="A78">
        <v>217</v>
      </c>
    </row>
    <row r="79" spans="1:1" x14ac:dyDescent="0.45">
      <c r="A79">
        <v>201</v>
      </c>
    </row>
    <row r="80" spans="1:1" x14ac:dyDescent="0.45">
      <c r="A80">
        <v>221</v>
      </c>
    </row>
    <row r="81" spans="1:1" x14ac:dyDescent="0.45">
      <c r="A81">
        <v>193</v>
      </c>
    </row>
    <row r="82" spans="1:1" x14ac:dyDescent="0.45">
      <c r="A82">
        <v>216</v>
      </c>
    </row>
    <row r="83" spans="1:1" x14ac:dyDescent="0.45">
      <c r="A83">
        <v>156</v>
      </c>
    </row>
    <row r="84" spans="1:1" x14ac:dyDescent="0.45">
      <c r="A84">
        <v>148</v>
      </c>
    </row>
    <row r="85" spans="1:1" x14ac:dyDescent="0.45">
      <c r="A85">
        <v>203</v>
      </c>
    </row>
    <row r="86" spans="1:1" x14ac:dyDescent="0.45">
      <c r="A86">
        <v>184</v>
      </c>
    </row>
    <row r="87" spans="1:1" x14ac:dyDescent="0.45">
      <c r="A87">
        <v>126</v>
      </c>
    </row>
    <row r="88" spans="1:1" x14ac:dyDescent="0.45">
      <c r="A88">
        <v>186</v>
      </c>
    </row>
    <row r="89" spans="1:1" x14ac:dyDescent="0.45">
      <c r="A89">
        <v>232</v>
      </c>
    </row>
    <row r="90" spans="1:1" x14ac:dyDescent="0.45">
      <c r="A90">
        <v>204</v>
      </c>
    </row>
    <row r="91" spans="1:1" x14ac:dyDescent="0.45">
      <c r="A91">
        <v>234</v>
      </c>
    </row>
    <row r="92" spans="1:1" x14ac:dyDescent="0.45">
      <c r="A92">
        <v>187</v>
      </c>
    </row>
    <row r="93" spans="1:1" x14ac:dyDescent="0.45">
      <c r="A93">
        <v>226</v>
      </c>
    </row>
    <row r="94" spans="1:1" x14ac:dyDescent="0.45">
      <c r="A94">
        <v>224</v>
      </c>
    </row>
    <row r="95" spans="1:1" x14ac:dyDescent="0.45">
      <c r="A95">
        <v>162</v>
      </c>
    </row>
    <row r="96" spans="1:1" x14ac:dyDescent="0.45">
      <c r="A96">
        <v>188</v>
      </c>
    </row>
    <row r="97" spans="1:1" x14ac:dyDescent="0.45">
      <c r="A97">
        <v>289</v>
      </c>
    </row>
    <row r="98" spans="1:1" x14ac:dyDescent="0.45">
      <c r="A98">
        <v>184</v>
      </c>
    </row>
    <row r="99" spans="1:1" x14ac:dyDescent="0.45">
      <c r="A99">
        <v>223</v>
      </c>
    </row>
    <row r="100" spans="1:1" x14ac:dyDescent="0.45">
      <c r="A100">
        <v>203</v>
      </c>
    </row>
    <row r="101" spans="1:1" x14ac:dyDescent="0.45">
      <c r="A101">
        <v>214</v>
      </c>
    </row>
    <row r="102" spans="1:1" x14ac:dyDescent="0.45">
      <c r="A102">
        <v>184</v>
      </c>
    </row>
    <row r="103" spans="1:1" x14ac:dyDescent="0.45">
      <c r="A103">
        <v>166</v>
      </c>
    </row>
    <row r="104" spans="1:1" x14ac:dyDescent="0.45">
      <c r="A104">
        <v>217</v>
      </c>
    </row>
    <row r="105" spans="1:1" x14ac:dyDescent="0.45">
      <c r="A105">
        <v>224</v>
      </c>
    </row>
    <row r="106" spans="1:1" x14ac:dyDescent="0.45">
      <c r="A106">
        <v>251</v>
      </c>
    </row>
    <row r="107" spans="1:1" x14ac:dyDescent="0.45">
      <c r="A107">
        <v>130</v>
      </c>
    </row>
    <row r="108" spans="1:1" x14ac:dyDescent="0.45">
      <c r="A108">
        <v>167</v>
      </c>
    </row>
    <row r="109" spans="1:1" x14ac:dyDescent="0.45">
      <c r="A109">
        <v>162</v>
      </c>
    </row>
    <row r="110" spans="1:1" x14ac:dyDescent="0.45">
      <c r="A110">
        <v>187</v>
      </c>
    </row>
    <row r="111" spans="1:1" x14ac:dyDescent="0.45">
      <c r="A111">
        <v>220</v>
      </c>
    </row>
    <row r="112" spans="1:1" x14ac:dyDescent="0.45">
      <c r="A112">
        <v>254</v>
      </c>
    </row>
    <row r="113" spans="1:1" x14ac:dyDescent="0.45">
      <c r="A113">
        <v>249</v>
      </c>
    </row>
    <row r="114" spans="1:1" x14ac:dyDescent="0.45">
      <c r="A114">
        <v>243</v>
      </c>
    </row>
    <row r="115" spans="1:1" x14ac:dyDescent="0.45">
      <c r="A115">
        <v>166</v>
      </c>
    </row>
    <row r="116" spans="1:1" x14ac:dyDescent="0.45">
      <c r="A116">
        <v>201</v>
      </c>
    </row>
    <row r="117" spans="1:1" x14ac:dyDescent="0.45">
      <c r="A117">
        <v>170</v>
      </c>
    </row>
    <row r="118" spans="1:1" x14ac:dyDescent="0.45">
      <c r="A118">
        <v>218</v>
      </c>
    </row>
    <row r="119" spans="1:1" x14ac:dyDescent="0.45">
      <c r="A119">
        <v>237</v>
      </c>
    </row>
    <row r="120" spans="1:1" x14ac:dyDescent="0.45">
      <c r="A120">
        <v>264</v>
      </c>
    </row>
    <row r="121" spans="1:1" x14ac:dyDescent="0.45">
      <c r="A121">
        <v>223</v>
      </c>
    </row>
    <row r="122" spans="1:1" x14ac:dyDescent="0.45">
      <c r="A122">
        <v>126</v>
      </c>
    </row>
    <row r="123" spans="1:1" x14ac:dyDescent="0.45">
      <c r="A123">
        <v>260</v>
      </c>
    </row>
    <row r="124" spans="1:1" x14ac:dyDescent="0.45">
      <c r="A124">
        <v>209</v>
      </c>
    </row>
    <row r="125" spans="1:1" x14ac:dyDescent="0.45">
      <c r="A125">
        <v>207</v>
      </c>
    </row>
    <row r="126" spans="1:1" x14ac:dyDescent="0.45">
      <c r="A126">
        <v>200</v>
      </c>
    </row>
    <row r="127" spans="1:1" x14ac:dyDescent="0.45">
      <c r="A127">
        <v>246</v>
      </c>
    </row>
    <row r="128" spans="1:1" x14ac:dyDescent="0.45">
      <c r="A128">
        <v>199</v>
      </c>
    </row>
    <row r="129" spans="1:1" x14ac:dyDescent="0.45">
      <c r="A129">
        <v>123</v>
      </c>
    </row>
    <row r="130" spans="1:1" x14ac:dyDescent="0.45">
      <c r="A130">
        <v>171</v>
      </c>
    </row>
    <row r="131" spans="1:1" x14ac:dyDescent="0.45">
      <c r="A131">
        <v>144</v>
      </c>
    </row>
    <row r="132" spans="1:1" x14ac:dyDescent="0.45">
      <c r="A132">
        <v>196</v>
      </c>
    </row>
    <row r="133" spans="1:1" x14ac:dyDescent="0.45">
      <c r="A133">
        <v>171</v>
      </c>
    </row>
    <row r="134" spans="1:1" x14ac:dyDescent="0.45">
      <c r="A134">
        <v>147</v>
      </c>
    </row>
    <row r="135" spans="1:1" x14ac:dyDescent="0.45">
      <c r="A135">
        <v>238</v>
      </c>
    </row>
    <row r="136" spans="1:1" x14ac:dyDescent="0.45">
      <c r="A136">
        <v>236</v>
      </c>
    </row>
    <row r="137" spans="1:1" x14ac:dyDescent="0.45">
      <c r="A137">
        <v>219</v>
      </c>
    </row>
    <row r="138" spans="1:1" x14ac:dyDescent="0.45">
      <c r="A138">
        <v>186</v>
      </c>
    </row>
    <row r="139" spans="1:1" x14ac:dyDescent="0.45">
      <c r="A139">
        <v>173</v>
      </c>
    </row>
    <row r="140" spans="1:1" x14ac:dyDescent="0.45">
      <c r="A140">
        <v>194</v>
      </c>
    </row>
    <row r="141" spans="1:1" x14ac:dyDescent="0.45">
      <c r="A141">
        <v>161</v>
      </c>
    </row>
    <row r="142" spans="1:1" x14ac:dyDescent="0.45">
      <c r="A142">
        <v>235</v>
      </c>
    </row>
    <row r="143" spans="1:1" x14ac:dyDescent="0.45">
      <c r="A143">
        <v>191</v>
      </c>
    </row>
    <row r="144" spans="1:1" x14ac:dyDescent="0.45">
      <c r="A144">
        <v>257</v>
      </c>
    </row>
    <row r="145" spans="1:1" x14ac:dyDescent="0.45">
      <c r="A145">
        <v>185</v>
      </c>
    </row>
    <row r="146" spans="1:1" x14ac:dyDescent="0.45">
      <c r="A146">
        <v>191</v>
      </c>
    </row>
    <row r="147" spans="1:1" x14ac:dyDescent="0.45">
      <c r="A147">
        <v>166</v>
      </c>
    </row>
    <row r="148" spans="1:1" x14ac:dyDescent="0.45">
      <c r="A148">
        <v>214</v>
      </c>
    </row>
    <row r="149" spans="1:1" x14ac:dyDescent="0.45">
      <c r="A149">
        <v>175</v>
      </c>
    </row>
    <row r="150" spans="1:1" x14ac:dyDescent="0.45">
      <c r="A150">
        <v>202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C12" sqref="C12:C13"/>
    </sheetView>
  </sheetViews>
  <sheetFormatPr defaultRowHeight="14.25" x14ac:dyDescent="0.45"/>
  <cols>
    <col min="3" max="3" width="12.33203125" bestFit="1" customWidth="1"/>
  </cols>
  <sheetData>
    <row r="1" spans="1:4" x14ac:dyDescent="0.45">
      <c r="A1">
        <v>3.9</v>
      </c>
    </row>
    <row r="2" spans="1:4" x14ac:dyDescent="0.45">
      <c r="A2">
        <v>4.0999999999999996</v>
      </c>
    </row>
    <row r="3" spans="1:4" x14ac:dyDescent="0.45">
      <c r="A3">
        <v>4.0999999999999996</v>
      </c>
    </row>
    <row r="4" spans="1:4" x14ac:dyDescent="0.45">
      <c r="A4">
        <v>3.9</v>
      </c>
    </row>
    <row r="5" spans="1:4" x14ac:dyDescent="0.45">
      <c r="A5">
        <v>4.0999999999999996</v>
      </c>
    </row>
    <row r="6" spans="1:4" x14ac:dyDescent="0.45">
      <c r="A6">
        <v>3.9</v>
      </c>
    </row>
    <row r="7" spans="1:4" x14ac:dyDescent="0.45">
      <c r="A7">
        <v>4</v>
      </c>
    </row>
    <row r="8" spans="1:4" x14ac:dyDescent="0.45">
      <c r="A8">
        <v>3.8</v>
      </c>
    </row>
    <row r="9" spans="1:4" x14ac:dyDescent="0.45">
      <c r="A9">
        <v>3.8</v>
      </c>
    </row>
    <row r="10" spans="1:4" x14ac:dyDescent="0.45">
      <c r="A10">
        <v>3.8</v>
      </c>
    </row>
    <row r="11" spans="1:4" x14ac:dyDescent="0.45">
      <c r="A11">
        <v>4.0999999999999996</v>
      </c>
    </row>
    <row r="12" spans="1:4" x14ac:dyDescent="0.45">
      <c r="A12">
        <v>4</v>
      </c>
      <c r="C12" t="s">
        <v>0</v>
      </c>
      <c r="D12">
        <f>AVERAGE(A1:A25)</f>
        <v>4.2839999999999998</v>
      </c>
    </row>
    <row r="13" spans="1:4" x14ac:dyDescent="0.45">
      <c r="A13">
        <v>12</v>
      </c>
      <c r="C13" t="s">
        <v>1</v>
      </c>
      <c r="D13">
        <f>STDEV(A1:A25)</f>
        <v>1.6152089648091978</v>
      </c>
    </row>
    <row r="14" spans="1:4" x14ac:dyDescent="0.45">
      <c r="A14">
        <v>4</v>
      </c>
    </row>
    <row r="15" spans="1:4" x14ac:dyDescent="0.45">
      <c r="A15">
        <v>4</v>
      </c>
    </row>
    <row r="16" spans="1:4" x14ac:dyDescent="0.45">
      <c r="A16">
        <v>4.0999999999999996</v>
      </c>
    </row>
    <row r="17" spans="1:1" x14ac:dyDescent="0.45">
      <c r="A17">
        <v>3.8</v>
      </c>
    </row>
    <row r="18" spans="1:1" x14ac:dyDescent="0.45">
      <c r="A18">
        <v>3.6</v>
      </c>
    </row>
    <row r="19" spans="1:1" x14ac:dyDescent="0.45">
      <c r="A19">
        <v>4.3</v>
      </c>
    </row>
    <row r="20" spans="1:1" x14ac:dyDescent="0.45">
      <c r="A20">
        <v>4.2</v>
      </c>
    </row>
    <row r="21" spans="1:1" x14ac:dyDescent="0.45">
      <c r="A21">
        <v>3.7</v>
      </c>
    </row>
    <row r="22" spans="1:1" x14ac:dyDescent="0.45">
      <c r="A22">
        <v>4</v>
      </c>
    </row>
    <row r="23" spans="1:1" x14ac:dyDescent="0.45">
      <c r="A23">
        <v>4</v>
      </c>
    </row>
    <row r="24" spans="1:1" x14ac:dyDescent="0.45">
      <c r="A24">
        <v>4</v>
      </c>
    </row>
    <row r="25" spans="1:1" x14ac:dyDescent="0.45">
      <c r="A25">
        <v>3.9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H17" sqref="H17"/>
    </sheetView>
  </sheetViews>
  <sheetFormatPr defaultRowHeight="14.25" x14ac:dyDescent="0.45"/>
  <cols>
    <col min="3" max="3" width="12.33203125" bestFit="1" customWidth="1"/>
  </cols>
  <sheetData>
    <row r="1" spans="1:4" x14ac:dyDescent="0.45">
      <c r="A1">
        <v>3.4</v>
      </c>
    </row>
    <row r="2" spans="1:4" x14ac:dyDescent="0.45">
      <c r="A2">
        <v>1.6</v>
      </c>
    </row>
    <row r="3" spans="1:4" x14ac:dyDescent="0.45">
      <c r="A3">
        <v>2.7</v>
      </c>
    </row>
    <row r="4" spans="1:4" x14ac:dyDescent="0.45">
      <c r="A4">
        <v>2.7</v>
      </c>
    </row>
    <row r="5" spans="1:4" x14ac:dyDescent="0.45">
      <c r="A5">
        <v>3.2</v>
      </c>
    </row>
    <row r="6" spans="1:4" x14ac:dyDescent="0.45">
      <c r="A6">
        <v>3.5</v>
      </c>
      <c r="C6" t="s">
        <v>0</v>
      </c>
      <c r="D6">
        <f>AVERAGE(A1:A19)</f>
        <v>3.3684210526315788</v>
      </c>
    </row>
    <row r="7" spans="1:4" x14ac:dyDescent="0.45">
      <c r="A7">
        <v>2.2000000000000002</v>
      </c>
      <c r="C7" t="s">
        <v>1</v>
      </c>
      <c r="D7">
        <f>STDEV(A1:A19)</f>
        <v>0.81107105564798887</v>
      </c>
    </row>
    <row r="8" spans="1:4" x14ac:dyDescent="0.45">
      <c r="A8">
        <v>3.5</v>
      </c>
    </row>
    <row r="9" spans="1:4" x14ac:dyDescent="0.45">
      <c r="A9">
        <v>4.7</v>
      </c>
    </row>
    <row r="10" spans="1:4" x14ac:dyDescent="0.45">
      <c r="A10">
        <v>3.1</v>
      </c>
    </row>
    <row r="11" spans="1:4" x14ac:dyDescent="0.45">
      <c r="A11">
        <v>3.9</v>
      </c>
    </row>
    <row r="12" spans="1:4" x14ac:dyDescent="0.45">
      <c r="A12">
        <v>3.7</v>
      </c>
    </row>
    <row r="13" spans="1:4" x14ac:dyDescent="0.45">
      <c r="A13">
        <v>4.3</v>
      </c>
    </row>
    <row r="14" spans="1:4" x14ac:dyDescent="0.45">
      <c r="A14">
        <v>3.9</v>
      </c>
    </row>
    <row r="15" spans="1:4" x14ac:dyDescent="0.45">
      <c r="A15">
        <v>4.8</v>
      </c>
    </row>
    <row r="16" spans="1:4" x14ac:dyDescent="0.45">
      <c r="A16">
        <v>3.7</v>
      </c>
    </row>
    <row r="17" spans="1:1" x14ac:dyDescent="0.45">
      <c r="A17">
        <v>3.5</v>
      </c>
    </row>
    <row r="18" spans="1:1" x14ac:dyDescent="0.45">
      <c r="A18">
        <v>2.5</v>
      </c>
    </row>
    <row r="19" spans="1:1" x14ac:dyDescent="0.45">
      <c r="A19">
        <v>3.1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3" workbookViewId="0">
      <selection activeCell="E25" sqref="E25"/>
    </sheetView>
  </sheetViews>
  <sheetFormatPr defaultRowHeight="14.25" x14ac:dyDescent="0.45"/>
  <cols>
    <col min="1" max="1" width="25.86328125" customWidth="1"/>
    <col min="2" max="2" width="17.53125" customWidth="1"/>
    <col min="3" max="3" width="15" customWidth="1"/>
    <col min="4" max="4" width="28.19921875" customWidth="1"/>
    <col min="5" max="5" width="21.86328125" customWidth="1"/>
  </cols>
  <sheetData>
    <row r="1" spans="1:5" s="1" customFormat="1" x14ac:dyDescent="0.45">
      <c r="B1" s="1" t="s">
        <v>2</v>
      </c>
      <c r="C1" s="1" t="s">
        <v>3</v>
      </c>
      <c r="D1" s="1" t="s">
        <v>4</v>
      </c>
      <c r="E1" s="1" t="s">
        <v>5</v>
      </c>
    </row>
    <row r="2" spans="1:5" x14ac:dyDescent="0.45">
      <c r="A2" s="1" t="s">
        <v>6</v>
      </c>
      <c r="B2" s="2">
        <v>0.27</v>
      </c>
      <c r="C2" s="2">
        <v>0.27</v>
      </c>
      <c r="D2" s="2">
        <v>0.27</v>
      </c>
      <c r="E2" s="2">
        <v>0.27</v>
      </c>
    </row>
    <row r="3" spans="1:5" x14ac:dyDescent="0.45">
      <c r="A3" s="1" t="s">
        <v>7</v>
      </c>
      <c r="B3" s="3">
        <f>B2*(B10+B11)</f>
        <v>6.0291000000000006</v>
      </c>
      <c r="C3" s="3">
        <f>C2*(C10+C11)</f>
        <v>5.9670000000000005</v>
      </c>
      <c r="D3" s="3">
        <f>D2*(D10+D11)</f>
        <v>6.3045000000000009</v>
      </c>
      <c r="E3" s="3">
        <f>E2*(E10+E11)</f>
        <v>6.2808750000000009</v>
      </c>
    </row>
    <row r="4" spans="1:5" x14ac:dyDescent="0.45">
      <c r="A4" s="1" t="s">
        <v>8</v>
      </c>
      <c r="B4">
        <v>250</v>
      </c>
      <c r="C4">
        <v>250</v>
      </c>
      <c r="D4">
        <v>250</v>
      </c>
      <c r="E4">
        <v>250</v>
      </c>
    </row>
    <row r="5" spans="1:5" x14ac:dyDescent="0.45">
      <c r="A5" s="1" t="s">
        <v>9</v>
      </c>
      <c r="B5">
        <v>198.73</v>
      </c>
      <c r="C5">
        <v>198.73</v>
      </c>
      <c r="D5">
        <v>198.73</v>
      </c>
      <c r="E5">
        <v>198.73</v>
      </c>
    </row>
    <row r="6" spans="1:5" x14ac:dyDescent="0.45">
      <c r="A6" s="1" t="s">
        <v>10</v>
      </c>
      <c r="B6">
        <v>34.843000000000004</v>
      </c>
      <c r="C6">
        <v>34.843000000000004</v>
      </c>
      <c r="D6">
        <v>34.843000000000004</v>
      </c>
      <c r="E6">
        <v>34.843000000000004</v>
      </c>
    </row>
    <row r="7" spans="1:5" x14ac:dyDescent="0.45">
      <c r="A7" s="1" t="s">
        <v>11</v>
      </c>
      <c r="B7">
        <f>B5*B4</f>
        <v>49682.5</v>
      </c>
      <c r="C7">
        <f>C5*C4</f>
        <v>49682.5</v>
      </c>
      <c r="D7">
        <f>D5*D4</f>
        <v>49682.5</v>
      </c>
      <c r="E7">
        <f>E5*E4</f>
        <v>49682.5</v>
      </c>
    </row>
    <row r="8" spans="1:5" x14ac:dyDescent="0.45">
      <c r="A8" s="1" t="s">
        <v>12</v>
      </c>
      <c r="B8" s="4">
        <v>0.997</v>
      </c>
      <c r="C8" s="4">
        <v>0.997</v>
      </c>
      <c r="D8" s="4">
        <v>0.997</v>
      </c>
      <c r="E8" s="4">
        <v>0.997</v>
      </c>
    </row>
    <row r="9" spans="1:5" x14ac:dyDescent="0.45">
      <c r="A9" s="1" t="s">
        <v>13</v>
      </c>
      <c r="B9">
        <f>NORMSINV(B8)</f>
        <v>2.7477813854449917</v>
      </c>
      <c r="C9">
        <f>NORMSINV(C8)</f>
        <v>2.7477813854449917</v>
      </c>
      <c r="D9">
        <f>NORMSINV(D8)</f>
        <v>2.7477813854449917</v>
      </c>
      <c r="E9">
        <f>NORMSINV(E8)</f>
        <v>2.7477813854449917</v>
      </c>
    </row>
    <row r="10" spans="1:5" x14ac:dyDescent="0.45">
      <c r="A10" s="1" t="s">
        <v>14</v>
      </c>
      <c r="B10">
        <v>16.350000000000001</v>
      </c>
      <c r="C10">
        <v>16.350000000000001</v>
      </c>
      <c r="D10">
        <v>16.350000000000001</v>
      </c>
      <c r="E10">
        <v>16.350000000000001</v>
      </c>
    </row>
    <row r="11" spans="1:5" x14ac:dyDescent="0.45">
      <c r="A11" s="1" t="s">
        <v>15</v>
      </c>
      <c r="B11">
        <v>5.98</v>
      </c>
      <c r="C11">
        <v>5.75</v>
      </c>
      <c r="D11">
        <v>7</v>
      </c>
      <c r="E11">
        <f>7*0.9875</f>
        <v>6.9125000000000005</v>
      </c>
    </row>
    <row r="12" spans="1:5" x14ac:dyDescent="0.45">
      <c r="A12" s="1" t="s">
        <v>16</v>
      </c>
      <c r="B12">
        <v>275</v>
      </c>
      <c r="C12">
        <v>450</v>
      </c>
    </row>
    <row r="13" spans="1:5" x14ac:dyDescent="0.45">
      <c r="A13" s="1" t="s">
        <v>17</v>
      </c>
      <c r="B13">
        <v>3000</v>
      </c>
      <c r="C13">
        <v>500</v>
      </c>
      <c r="D13">
        <v>300</v>
      </c>
      <c r="E13">
        <v>300</v>
      </c>
    </row>
    <row r="14" spans="1:5" x14ac:dyDescent="0.45">
      <c r="A14" s="1" t="s">
        <v>18</v>
      </c>
      <c r="B14">
        <v>3.3679999999999999</v>
      </c>
      <c r="C14">
        <v>2</v>
      </c>
      <c r="D14">
        <v>4.2839999999999998</v>
      </c>
      <c r="E14">
        <v>4.2839999999999998</v>
      </c>
    </row>
    <row r="15" spans="1:5" x14ac:dyDescent="0.45">
      <c r="A15" s="1" t="s">
        <v>19</v>
      </c>
      <c r="B15">
        <v>0.81100000000000005</v>
      </c>
      <c r="C15">
        <v>0.1</v>
      </c>
      <c r="D15">
        <v>1.615</v>
      </c>
      <c r="E15">
        <v>1.615</v>
      </c>
    </row>
    <row r="16" spans="1:5" x14ac:dyDescent="0.45">
      <c r="A16" s="1"/>
    </row>
    <row r="17" spans="1:5" x14ac:dyDescent="0.45">
      <c r="A17" s="1" t="s">
        <v>20</v>
      </c>
      <c r="B17">
        <f>SQRT(((2*B7*B13)/B3)*(B12/(B12-B5)))</f>
        <v>13351.823291130557</v>
      </c>
      <c r="C17">
        <f>SQRT(((2*C7*C13)/C3)*(C12/(C12-C5)))</f>
        <v>3861.5320050074615</v>
      </c>
      <c r="D17">
        <f>SQRT(((2*D7*D13)/D3))</f>
        <v>2174.462995121879</v>
      </c>
      <c r="E17">
        <v>5000</v>
      </c>
    </row>
    <row r="18" spans="1:5" x14ac:dyDescent="0.45">
      <c r="A18" s="1" t="s">
        <v>21</v>
      </c>
      <c r="B18">
        <f>B17/B12</f>
        <v>48.552084695020206</v>
      </c>
      <c r="C18">
        <f>C17/C12</f>
        <v>8.5811822333499137</v>
      </c>
    </row>
    <row r="19" spans="1:5" x14ac:dyDescent="0.45">
      <c r="A19" s="1" t="s">
        <v>22</v>
      </c>
      <c r="B19">
        <f>B18*(B12-B5)</f>
        <v>3703.0674996891917</v>
      </c>
      <c r="C19">
        <f>C18*(C12-C5)</f>
        <v>2156.1936597738327</v>
      </c>
      <c r="D19">
        <f>D17</f>
        <v>2174.462995121879</v>
      </c>
      <c r="E19">
        <f>E17</f>
        <v>5000</v>
      </c>
    </row>
    <row r="20" spans="1:5" x14ac:dyDescent="0.45">
      <c r="A20" s="1" t="s">
        <v>23</v>
      </c>
      <c r="B20">
        <f>B9*SQRT((B14*B6^2)+(B5^2*B15^2))</f>
        <v>476.4422133880613</v>
      </c>
      <c r="C20">
        <f>C9*SQRT((C14*C6^2)+(C5^2*C15^2))</f>
        <v>145.99501721674218</v>
      </c>
      <c r="D20">
        <f>D9*SQRT((D14*D6^2)+(D5^2*D15^2))</f>
        <v>903.88707400329292</v>
      </c>
      <c r="E20">
        <f>E9*SQRT((E14*E6^2)+(E5^2*E15^2))</f>
        <v>903.88707400329292</v>
      </c>
    </row>
    <row r="21" spans="1:5" x14ac:dyDescent="0.45">
      <c r="A21" s="1"/>
    </row>
    <row r="22" spans="1:5" x14ac:dyDescent="0.45">
      <c r="A22" s="1" t="s">
        <v>24</v>
      </c>
      <c r="B22" s="5">
        <f>(B7/B17)*B13</f>
        <v>11163.082131188055</v>
      </c>
      <c r="C22" s="5">
        <f>(C7/C17)*C13</f>
        <v>6433.0037839352308</v>
      </c>
      <c r="D22" s="5">
        <f>(D7/D17)*D13</f>
        <v>6854.4509763729448</v>
      </c>
      <c r="E22" s="5">
        <f>(E7/E17)*E13</f>
        <v>2980.9500000000003</v>
      </c>
    </row>
    <row r="23" spans="1:5" x14ac:dyDescent="0.45">
      <c r="A23" s="1" t="s">
        <v>25</v>
      </c>
      <c r="B23" s="3">
        <f>((B19/2)+B20)*B3</f>
        <v>14035.599879926016</v>
      </c>
      <c r="C23" s="3">
        <f>((C19/2)+C20)*C3</f>
        <v>7304.1560516675308</v>
      </c>
      <c r="D23" s="3">
        <f>((D19/2)+D20)*D3</f>
        <v>12553.007034426704</v>
      </c>
      <c r="E23" s="3">
        <f>((E19/2)+E20)*E3</f>
        <v>21379.389225930438</v>
      </c>
    </row>
    <row r="24" spans="1:5" x14ac:dyDescent="0.45">
      <c r="A24" s="1" t="s">
        <v>26</v>
      </c>
      <c r="B24">
        <f>B7*(B11)</f>
        <v>297101.35000000003</v>
      </c>
      <c r="C24">
        <f>C7*(C11)</f>
        <v>285674.375</v>
      </c>
      <c r="D24">
        <f>D7*(D11)</f>
        <v>347777.5</v>
      </c>
      <c r="E24">
        <f>E7*(E11)</f>
        <v>343430.28125</v>
      </c>
    </row>
    <row r="25" spans="1:5" x14ac:dyDescent="0.45">
      <c r="A25" s="1" t="s">
        <v>27</v>
      </c>
      <c r="B25" s="3">
        <f>SUM(B22:B24)</f>
        <v>322300.03201111412</v>
      </c>
      <c r="C25" s="3">
        <f>SUM(C22:C24)</f>
        <v>299411.53483560274</v>
      </c>
      <c r="D25" s="3">
        <f>SUM(D22:D24)</f>
        <v>367184.95801079966</v>
      </c>
      <c r="E25" s="3">
        <f>SUM(E22:E24)</f>
        <v>367790.62047593045</v>
      </c>
    </row>
    <row r="27" spans="1:5" ht="28.5" x14ac:dyDescent="0.45">
      <c r="B27" s="6" t="s">
        <v>28</v>
      </c>
      <c r="C27">
        <f>B25-C25</f>
        <v>22888.49717551138</v>
      </c>
    </row>
    <row r="28" spans="1:5" x14ac:dyDescent="0.45">
      <c r="B28" s="1" t="s">
        <v>29</v>
      </c>
      <c r="C28">
        <f>C27/B25</f>
        <v>7.1016118219690713E-2</v>
      </c>
    </row>
    <row r="31" spans="1:5" x14ac:dyDescent="0.45">
      <c r="A31" s="1" t="s">
        <v>30</v>
      </c>
    </row>
    <row r="32" spans="1:5" x14ac:dyDescent="0.45">
      <c r="A32" s="1" t="s">
        <v>31</v>
      </c>
    </row>
    <row r="33" spans="1:1" ht="31.25" customHeight="1" x14ac:dyDescent="0.45">
      <c r="A33" s="7" t="s">
        <v>32</v>
      </c>
    </row>
    <row r="34" spans="1:1" x14ac:dyDescent="0.45">
      <c r="A34" t="s">
        <v>33</v>
      </c>
    </row>
    <row r="35" spans="1:1" x14ac:dyDescent="0.45">
      <c r="A35" t="s">
        <v>34</v>
      </c>
    </row>
    <row r="36" spans="1:1" x14ac:dyDescent="0.45">
      <c r="A36"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Daily Demand</vt:lpstr>
      <vt:lpstr>Contractor Lead Times</vt:lpstr>
      <vt:lpstr>Current Machine Setup Times</vt:lpstr>
      <vt:lpstr>Assignment</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Satterfield</dc:creator>
  <cp:lastModifiedBy>Ron</cp:lastModifiedBy>
  <dcterms:created xsi:type="dcterms:W3CDTF">2012-08-07T19:33:37Z</dcterms:created>
  <dcterms:modified xsi:type="dcterms:W3CDTF">2018-04-14T21:39:21Z</dcterms:modified>
</cp:coreProperties>
</file>