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3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4.xml" ContentType="application/vnd.openxmlformats-officedocument.drawing+xml"/>
  <Override PartName="/xl/ink/ink10.xml" ContentType="application/inkml+xml"/>
  <Override PartName="/xl/ink/ink11.xml" ContentType="application/inkml+xml"/>
  <Override PartName="/xl/ink/ink12.xml" ContentType="application/inkml+xml"/>
  <Override PartName="/xl/drawings/drawing5.xml" ContentType="application/vnd.openxmlformats-officedocument.drawing+xml"/>
  <Override PartName="/xl/ink/ink13.xml" ContentType="application/inkml+xml"/>
  <Override PartName="/xl/ink/ink14.xml" ContentType="application/inkml+xml"/>
  <Override PartName="/xl/ink/ink1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\Desktop\All Grading\6436 Grading\6436 Assgt 9\"/>
    </mc:Choice>
  </mc:AlternateContent>
  <bookViews>
    <workbookView xWindow="0" yWindow="0" windowWidth="23040" windowHeight="8483"/>
  </bookViews>
  <sheets>
    <sheet name="Cover Page" sheetId="7" r:id="rId1"/>
    <sheet name="Answer 1" sheetId="1" r:id="rId2"/>
    <sheet name="Answer 2 A" sheetId="2" r:id="rId3"/>
    <sheet name="Answer 2 B" sheetId="3" r:id="rId4"/>
    <sheet name="Answer 3" sheetId="4" r:id="rId5"/>
    <sheet name="Answer 4 A" sheetId="5" r:id="rId6"/>
    <sheet name="Answer 4 B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N4" i="6"/>
  <c r="N5" i="6"/>
  <c r="N6" i="6"/>
  <c r="N7" i="6"/>
  <c r="N8" i="6"/>
  <c r="N9" i="6"/>
  <c r="N10" i="6"/>
  <c r="N11" i="6"/>
  <c r="N12" i="6"/>
  <c r="N13" i="6"/>
  <c r="N14" i="6"/>
  <c r="N15" i="6"/>
  <c r="N3" i="6"/>
  <c r="M3" i="6"/>
  <c r="L3" i="6"/>
  <c r="K3" i="6"/>
  <c r="J3" i="6"/>
  <c r="I3" i="6"/>
  <c r="H3" i="6"/>
  <c r="G3" i="6"/>
  <c r="F3" i="6"/>
  <c r="E3" i="6"/>
  <c r="D3" i="6"/>
  <c r="C3" i="6"/>
  <c r="B3" i="6"/>
  <c r="J5" i="5"/>
  <c r="J6" i="5"/>
  <c r="J7" i="5"/>
  <c r="J8" i="5"/>
  <c r="J9" i="5"/>
  <c r="J10" i="5"/>
  <c r="J4" i="5"/>
  <c r="I4" i="5"/>
  <c r="H4" i="5"/>
  <c r="G4" i="5"/>
  <c r="F4" i="5"/>
  <c r="E4" i="5"/>
  <c r="D4" i="5"/>
  <c r="J6" i="4"/>
  <c r="J7" i="4"/>
  <c r="J8" i="4"/>
  <c r="J9" i="4"/>
  <c r="I9" i="4"/>
  <c r="I8" i="4"/>
  <c r="I7" i="4"/>
  <c r="I6" i="4"/>
  <c r="I5" i="4"/>
  <c r="G5" i="4"/>
  <c r="J5" i="4" s="1"/>
  <c r="G6" i="4"/>
  <c r="G7" i="4"/>
  <c r="G8" i="4"/>
  <c r="G9" i="4"/>
  <c r="G10" i="4"/>
  <c r="G11" i="4"/>
  <c r="G12" i="4"/>
  <c r="G13" i="4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H30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3" i="2"/>
  <c r="E25" i="1"/>
  <c r="I11" i="1"/>
  <c r="I12" i="1"/>
  <c r="I13" i="1"/>
  <c r="I14" i="1"/>
  <c r="I15" i="1"/>
  <c r="I16" i="1"/>
  <c r="I17" i="1"/>
  <c r="I18" i="1"/>
  <c r="I19" i="1"/>
  <c r="I20" i="1"/>
  <c r="I21" i="1"/>
  <c r="C6" i="1"/>
  <c r="D6" i="1"/>
  <c r="E6" i="1"/>
  <c r="F6" i="1"/>
  <c r="G6" i="1"/>
  <c r="H6" i="1"/>
  <c r="B6" i="1"/>
  <c r="C4" i="1"/>
  <c r="D4" i="1"/>
  <c r="E4" i="1"/>
  <c r="F4" i="1"/>
  <c r="G4" i="1"/>
  <c r="H4" i="1"/>
  <c r="B4" i="1"/>
</calcChain>
</file>

<file path=xl/sharedStrings.xml><?xml version="1.0" encoding="utf-8"?>
<sst xmlns="http://schemas.openxmlformats.org/spreadsheetml/2006/main" count="268" uniqueCount="76">
  <si>
    <t>Retails Price / Unit</t>
  </si>
  <si>
    <t>Clay lbs. Needed</t>
  </si>
  <si>
    <t>Clay Cost</t>
  </si>
  <si>
    <t>Labor Hrs. Needed</t>
  </si>
  <si>
    <t>Labor Cost</t>
  </si>
  <si>
    <t>Overhead Cost/ Unit</t>
  </si>
  <si>
    <t>Profit</t>
  </si>
  <si>
    <t>10-in. Bowl</t>
  </si>
  <si>
    <t>Standard Mug</t>
  </si>
  <si>
    <t>Wolf Mug</t>
  </si>
  <si>
    <t>Cat Mug</t>
  </si>
  <si>
    <t>RH Warmer</t>
  </si>
  <si>
    <t>LH Warmer</t>
  </si>
  <si>
    <t>Serving Tray</t>
  </si>
  <si>
    <t>Clay/lb</t>
  </si>
  <si>
    <t>Labour cost/Hr</t>
  </si>
  <si>
    <t>Labor</t>
  </si>
  <si>
    <t>Clay</t>
  </si>
  <si>
    <t>Total Mugs</t>
  </si>
  <si>
    <t>LH Warming Mug Min</t>
  </si>
  <si>
    <t>LhH Warming Mug Max</t>
  </si>
  <si>
    <t>Warming Max</t>
  </si>
  <si>
    <t>Wolf &gt;= Cat</t>
  </si>
  <si>
    <t>Std &gt;= Wolf+Cat</t>
  </si>
  <si>
    <t>Bowls &gt;= Trays</t>
  </si>
  <si>
    <t>&lt;=</t>
  </si>
  <si>
    <t>&gt;=</t>
  </si>
  <si>
    <t>Solution</t>
  </si>
  <si>
    <t xml:space="preserve">The maximum profit that can be made based on the moel is </t>
  </si>
  <si>
    <t>Week</t>
  </si>
  <si>
    <t>Cost</t>
  </si>
  <si>
    <t>Regular Time</t>
  </si>
  <si>
    <t>Over Time</t>
  </si>
  <si>
    <t>Beginning Inventory</t>
  </si>
  <si>
    <t xml:space="preserve">The minimized cost obtained from this model is </t>
  </si>
  <si>
    <t>SubContractor</t>
  </si>
  <si>
    <t>The Minimized cost obtained after adding a sub-contractor is $2845000. BP would be saving $93000 by using sub-contractor.</t>
  </si>
  <si>
    <t>Cheese</t>
  </si>
  <si>
    <t>Meat</t>
  </si>
  <si>
    <t>Vegetable</t>
  </si>
  <si>
    <t>Supreme</t>
  </si>
  <si>
    <t>Price/Slice</t>
  </si>
  <si>
    <t>Dough (oz.)</t>
  </si>
  <si>
    <t>Sauce (oz.)</t>
  </si>
  <si>
    <t>Cheese (oz.)</t>
  </si>
  <si>
    <t>Meat (oz.)</t>
  </si>
  <si>
    <t>Vegetables (oz.)</t>
  </si>
  <si>
    <t>Cheese Const.</t>
  </si>
  <si>
    <t>Meat Const.</t>
  </si>
  <si>
    <t>Vegetable Const.</t>
  </si>
  <si>
    <t>Supreme Const.</t>
  </si>
  <si>
    <t>Available</t>
  </si>
  <si>
    <t>Left Out</t>
  </si>
  <si>
    <t>Assuming the vegetable requirement in meat pizza to be zero and 1 gallon=128Oz and 1 lb=16Oz.</t>
  </si>
  <si>
    <t>A.</t>
  </si>
  <si>
    <t>The Maximum Revenue obtained in this model by selling 163 supreme pizza's and 45 each of other pizza's is $2322.</t>
  </si>
  <si>
    <t>B.</t>
  </si>
  <si>
    <t>In order to increase the revenue and the sale of pizzas, he must procure sauce and vegetables.</t>
  </si>
  <si>
    <t>02:00-06:00</t>
  </si>
  <si>
    <t>06:00-10:00</t>
  </si>
  <si>
    <t>10:00-14:00</t>
  </si>
  <si>
    <t>14:00-18:00</t>
  </si>
  <si>
    <t>18:00-22:00</t>
  </si>
  <si>
    <t>22:00-02:00</t>
  </si>
  <si>
    <t>Salary</t>
  </si>
  <si>
    <t>The minimized cost to Acme for daily wages would be $12840</t>
  </si>
  <si>
    <t>Full Time</t>
  </si>
  <si>
    <t>Part Time</t>
  </si>
  <si>
    <t>With the part time resources, the minimized cost to Acme for daily wages would be $9096, a reduction of $3744</t>
  </si>
  <si>
    <t>OSCP</t>
  </si>
  <si>
    <t>Group 7</t>
  </si>
  <si>
    <t>Team Members</t>
  </si>
  <si>
    <t>Pankaj Kumar</t>
  </si>
  <si>
    <t xml:space="preserve">Siva Prasad Sahoo </t>
  </si>
  <si>
    <t>Gauri Naik</t>
  </si>
  <si>
    <t>Assignment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</si>
</sst>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0" fillId="2" borderId="0" xfId="0" applyFill="1"/>
    <xf numFmtId="0" fontId="0" fillId="0" borderId="2" xfId="0" applyBorder="1"/>
    <xf numFmtId="0" fontId="0" fillId="2" borderId="2" xfId="0" applyFill="1" applyBorder="1"/>
    <xf numFmtId="0" fontId="0" fillId="0" borderId="2" xfId="0" applyFont="1" applyBorder="1"/>
    <xf numFmtId="0" fontId="2" fillId="0" borderId="0" xfId="0" applyFont="1"/>
    <xf numFmtId="0" fontId="2" fillId="0" borderId="2" xfId="0" applyFont="1" applyBorder="1"/>
    <xf numFmtId="1" fontId="2" fillId="0" borderId="2" xfId="0" applyNumberFormat="1" applyFont="1" applyBorder="1"/>
    <xf numFmtId="44" fontId="0" fillId="2" borderId="2" xfId="1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2" xfId="0" applyFont="1" applyFill="1" applyBorder="1"/>
    <xf numFmtId="0" fontId="2" fillId="4" borderId="0" xfId="0" applyFont="1" applyFill="1"/>
    <xf numFmtId="0" fontId="2" fillId="2" borderId="0" xfId="0" applyFont="1" applyFill="1"/>
    <xf numFmtId="0" fontId="2" fillId="0" borderId="6" xfId="0" applyFont="1" applyBorder="1"/>
    <xf numFmtId="0" fontId="2" fillId="0" borderId="8" xfId="0" applyFont="1" applyBorder="1"/>
    <xf numFmtId="0" fontId="2" fillId="3" borderId="2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5" xfId="0" applyFont="1" applyBorder="1"/>
    <xf numFmtId="0" fontId="0" fillId="0" borderId="5" xfId="0" applyBorder="1"/>
    <xf numFmtId="0" fontId="3" fillId="4" borderId="0" xfId="0" applyFont="1" applyFill="1" applyBorder="1" applyAlignment="1">
      <alignment horizontal="left" vertical="center" wrapText="1"/>
    </xf>
    <xf numFmtId="0" fontId="0" fillId="3" borderId="2" xfId="0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12" xfId="0" applyFont="1" applyBorder="1"/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1" fontId="0" fillId="3" borderId="13" xfId="0" applyNumberFormat="1" applyFill="1" applyBorder="1" applyAlignment="1">
      <alignment horizontal="right"/>
    </xf>
    <xf numFmtId="1" fontId="0" fillId="3" borderId="14" xfId="0" applyNumberFormat="1" applyFill="1" applyBorder="1" applyAlignment="1">
      <alignment horizontal="right"/>
    </xf>
    <xf numFmtId="1" fontId="0" fillId="3" borderId="15" xfId="0" applyNumberFormat="1" applyFill="1" applyBorder="1" applyAlignment="1">
      <alignment horizontal="right"/>
    </xf>
    <xf numFmtId="0" fontId="2" fillId="3" borderId="0" xfId="0" applyFont="1" applyFill="1"/>
    <xf numFmtId="0" fontId="0" fillId="3" borderId="0" xfId="0" applyFill="1"/>
    <xf numFmtId="0" fontId="0" fillId="0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44" fontId="0" fillId="0" borderId="2" xfId="1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2" fillId="2" borderId="3" xfId="0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2" fillId="2" borderId="2" xfId="0" applyFont="1" applyFill="1" applyBorder="1"/>
    <xf numFmtId="0" fontId="2" fillId="2" borderId="0" xfId="0" applyFont="1" applyFill="1" applyBorder="1"/>
    <xf numFmtId="6" fontId="0" fillId="0" borderId="2" xfId="0" applyNumberFormat="1" applyFont="1" applyBorder="1"/>
    <xf numFmtId="1" fontId="2" fillId="3" borderId="2" xfId="0" applyNumberFormat="1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0" borderId="4" xfId="0" applyFont="1" applyBorder="1"/>
    <xf numFmtId="44" fontId="2" fillId="2" borderId="0" xfId="1" applyFont="1" applyFill="1"/>
    <xf numFmtId="0" fontId="2" fillId="0" borderId="3" xfId="0" applyFont="1" applyBorder="1" applyAlignment="1">
      <alignment horizontal="center" vertical="center"/>
    </xf>
    <xf numFmtId="44" fontId="2" fillId="0" borderId="0" xfId="1" applyFont="1"/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4" fontId="2" fillId="0" borderId="2" xfId="1" applyNumberFormat="1" applyFont="1" applyBorder="1"/>
    <xf numFmtId="44" fontId="2" fillId="0" borderId="2" xfId="0" applyNumberFormat="1" applyFont="1" applyBorder="1"/>
    <xf numFmtId="44" fontId="2" fillId="0" borderId="2" xfId="1" applyFont="1" applyBorder="1"/>
    <xf numFmtId="44" fontId="2" fillId="2" borderId="2" xfId="1" applyFont="1" applyFill="1" applyBorder="1"/>
    <xf numFmtId="44" fontId="2" fillId="2" borderId="0" xfId="0" applyNumberFormat="1" applyFont="1" applyFill="1"/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5.xml"/><Relationship Id="rId2" Type="http://schemas.openxmlformats.org/officeDocument/2006/relationships/image" Target="../media/image4.png"/><Relationship Id="rId1" Type="http://schemas.openxmlformats.org/officeDocument/2006/relationships/customXml" Target="../ink/ink4.xml"/><Relationship Id="rId6" Type="http://schemas.openxmlformats.org/officeDocument/2006/relationships/image" Target="../media/image6.png"/><Relationship Id="rId5" Type="http://schemas.openxmlformats.org/officeDocument/2006/relationships/customXml" Target="../ink/ink6.xml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8.xml"/><Relationship Id="rId2" Type="http://schemas.openxmlformats.org/officeDocument/2006/relationships/image" Target="../media/image7.png"/><Relationship Id="rId1" Type="http://schemas.openxmlformats.org/officeDocument/2006/relationships/customXml" Target="../ink/ink7.xml"/><Relationship Id="rId6" Type="http://schemas.openxmlformats.org/officeDocument/2006/relationships/image" Target="../media/image9.png"/><Relationship Id="rId5" Type="http://schemas.openxmlformats.org/officeDocument/2006/relationships/customXml" Target="../ink/ink9.xml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ustomXml" Target="../ink/ink11.xml"/><Relationship Id="rId2" Type="http://schemas.openxmlformats.org/officeDocument/2006/relationships/image" Target="../media/image10.png"/><Relationship Id="rId1" Type="http://schemas.openxmlformats.org/officeDocument/2006/relationships/customXml" Target="../ink/ink10.xml"/><Relationship Id="rId6" Type="http://schemas.openxmlformats.org/officeDocument/2006/relationships/image" Target="../media/image12.png"/><Relationship Id="rId5" Type="http://schemas.openxmlformats.org/officeDocument/2006/relationships/customXml" Target="../ink/ink12.xml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ustomXml" Target="../ink/ink14.xml"/><Relationship Id="rId2" Type="http://schemas.openxmlformats.org/officeDocument/2006/relationships/image" Target="../media/image13.png"/><Relationship Id="rId1" Type="http://schemas.openxmlformats.org/officeDocument/2006/relationships/customXml" Target="../ink/ink13.xml"/><Relationship Id="rId6" Type="http://schemas.openxmlformats.org/officeDocument/2006/relationships/image" Target="../media/image15.png"/><Relationship Id="rId5" Type="http://schemas.openxmlformats.org/officeDocument/2006/relationships/customXml" Target="../ink/ink15.xml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547665</xdr:colOff>
      <xdr:row>13</xdr:row>
      <xdr:rowOff>128445</xdr:rowOff>
    </xdr:from>
    <xdr:to>
      <xdr:col>10</xdr:col>
      <xdr:colOff>171495</xdr:colOff>
      <xdr:row>21</xdr:row>
      <xdr:rowOff>147825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9232123-1487-4BE3-B8A0-4027D7E4051E}"/>
                </a:ext>
              </a:extLst>
            </xdr14:cNvPr>
            <xdr14:cNvContentPartPr/>
          </xdr14:nvContentPartPr>
          <xdr14:nvPr macro=""/>
          <xdr14:xfrm>
            <a:off x="5072040" y="2481120"/>
            <a:ext cx="2157480" cy="146718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C9232123-1487-4BE3-B8A0-4027D7E405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67721" y="2476801"/>
              <a:ext cx="2166119" cy="147581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85612</xdr:colOff>
      <xdr:row>10</xdr:row>
      <xdr:rowOff>99870</xdr:rowOff>
    </xdr:from>
    <xdr:to>
      <xdr:col>10</xdr:col>
      <xdr:colOff>233415</xdr:colOff>
      <xdr:row>24</xdr:row>
      <xdr:rowOff>52380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13FF3E3-787D-4CB9-8E44-FB4345064696}"/>
                </a:ext>
              </a:extLst>
            </xdr14:cNvPr>
            <xdr14:cNvContentPartPr/>
          </xdr14:nvContentPartPr>
          <xdr14:nvPr macro=""/>
          <xdr14:xfrm>
            <a:off x="5243400" y="1909620"/>
            <a:ext cx="2048040" cy="248616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13FF3E3-787D-4CB9-8E44-FB434506469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239080" y="1905301"/>
              <a:ext cx="2056680" cy="249479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95145</xdr:colOff>
      <xdr:row>8</xdr:row>
      <xdr:rowOff>19020</xdr:rowOff>
    </xdr:from>
    <xdr:to>
      <xdr:col>12</xdr:col>
      <xdr:colOff>62070</xdr:colOff>
      <xdr:row>26</xdr:row>
      <xdr:rowOff>162030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4A09592-83AC-4979-9FEB-6D28661CF19C}"/>
                </a:ext>
              </a:extLst>
            </xdr14:cNvPr>
            <xdr14:cNvContentPartPr/>
          </xdr14:nvContentPartPr>
          <xdr14:nvPr macro=""/>
          <xdr14:xfrm>
            <a:off x="4619520" y="1466820"/>
            <a:ext cx="3767400" cy="340056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4A09592-83AC-4979-9FEB-6D28661CF19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615200" y="1462500"/>
              <a:ext cx="3776039" cy="3409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71377</xdr:colOff>
      <xdr:row>9</xdr:row>
      <xdr:rowOff>33232</xdr:rowOff>
    </xdr:from>
    <xdr:to>
      <xdr:col>9</xdr:col>
      <xdr:colOff>281115</xdr:colOff>
      <xdr:row>28</xdr:row>
      <xdr:rowOff>14347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57F5E68-0A7E-4EE2-A01F-AAE95B1F667C}"/>
                </a:ext>
              </a:extLst>
            </xdr14:cNvPr>
            <xdr14:cNvContentPartPr/>
          </xdr14:nvContentPartPr>
          <xdr14:nvPr macro=""/>
          <xdr14:xfrm>
            <a:off x="7734240" y="1647720"/>
            <a:ext cx="2576700" cy="341964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D57F5E68-0A7E-4EE2-A01F-AAE95B1F667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29921" y="1643400"/>
              <a:ext cx="2585338" cy="3428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433357</xdr:colOff>
      <xdr:row>23</xdr:row>
      <xdr:rowOff>76102</xdr:rowOff>
    </xdr:from>
    <xdr:to>
      <xdr:col>8</xdr:col>
      <xdr:colOff>633525</xdr:colOff>
      <xdr:row>30</xdr:row>
      <xdr:rowOff>109597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A0E6AF6A-6DF3-40B2-898A-536FADB5BE89}"/>
                </a:ext>
              </a:extLst>
            </xdr14:cNvPr>
            <xdr14:cNvContentPartPr/>
          </xdr14:nvContentPartPr>
          <xdr14:nvPr macro=""/>
          <xdr14:xfrm>
            <a:off x="8096220" y="4224240"/>
            <a:ext cx="1747980" cy="130032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A0E6AF6A-6DF3-40B2-898A-536FADB5BE8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91900" y="4219920"/>
              <a:ext cx="1756619" cy="1308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580965</xdr:colOff>
      <xdr:row>3</xdr:row>
      <xdr:rowOff>42862</xdr:rowOff>
    </xdr:from>
    <xdr:to>
      <xdr:col>9</xdr:col>
      <xdr:colOff>771615</xdr:colOff>
      <xdr:row>6</xdr:row>
      <xdr:rowOff>19237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7FC54D0-0D77-4CB8-A798-D5DB4E694B72}"/>
                </a:ext>
              </a:extLst>
            </xdr14:cNvPr>
            <xdr14:cNvContentPartPr/>
          </xdr14:nvContentPartPr>
          <xdr14:nvPr macro=""/>
          <xdr14:xfrm>
            <a:off x="9791640" y="571500"/>
            <a:ext cx="1009800" cy="51930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7FC54D0-0D77-4CB8-A798-D5DB4E694B7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787322" y="567181"/>
              <a:ext cx="1018437" cy="52793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537429</xdr:colOff>
      <xdr:row>1</xdr:row>
      <xdr:rowOff>13583</xdr:rowOff>
    </xdr:from>
    <xdr:to>
      <xdr:col>28</xdr:col>
      <xdr:colOff>183807</xdr:colOff>
      <xdr:row>5</xdr:row>
      <xdr:rowOff>54597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E3245FC-9021-4399-A576-2D141BC81909}"/>
                </a:ext>
              </a:extLst>
            </xdr14:cNvPr>
            <xdr14:cNvContentPartPr/>
          </xdr14:nvContentPartPr>
          <xdr14:nvPr macro=""/>
          <xdr14:xfrm>
            <a:off x="15723000" y="197280"/>
            <a:ext cx="2619540" cy="77580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5E3245FC-9021-4399-A576-2D141BC8190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18680" y="192962"/>
              <a:ext cx="2628179" cy="78443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299320</xdr:colOff>
      <xdr:row>7</xdr:row>
      <xdr:rowOff>6704</xdr:rowOff>
    </xdr:from>
    <xdr:to>
      <xdr:col>25</xdr:col>
      <xdr:colOff>34116</xdr:colOff>
      <xdr:row>13</xdr:row>
      <xdr:rowOff>61386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516CFEF-8984-4B56-8B70-8ACD12D2058F}"/>
                </a:ext>
              </a:extLst>
            </xdr14:cNvPr>
            <xdr14:cNvContentPartPr/>
          </xdr14:nvContentPartPr>
          <xdr14:nvPr macro=""/>
          <xdr14:xfrm>
            <a:off x="14852160" y="1292580"/>
            <a:ext cx="1000260" cy="115686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516CFEF-8984-4B56-8B70-8ACD12D2058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47842" y="1288261"/>
              <a:ext cx="1008895" cy="116549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489729</xdr:colOff>
      <xdr:row>6</xdr:row>
      <xdr:rowOff>115521</xdr:rowOff>
    </xdr:from>
    <xdr:to>
      <xdr:col>25</xdr:col>
      <xdr:colOff>530736</xdr:colOff>
      <xdr:row>13</xdr:row>
      <xdr:rowOff>34026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A4F13A5-2CD2-4F98-A11B-869A68F416D1}"/>
                </a:ext>
              </a:extLst>
            </xdr14:cNvPr>
            <xdr14:cNvContentPartPr/>
          </xdr14:nvContentPartPr>
          <xdr14:nvPr macro=""/>
          <xdr14:xfrm>
            <a:off x="15675300" y="1217700"/>
            <a:ext cx="673740" cy="120438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A4F13A5-2CD2-4F98-A11B-869A68F416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670981" y="1213382"/>
              <a:ext cx="682378" cy="121301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414262</xdr:colOff>
      <xdr:row>2</xdr:row>
      <xdr:rowOff>47625</xdr:rowOff>
    </xdr:from>
    <xdr:to>
      <xdr:col>13</xdr:col>
      <xdr:colOff>138262</xdr:colOff>
      <xdr:row>16</xdr:row>
      <xdr:rowOff>47835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12C483C-0C21-49EC-8501-22294163A536}"/>
                </a:ext>
              </a:extLst>
            </xdr14:cNvPr>
            <xdr14:cNvContentPartPr/>
          </xdr14:nvContentPartPr>
          <xdr14:nvPr macro=""/>
          <xdr14:xfrm>
            <a:off x="3724200" y="409575"/>
            <a:ext cx="4943700" cy="253386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812C483C-0C21-49EC-8501-22294163A53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405256"/>
              <a:ext cx="4952340" cy="254249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71362</xdr:colOff>
      <xdr:row>17</xdr:row>
      <xdr:rowOff>23640</xdr:rowOff>
    </xdr:from>
    <xdr:to>
      <xdr:col>14</xdr:col>
      <xdr:colOff>428722</xdr:colOff>
      <xdr:row>24</xdr:row>
      <xdr:rowOff>52455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A5F23B5-703A-41EA-ADB6-86EE33D02885}"/>
                </a:ext>
              </a:extLst>
            </xdr14:cNvPr>
            <xdr14:cNvContentPartPr/>
          </xdr14:nvContentPartPr>
          <xdr14:nvPr macro=""/>
          <xdr14:xfrm>
            <a:off x="7953300" y="3100215"/>
            <a:ext cx="1652760" cy="129564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A5F23B5-703A-41EA-ADB6-86EE33D028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948981" y="3095895"/>
              <a:ext cx="1661398" cy="1304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142762</xdr:colOff>
      <xdr:row>23</xdr:row>
      <xdr:rowOff>142710</xdr:rowOff>
    </xdr:from>
    <xdr:to>
      <xdr:col>14</xdr:col>
      <xdr:colOff>562102</xdr:colOff>
      <xdr:row>26</xdr:row>
      <xdr:rowOff>23865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DB549BB-71D3-4C05-A57E-DB389B4E69A2}"/>
                </a:ext>
              </a:extLst>
            </xdr14:cNvPr>
            <xdr14:cNvContentPartPr/>
          </xdr14:nvContentPartPr>
          <xdr14:nvPr macro=""/>
          <xdr14:xfrm>
            <a:off x="8672400" y="4305135"/>
            <a:ext cx="1067040" cy="42408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8DB549BB-71D3-4C05-A57E-DB389B4E69A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668080" y="4300815"/>
              <a:ext cx="1075680" cy="432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217673</xdr:colOff>
      <xdr:row>2</xdr:row>
      <xdr:rowOff>33871</xdr:rowOff>
    </xdr:from>
    <xdr:to>
      <xdr:col>18</xdr:col>
      <xdr:colOff>387994</xdr:colOff>
      <xdr:row>5</xdr:row>
      <xdr:rowOff>244993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E1FC7E5-94C7-4D0A-9AB8-555309FF610A}"/>
                </a:ext>
              </a:extLst>
            </xdr14:cNvPr>
            <xdr14:cNvContentPartPr/>
          </xdr14:nvContentPartPr>
          <xdr14:nvPr macro=""/>
          <xdr14:xfrm>
            <a:off x="11355120" y="544140"/>
            <a:ext cx="816660" cy="10479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E1FC7E5-94C7-4D0A-9AB8-555309FF610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350801" y="539821"/>
              <a:ext cx="825298" cy="105659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401314</xdr:colOff>
      <xdr:row>1</xdr:row>
      <xdr:rowOff>326423</xdr:rowOff>
    </xdr:from>
    <xdr:to>
      <xdr:col>19</xdr:col>
      <xdr:colOff>251774</xdr:colOff>
      <xdr:row>5</xdr:row>
      <xdr:rowOff>129253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25DC353B-6D57-454A-A1FC-7735E5BEDEE8}"/>
                </a:ext>
              </a:extLst>
            </xdr14:cNvPr>
            <xdr14:cNvContentPartPr/>
          </xdr14:nvContentPartPr>
          <xdr14:nvPr macro=""/>
          <xdr14:xfrm>
            <a:off x="12185100" y="510120"/>
            <a:ext cx="496800" cy="96624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25DC353B-6D57-454A-A1FC-7735E5BEDEE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180780" y="505821"/>
              <a:ext cx="505440" cy="97483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462507</xdr:colOff>
      <xdr:row>0</xdr:row>
      <xdr:rowOff>108720</xdr:rowOff>
    </xdr:from>
    <xdr:to>
      <xdr:col>15</xdr:col>
      <xdr:colOff>449071</xdr:colOff>
      <xdr:row>4</xdr:row>
      <xdr:rowOff>142984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9E3049D-342E-4CDE-B274-5D384D15A073}"/>
                </a:ext>
              </a:extLst>
            </xdr14:cNvPr>
            <xdr14:cNvContentPartPr/>
          </xdr14:nvContentPartPr>
          <xdr14:nvPr macro=""/>
          <xdr14:xfrm>
            <a:off x="7572240" y="108720"/>
            <a:ext cx="2721600" cy="105480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9E3049D-342E-4CDE-B274-5D384D15A07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567920" y="104401"/>
              <a:ext cx="2730240" cy="106343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29T18:31:16.253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Group>
    <inkml:annotationXML>
      <emma:emma xmlns:emma="http://www.w3.org/2003/04/emma" version="1.0">
        <emma:interpretation id="{F3D41966-F721-438A-B2CC-456D7BADDA1E}" emma:medium="tactile" emma:mode="ink">
          <msink:context xmlns:msink="http://schemas.microsoft.com/ink/2010/main" type="writingRegion" rotatedBoundingBox="13769,8546 16734,5202 20482,8525 17517,11869">
            <msink:destinationLink direction="with" ref="{087E87DE-ABCA-4F75-8E30-2665FC6D29B8}"/>
          </msink:context>
        </emma:interpretation>
      </emma:emma>
    </inkml:annotationXML>
    <inkml:traceGroup>
      <inkml:annotationXML>
        <emma:emma xmlns:emma="http://www.w3.org/2003/04/emma" version="1.0">
          <emma:interpretation id="{595C161F-F811-4E3B-999D-8D64CC7436C0}" emma:medium="tactile" emma:mode="ink">
            <msink:context xmlns:msink="http://schemas.microsoft.com/ink/2010/main" type="paragraph" rotatedBoundingBox="13669,8151 16583,6253 18007,8440 15094,10338" alignmentLevel="1"/>
          </emma:interpretation>
        </emma:emma>
      </inkml:annotationXML>
      <inkml:traceGroup>
        <inkml:annotationXML>
          <emma:emma xmlns:emma="http://www.w3.org/2003/04/emma" version="1.0">
            <emma:interpretation id="{511FD322-EEDE-4AAB-9814-EEBE33AC5D8E}" emma:medium="tactile" emma:mode="ink">
              <msink:context xmlns:msink="http://schemas.microsoft.com/ink/2010/main" type="line" rotatedBoundingBox="13669,8151 16583,6253 18007,8440 15094,10338"/>
            </emma:interpretation>
          </emma:emma>
        </inkml:annotationXML>
        <inkml:traceGroup>
          <inkml:annotationXML>
            <emma:emma xmlns:emma="http://www.w3.org/2003/04/emma" version="1.0">
              <emma:interpretation id="{D19D4526-ECD4-4F0B-81B5-A911B1978876}" emma:medium="tactile" emma:mode="ink">
                <msink:context xmlns:msink="http://schemas.microsoft.com/ink/2010/main" type="inkWord" rotatedBoundingBox="13669,8151 16583,6253 18007,8440 15094,10338"/>
              </emma:interpretation>
              <emma:one-of disjunction-type="recognition" id="oneOf0">
                <emma:interpretation id="interp0" emma:lang="en-US" emma:confidence="1">
                  <emma:literal>95</emma:literal>
                </emma:interpretation>
                <emma:interpretation id="interp1" emma:lang="en-US" emma:confidence="0">
                  <emma:literal>as</emma:literal>
                </emma:interpretation>
                <emma:interpretation id="interp2" emma:lang="en-US" emma:confidence="0">
                  <emma:literal>9s</emma:literal>
                </emma:interpretation>
                <emma:interpretation id="interp3" emma:lang="en-US" emma:confidence="0">
                  <emma:literal>gs</emma:literal>
                </emma:interpretation>
                <emma:interpretation id="interp4" emma:lang="en-US" emma:confidence="0">
                  <emma:literal>Gs</emma:literal>
                </emma:interpretation>
              </emma:one-of>
            </emma:emma>
          </inkml:annotationXML>
          <inkml:trace contextRef="#ctx0" brushRef="#br0">17000 6920 15232,'0'-27'5695,"0"27"-3071,-13 0-2432,13 13 1152,-26 1-960,-27 25-160,0 27-192,-13 40-32,-14 0 0,1 40 0,-1 12 64,14-25 96,13-27 128,40-27-64,13-13-64,27-26 64,39-1 64,26-25-128,27-14-96,14 0-32,12 0-32,-12 13-96,-1 0 64,-40 14-32,-12 12 0,-14 27 0,-40 14-64,-26 12 160,-39 1 32,-27 0 0,-27 12 32,-26 1-416,-40 0-96,-13-27-1280,-13-12-512,-13-41-1120,-1-52-383</inkml:trace>
          <inkml:trace contextRef="#ctx0" brushRef="#br0" timeOffset="-362">15532 7634 11264,'-13'-66'4224,"26"40"-2305,1-14-1759,-14 14 960,0-1 512,0-12 416,-14-1-864,1 0-416,-13 1-480,-14-14-160,-13 26 64,-26 14-160,-27 26-96,-26 27-64,-14 39 96,0 14 0,-12 66 32,-1 13 64,0 52 32,40 15 384,40-15 160,52-25-192,27-54-32,53-52 256,40-14 192,26-65-96,26-81 0,41-25-416,12-67-128,27-13-160,-27-53-64,-12 27 32,-41-14 32,-26 14-192,-26 39-32,-27 27-96,-26 39 64,-14 40-160,-26 40-32,-26 66 160,-1 66 32,-13 66 192,-26 80 64,0 52 64,13 27 64,0-13 96,27-14 160,-1-65-192,14-41 0,0-52 0,13-40 0,13-39-416,0-41-128,1-25-1088,12-54-448,-13-40-4544,14-39-2047,13-39 2687</inkml:trace>
        </inkml:traceGroup>
      </inkml:traceGroup>
    </inkml:traceGroup>
    <inkml:traceGroup>
      <inkml:annotationXML>
        <emma:emma xmlns:emma="http://www.w3.org/2003/04/emma" version="1.0">
          <emma:interpretation id="{C38116F9-3662-486B-B65E-18D284A2A953}" emma:medium="tactile" emma:mode="ink">
            <msink:context xmlns:msink="http://schemas.microsoft.com/ink/2010/main" type="paragraph" rotatedBoundingBox="16903,10365 19392,7558 20482,8525 17994,1133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EB704502-26BF-4A8B-8CB0-6D9481ABBF01}" emma:medium="tactile" emma:mode="ink">
              <msink:context xmlns:msink="http://schemas.microsoft.com/ink/2010/main" type="line" rotatedBoundingBox="16903,10365 19392,7558 20482,8525 17994,11331"/>
            </emma:interpretation>
          </emma:emma>
        </inkml:annotationXML>
        <inkml:traceGroup>
          <inkml:annotationXML>
            <emma:emma xmlns:emma="http://www.w3.org/2003/04/emma" version="1.0">
              <emma:interpretation id="{23DC1004-6DC6-408B-96CD-70FC7EC5D489}" emma:medium="tactile" emma:mode="ink">
                <msink:context xmlns:msink="http://schemas.microsoft.com/ink/2010/main" type="inkWord" rotatedBoundingBox="16903,10365 19392,7558 20482,8525 17994,11331"/>
              </emma:interpretation>
              <emma:one-of disjunction-type="recognition" id="oneOf1">
                <emma:interpretation id="interp5" emma:lang="en-US" emma:confidence="0">
                  <emma:literal>000</emma:literal>
                </emma:interpretation>
                <emma:interpretation id="interp6" emma:lang="en-US" emma:confidence="0">
                  <emma:literal>100</emma:literal>
                </emma:interpretation>
                <emma:interpretation id="interp7" emma:lang="en-US" emma:confidence="0">
                  <emma:literal>for</emma:literal>
                </emma:interpretation>
                <emma:interpretation id="interp8" emma:lang="en-US" emma:confidence="0">
                  <emma:literal>too</emma:literal>
                </emma:interpretation>
                <emma:interpretation id="interp9" emma:lang="en-US" emma:confidence="0">
                  <emma:literal>foo</emma:literal>
                </emma:interpretation>
              </emma:one-of>
            </emma:emma>
          </inkml:annotationXML>
          <inkml:trace contextRef="#ctx0" brushRef="#br0" timeOffset="721">17993 9288 13568,'-79'-13'5087,"66"13"-2751,-14 13-1600,14-13 1280,0 14-832,0 12-192,-1 27-480,1 40-96,0 13-224,0 39 96,-14 14 96,14 26-192,-13 0-32,-1-13-96,14-13 32,-14-14-224,14-25 32,-13-54-736,13-14-352,-14-64-4160,1-28-1823,12-92 1535</inkml:trace>
          <inkml:trace contextRef="#ctx0" brushRef="#br0" timeOffset="1441">18310 9248 16384,'-26'106'6143,"0"13"-3327,-27 40-2720,39-53 1184,1 26-960,-13 26-128,12 14-224,1-12-32,26-28 64,1-26 0,12-27 0,14-40 192,13-39 128,26-39-32,0-54 0,14-39-32,0-26 0,-14-41 0,-26-13 0,-13 1-128,-27 12-32,-13 14-448,-27 39-192,-25 54-64,-15 39-32,-12 53 192,13 27 192,-14 25 96,14 1 0,13 14 128,27-1 0,0 0 32,12-26 0,28-14 64,12-40 96,27-25-64,39-40 0,1-27 32,13-14 64,26-12 32,1-14 96,-14 14-224,-14 14-64,-12 25-32,-27 14 64,-26 25-192,0 15-32,-27 39-160,-26 26-32,-14 53 192,-13 54 64,-26 39 0,13 39 64,0 15 320,40-15 160,0-39 96,39-27 32,27-39 256,0-52 192,13-54-416,14-40-160,39-66-224,13-26-64,-13-54-192,0 1 32,-26-26-160,-14 12-32,-39 0-608,-27 27-224,-26 40-928,-27 40-448,-52 52-1696,-27 66-671,-53 67-929</inkml:trace>
        </inkml:traceGroup>
      </inkml:traceGroup>
    </inkml:traceGroup>
  </inkml:traceGroup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29T18:31:01.526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Group>
    <inkml:annotationXML>
      <emma:emma xmlns:emma="http://www.w3.org/2003/04/emma" version="1.0">
        <emma:interpretation id="{A3B2CEA3-B9BD-446B-A452-6CC4F0A1F545}" emma:medium="tactile" emma:mode="ink">
          <msink:context xmlns:msink="http://schemas.microsoft.com/ink/2010/main" type="inkDrawing" rotatedBoundingBox="11306,-164 25197,5037 23975,8302 10084,3099" semanticType="callout" shapeName="Other">
            <msink:sourceLink direction="from" ref="{14177BC8-FD84-46BB-91FD-184413A17369}"/>
            <msink:sourceLink direction="to" ref="{14177BC8-FD84-46BB-91FD-184413A17369}"/>
          </msink:context>
        </emma:interpretation>
      </emma:emma>
    </inkml:annotationXML>
    <inkml:trace contextRef="#ctx0" brushRef="#br0">11219 1998 10624,'-186'-53'4032,"133"40"-2177,1-1-1950,52 14 766,-14-13-543,1 0-64,13 0-128,27 0 0,25 13 64,28 13 64,26 0 96,52 13 128,14 27 160,40 14 32,13-15 0,40-12 192,-27-27 96,13-26 96,-13-27 32,-39-26-128,-14-26-32,-26-27-256,-54 0-128,-25-14-192,-54-12-64,-26-1-32,-39 14-64,-67-14-256,-40 14-160,-39 13 0,-40 40 64,-40 52 160,-26 27 32,0 40 96,-13 26 32,13 53-64,13 13 0,27 27 192,39 13 160,40-13 64,40-14 128,39-12-32,54-1 0,25-39-32,81-1 0,38-26 0,54-26 64,40-13-96,65-14-32,54-13-192,-1-13-32,67 13-32,0 26-64,26-13 160,0 14 128,13 12-160,27-12 0,-14-14 64,14 14 96,-26-27-128,105 13-96,-40 0 32,-26 0 0,-39 0-128,25 1-32,-12-1 96,-1 13 32,-12 27-96,26 27-32,-14 12 96,1 14 32,-27 13-96,0 53 32,-53 13 0,-13 40 0,-40 13 128,-13 40 160,-66-13 128,-40 26 64,-39 0-128,-40 0-32,-27 0-64,-39 0 0,-14 0-128,-26-26-96,0-1 64,0-12 0,0-54-32,14-39 32,-1-1-128,13-38 0,-13-28 32,27-26 0,13-26-352,26-26-96,-12-28-832,12-13-384,0 1-1792,14-14-832,-14 1-2463</inkml:trace>
  </inkml:traceGroup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29T18:31:02.157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Group>
    <inkml:annotationXML>
      <emma:emma xmlns:emma="http://www.w3.org/2003/04/emma" version="1.0">
        <emma:interpretation id="{E5E8B591-F9A3-4D31-9A3A-FAEA3C7A7789}" emma:medium="tactile" emma:mode="ink">
          <msink:context xmlns:msink="http://schemas.microsoft.com/ink/2010/main" type="writingRegion" rotatedBoundingBox="21741,9629 26434,8196 27455,11538 22761,12972"/>
        </emma:interpretation>
      </emma:emma>
    </inkml:annotationXML>
    <inkml:traceGroup>
      <inkml:annotationXML>
        <emma:emma xmlns:emma="http://www.w3.org/2003/04/emma" version="1.0">
          <emma:interpretation id="{9AE97386-90CE-4047-8A75-9FE613829C8C}" emma:medium="tactile" emma:mode="ink">
            <msink:context xmlns:msink="http://schemas.microsoft.com/ink/2010/main" type="paragraph" rotatedBoundingBox="21741,9629 26434,8196 26908,9747 22214,1118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2C91AC84-DCCB-4E04-A86B-5C2FBE4A2CCA}" emma:medium="tactile" emma:mode="ink">
              <msink:context xmlns:msink="http://schemas.microsoft.com/ink/2010/main" type="line" rotatedBoundingBox="21741,9629 26434,8196 26908,9747 22214,11181"/>
            </emma:interpretation>
          </emma:emma>
        </inkml:annotationXML>
        <inkml:traceGroup>
          <inkml:annotationXML>
            <emma:emma xmlns:emma="http://www.w3.org/2003/04/emma" version="1.0">
              <emma:interpretation id="{14177BC8-FD84-46BB-91FD-184413A17369}" emma:medium="tactile" emma:mode="ink">
                <msink:context xmlns:msink="http://schemas.microsoft.com/ink/2010/main" type="inkWord" rotatedBoundingBox="21741,9629 26434,8196 26908,9747 22214,11181">
                  <msink:destinationLink direction="from" ref="{A3B2CEA3-B9BD-446B-A452-6CC4F0A1F545}"/>
                  <msink:destinationLink direction="to" ref="{A3B2CEA3-B9BD-446B-A452-6CC4F0A1F545}"/>
                </msink:context>
              </emma:interpretation>
              <emma:one-of disjunction-type="recognition" id="oneOf0">
                <emma:interpretation id="interp0" emma:lang="en-US" emma:confidence="1">
                  <emma:literal>2340</emma:literal>
                </emma:interpretation>
                <emma:interpretation id="interp1" emma:lang="en-US" emma:confidence="0">
                  <emma:literal>234B</emma:literal>
                </emma:interpretation>
                <emma:interpretation id="interp2" emma:lang="en-US" emma:confidence="0">
                  <emma:literal>234o</emma:literal>
                </emma:interpretation>
                <emma:interpretation id="interp3" emma:lang="en-US" emma:confidence="0">
                  <emma:literal>234%</emma:literal>
                </emma:interpretation>
                <emma:interpretation id="interp4" emma:lang="en-US" emma:confidence="0">
                  <emma:literal>23&lt;10</emma:literal>
                </emma:interpretation>
              </emma:one-of>
            </emma:emma>
          </inkml:annotationXML>
          <inkml:trace contextRef="#ctx0" brushRef="#br0">22622 9315 16767,'-79'-80'6336,"66"67"-3456,-1-27-3360,14 27 1024,27-27-512,-14 14-32,27-27 32,-1-13 32,14 0-32,13 13 192,14 0 96,26 13-256,-1 1 0,15 12-64,-15 27 0,1 0-96,-13 40 64,-14 26 32,-26 26 0,-27 14 0,-39 13 64,-26 27 32,-41-14 32,-39 40 64,-40-13 32,-39 0 32,13-14 0,26-26 224,0-26 64,27-40-128,13-27-96,26-12-384,27-41-128,53-13-192,39-52-96,41-1 192,25 1 96,40-1 32,1 27 128,39 13-160,0 26 0,-27 14 96,-12 26 32,-14-13-32,-14 27 64,-25-1-192,-14 1 0,-13 12-608,-27 1-256,-13-27-1632,-13 14-640,-26-27-2687</inkml:trace>
          <inkml:trace contextRef="#ctx0" brushRef="#br0" timeOffset="519">23576 8760 19327,'-14'-53'7200,"14"53"-3904,27-13-4032,-14-1 928,40 14-544,0-13-32,13 0-128,27-13-32,13-14 320,13 0-256,13 14-32,-13-14 96,-26 26 160,-1-12 160,-26 26 64,-39 26 160,-1 1 64,-39 13 192,-27 13 96,-13 26-192,-39 0-96,26 14-96,-14-27 0,27 1-128,0-1 0,14-40 32,12 14 0,27-27-288,13 0-128,27 1 128,26-2 96,14 2-32,-14-1 64,0 0-64,0 1 64,-26 12 160,-14 14 64,-12 12 192,-28 14 160,-12 14-96,-40-14 64,-14 14-224,-12-14-32,-1 0-64,14-26-64,-14-14-544,14-12-288,13-28-1952,26-12-896,13-67-2623</inkml:trace>
          <inkml:trace contextRef="#ctx0" brushRef="#br0" timeOffset="818">25202 8416 17023,'26'-13'6336,"-26"26"-3456,14 13-3424,-14 1 960,-14 13-704,-12-1-128,-14 41 0,-13 12 0,-13 14 256,0-13 64,0 0 96,13-14 0,0-26 64,26 0 320,1-27 224,26-13-32,0-13-32,40 0-384,26-26-160,0 0-512,27-28-224,-14 28-192,27 0 0,-14 0 224,1 26 96,-27 12 160,-13 2 32,-13 12-448,-14 0-256,-12 14-736,-14-13-287</inkml:trace>
          <inkml:trace contextRef="#ctx0" brushRef="#br0" timeOffset="1060">25533 8257 15104,'27'-106'5631,"-14"106"-3071,13-13-3040,-13 26 768,-13 1-320,14 25 0,-1 27 32,-13 27 0,0 13 0,0 26 128,0 14 160,0-14 128,0 27 128,0-14-288,0-12-64,0-28-64,0-25 0,0-1-416,0-39-128,13-27-2272,14-53-1024,12-13-2239</inkml:trace>
          <inkml:trace contextRef="#ctx0" brushRef="#br0" timeOffset="1280">26234 8125 17279,'0'-13'6496,"0"26"-3520,0 54-3520,0-14 960,-14 26-352,2 0 32,-2 40 32,1 14 0,13-14-64,0-13 32,13-14 0,13-26-32,14-13 32,14-40 0,12-26 32,13-40-160,0-26-32,-13-14 32,-26-26 0,0-13-128,-54 0 32,-25-14-928,-28 40-416,-25 27-384,-40 52-128,-54 41-896,-25 78-319,-14 41-1697</inkml:trace>
        </inkml:traceGroup>
      </inkml:traceGroup>
    </inkml:traceGroup>
    <inkml:traceGroup>
      <inkml:annotationXML>
        <emma:emma xmlns:emma="http://www.w3.org/2003/04/emma" version="1.0">
          <emma:interpretation id="{BA953F88-1B6A-4C09-B9DB-EE14B9478782}" emma:medium="tactile" emma:mode="ink">
            <msink:context xmlns:msink="http://schemas.microsoft.com/ink/2010/main" type="paragraph" rotatedBoundingBox="24113,11289 25906,10301 26571,11507 24778,12495" alignmentLevel="2"/>
          </emma:interpretation>
        </emma:emma>
      </inkml:annotationXML>
      <inkml:traceGroup>
        <inkml:annotationXML>
          <emma:emma xmlns:emma="http://www.w3.org/2003/04/emma" version="1.0">
            <emma:interpretation id="{953D0D22-7445-4A16-A5A2-487668E8EBB5}" emma:medium="tactile" emma:mode="ink">
              <msink:context xmlns:msink="http://schemas.microsoft.com/ink/2010/main" type="line" rotatedBoundingBox="24113,11289 25906,10301 26571,11507 24778,12495">
                <msink:destinationLink direction="with" ref="{A99B61BC-9A69-4CF1-97E8-C0037428C9E9}"/>
              </msink:context>
            </emma:interpretation>
          </emma:emma>
        </inkml:annotationXML>
        <inkml:traceGroup>
          <inkml:annotationXML>
            <emma:emma xmlns:emma="http://www.w3.org/2003/04/emma" version="1.0">
              <emma:interpretation id="{FD2DAE04-73FF-423D-B064-9F69B93A8DF4}" emma:medium="tactile" emma:mode="ink">
                <msink:context xmlns:msink="http://schemas.microsoft.com/ink/2010/main" type="inkWord" rotatedBoundingBox="24113,11289 25906,10301 26571,11507 24778,12495"/>
              </emma:interpretation>
              <emma:one-of disjunction-type="recognition" id="oneOf1">
                <emma:interpretation id="interp5" emma:lang="en-US" emma:confidence="0">
                  <emma:literal>OK</emma:literal>
                </emma:interpretation>
                <emma:interpretation id="interp6" emma:lang="en-US" emma:confidence="0">
                  <emma:literal>OAK</emma:literal>
                </emma:interpretation>
                <emma:interpretation id="interp7" emma:lang="en-US" emma:confidence="0">
                  <emma:literal>0K</emma:literal>
                </emma:interpretation>
                <emma:interpretation id="interp8" emma:lang="en-US" emma:confidence="0">
                  <emma:literal>ok</emma:literal>
                </emma:interpretation>
                <emma:interpretation id="interp9" emma:lang="en-US" emma:confidence="0">
                  <emma:literal>Ok</emma:literal>
                </emma:interpretation>
              </emma:one-of>
            </emma:emma>
          </inkml:annotationXML>
          <inkml:trace contextRef="#ctx0" brushRef="#br0" timeOffset="2040">24738 11208 17023,'-12'-106'6336,"24"40"-3456,2-13-3424,-1 52 960,-13-13-480,-13 1 0,13 12-96,-14 1 32,2 26 64,-2 13-192,-12 13-64,-14 27 32,14 27 96,-1 26 288,0-1 192,15 28 224,12-14 128,12-13-128,2-27-32,12-13-96,14-40 64,0-26-96,26-39 32,13-27-224,-12-27-96,-15-39-256,-12-14-128,-14 1-96,-26-27-64,-26 26-96,-14 14 32,-12 39 128,-2 40 128,-12 14 224,14 39 96,-15 39 384,28 28 96,-15 12-160,28 0-64,13 14-96,13 0-32,27-27-96,12-13-64,14-40 32,39-26-32,1-14-96,13-26 0,-27-13 64,1-13 0,-14-14 96,-26 14 96,-14-1 64,0 14 32,-26 13-128,0 14-32,0 12-192,-12 14-64,-15 26-32,14 27 64,-1 26-32,14 27 128,14-1 64,-1 41 128,0-1 0,1 0 0,12 0-96,-13 14 32,14-27-64,-15-26-32,2-14-128,-1-26-64,-13-40-2368,0-53-2848,13-52-1343,-13-54 1311</inkml:trace>
          <inkml:trace contextRef="#ctx0" brushRef="#br0" timeOffset="2329">25798 9952 18687,'40'-40'7040,"-27"40"-3840,0 0-3808,1 27 1024,-14-1-448,13 40 0,-26 14-64,-1 12 0,-12 28 64,-14 12-64,0-13-32,-12 26-64,-1 1 32,-14-27 96,15-13 96,12-27 0,13-13-32,41-26 224,25-27-192,14-26-64,27-27-160,52-13-32,-13 0-320,13 14-32,1-1-480,-1 0-224,-26 14-448,-27 0-96,-26 26-1440,-40 13-607,-26 13-865</inkml:trace>
        </inkml:traceGroup>
      </inkml:traceGroup>
    </inkml:traceGroup>
  </inkml:traceGroup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29T18:31:04.754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Group>
    <inkml:annotationXML>
      <emma:emma xmlns:emma="http://www.w3.org/2003/04/emma" version="1.0">
        <emma:interpretation id="{A99B61BC-9A69-4CF1-97E8-C0037428C9E9}" emma:medium="tactile" emma:mode="ink">
          <msink:context xmlns:msink="http://schemas.microsoft.com/ink/2010/main" type="inkDrawing" rotatedBoundingBox="24077,13105 27022,11910 27053,11985 24108,13179" semanticType="underline" shapeName="Other">
            <msink:sourceLink direction="with" ref="{953D0D22-7445-4A16-A5A2-487668E8EBB5}"/>
          </msink:context>
        </emma:interpretation>
      </emma:emma>
    </inkml:annotationXML>
    <inkml:trace contextRef="#ctx0" brushRef="#br0">24144 12621 19455,'-53'13'7200,"80"-13"-3904,52 0-3552,-13-26 1248,27-14-448,79-39-32,26-27-128,67-13-64,39 0-192,-26-14-160,13 1-64,-27 40 64,-39 12 64,-40 14 0,1 14-32,-54 12-256,-39 13-96,-27 0-800,-27 15-288,-39 12-2368,-39-14-1024,-67 1-2175</inkml:trace>
  </inkml:traceGroup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29T18:31:12.522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 contextRef="#ctx0" brushRef="#br0">33187 2798 17023,'-19'-114'6336,"19"77"-3456,-19-1-3296,19 19 1056,-38 0-608,-19 0-32,-37 1-64,-20 18-64,-37 18 96,-19 39-64,0 0 32,-19 37 0,19 38 0,19 58 64,18-2 0,39 40 0,37-2 64,38-18 32,38-57 32,76-38 288,-1-18 192,39-38-32,56-39-32,-19-74-224,38-38-64,-20-39-128,20-37-96,-38-57-160,-37 19-64,-58-18-192,-75-39 0,-37 38-32,-39-19 96,19 76 32,-132-18 96,19 55 64,-19 58-32,38 55 128,-38 58 64,38 38-64,37 56 0,20 20 32,56-2 64,38-36-32,38-20 64,56-18-64,20-38 64,56-19 64,19-38 128,-19-37-128,57-39-96,-19-38-32,-19 20 32,-19-19-96,-38-19 0,-19-1 32,-37 20 64,-19 19-32,-19 18-32,-1 39-64,-18-1 32,-19 94-128,0 58 96,-19 38 32,0 75-128,1 18 32,-20 76 64,19-18 32,0 38 32,0-39 64,0-18-96,0-57 0,0-38 224,0-38 128,-18-38-160,18 0-96,-19-56-1952,19-18-800,-19-58-4351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29T18:31:12.837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 contextRef="#ctx0" brushRef="#br0">34850 1475 18943,'57'-57'7040,"0"76"-3840,-1 57-3712,-56-19 1088,-18 19-704,-20 38 32,-19 0-256,-38 57-96,1 18 256,-38-18 0,-20 19 128,20 0 64,19-19 0,0-19 0,18-38 64,20-19-32,37 0-32,19-38 32,19 0-32,19-19 0,57 0 0,36 0 0,21-19 0,-1 19-448,57 19-96,-19 0-1280,20 0-480,-40 19-1344,-17 19-511,-58-20-1025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29T18:31:11.748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Group>
    <inkml:annotationXML>
      <emma:emma xmlns:emma="http://www.w3.org/2003/04/emma" version="1.0">
        <emma:interpretation id="{6808CD3D-EB0C-4E84-BD43-061F7CB0C102}" emma:medium="tactile" emma:mode="ink">
          <msink:context xmlns:msink="http://schemas.microsoft.com/ink/2010/main" type="inkDrawing" rotatedBoundingBox="20979,416 28524,178 28615,3064 21070,3301" hotPoints="21304,2192 23083,629 25298,370 26677,711 28943,2516 24209,3114" semanticType="enclosure" shapeName="Hexagon"/>
        </emma:interpretation>
      </emma:emma>
    </inkml:annotationXML>
    <inkml:trace contextRef="#ctx0" brushRef="#br0">21186 2420 14208,'-94'-189'5279,"56"151"-2879,19 0-2880,38 38 832,-1 0-512,20 0 32,19 0 64,19 19 32,37 19 32,57 19 0,0 18 0,57-18 256,19 18 160,19 1 416,37-19 192,38-1-256,38-18-128,0-38-288,19 0-160,0-38-96,-1-18 0,-18-1 0,0-37 96,-38-1-96,-37 1-64,-20-39 64,-37-18 64,-57 19-64,-38-19-64,-56 18 0,-76-37-32,-57 0 0,-56 0 64,-96 19-32,-36 0-32,-76 18 32,-39 1-32,-37 38-96,-19 37 64,-19 19 32,1 38 0,-1 38 0,0 19 0,57 37 64,0 38 32,0 39-128,57-1 32,37 37 0,38 20 0,57-19 64,38 19 96,56 0 0,58 0 64,55-20-64,76-18 0,77 0 96,74-37 96,58-39-128,74-56 32,58-19 32,37-95 160,38 0-192,1-37-64,18-20-32,-38-18-32,0-19-64,-75 37 32,-57 1-64,-19 37-32,-95 20-64,-56 18 32,-18 0-128,-78 38-32,2-19-256,-57 38-64,-20 19-128,-17 19-96,-2-1-640,-18 1-256,-18 18-1888,-20-18-768,19-19-1567</inkml:trace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29T18:31:16.673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Group>
    <inkml:annotationXML>
      <emma:emma xmlns:emma="http://www.w3.org/2003/04/emma" version="1.0">
        <emma:interpretation id="{A27B8E3B-5AE3-442A-A779-D6AEDC81798B}" emma:medium="tactile" emma:mode="ink">
          <msink:context xmlns:msink="http://schemas.microsoft.com/ink/2010/main" type="inkDrawing" rotatedBoundingBox="13025,10984 18519,3967 20349,5399 14855,12417" semanticType="callout" shapeName="Other">
            <msink:sourceLink direction="to" ref="{087E87DE-ABCA-4F75-8E30-2665FC6D29B8}"/>
          </msink:context>
        </emma:interpretation>
      </emma:emma>
    </inkml:annotationXML>
    <inkml:trace contextRef="#ctx0" brushRef="#br0">15796 7449 14592,'146'-27'5439,"-67"15"-2943,80-2-2272,-93 1 1152,26 0-224,14-1 64,40-38-512,12-14-256,41-40-256,39-14-96,27-38 96,53-40-96,-1-1 0,26-13-32,-11-26 32,-2 53 0,-39 13 32,-13 40-160,-67 26 32,-39 40-160,-52 26 32,-54 40-224,-40 53-32,-52 52 160,-66 67 96,-80 80 32,-80 66 32,-39 65 64,-92 80 64,-67 53 32,-27 53 32,-38 40-64,-1-1 32,12-26 128,42-40 128,65-78 352,80-54 192,39-93-384,79-78-128,40-81-416,67-52-128,12-66-704,54-80-224,52-53-1984,54-78-832,38-55-3039</inkml:trace>
  </inkml:traceGroup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29T18:31:18.344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Group>
    <inkml:annotationXML>
      <emma:emma xmlns:emma="http://www.w3.org/2003/04/emma" version="1.0">
        <emma:interpretation id="{087E87DE-ABCA-4F75-8E30-2665FC6D29B8}" emma:medium="tactile" emma:mode="ink">
          <msink:context xmlns:msink="http://schemas.microsoft.com/ink/2010/main" type="inkDrawing" rotatedBoundingBox="10904,9657 19059,1995 25026,8345 16870,16007" hotPoints="22628,8841 17707,13762 12786,8841 17707,3920" semanticType="enclosure" shapeName="Circle">
            <msink:sourceLink direction="with" ref="{F3D41966-F721-438A-B2CC-456D7BADDA1E}"/>
            <msink:destinationLink direction="to" ref="{A27B8E3B-5AE3-442A-A779-D6AEDC81798B}"/>
          </msink:context>
        </emma:interpretation>
      </emma:emma>
    </inkml:annotationXML>
    <inkml:trace contextRef="#ctx0" brushRef="#br0">15439 12661 17919,'13'27'6688,"14"-1"-3648,92 0-3552,-66-12 1024,53-2-320,39-24 128,27-2-96,66-12-64,0 0-64,53-1 0,27-26 64,-1-27 224,41-38 128,25-15 160,-25-39 64,25-39-192,27-54-64,-39-13-224,-1-53-96,-13-39-64,-13-40-96,-39-40 32,-1-52-32,-40-14-160,-52 0-32,-40 0 0,-53 40 64,-40 26 64,-39 26 32,-66 54-192,-27 26 0,-66 26-192,-53 28-64,-53 38-224,-66 27-32,-66 40 96,-40 26 64,-40 53 256,-66 40 128,-26 66 128,-26 40 32,-14 53 32,13 65 0,1 28 64,52 52 32,-13 66 32,26 53 0,14 26 0,53 41 0,-53 105-64,105 14 32,80-15-64,40 28-32,66-14 32,79 1-32,66 0 0,67-27 0,52-27 64,53 14 32,67-41 160,65-64 160,27-42-32,80-51 96,52-80-64,66-79 64,80-68-128,53-78-32,13-92-64,40-54 0,-1-92-64,1-66 32,13-14-128,-26-26-64,-67 1-96,-66 12 32,-53 13-192,-66 40 0,-66 14-768,-79 40-224,-80 12-2880,-66 13-1312,-52-12-1663</inkml:trace>
  </inkml:traceGroup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29T18:30:44.583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Group>
    <inkml:annotationXML>
      <emma:emma xmlns:emma="http://www.w3.org/2003/04/emma" version="1.0">
        <emma:interpretation id="{5D7E0912-0FB9-48D9-90F9-51C1A7AADDC6}" emma:medium="tactile" emma:mode="ink">
          <msink:context xmlns:msink="http://schemas.microsoft.com/ink/2010/main" type="inkDrawing" rotatedBoundingBox="20307,13151 26109,3567 28808,5201 23006,14785" semanticType="callout" shapeName="Other">
            <msink:sourceLink direction="from" ref="{DEEA3E64-2A76-4E35-8D0A-EB0E6E9987A2}"/>
            <msink:sourceLink direction="to" ref="{1750DDED-B850-450F-BF95-65541FBDBEF9}"/>
          </msink:context>
        </emma:interpretation>
      </emma:emma>
    </inkml:annotationXML>
    <inkml:trace contextRef="#ctx0" brushRef="#br0">25519 5914 11264,'0'-40'4224,"0"27"-2305,-13 13-2175,0 0 672,13 0 192,-13 0 320,13 0-192,0 0-128,13 13-320,27 13 160,-1 28 96,41 12-32,39 0 96,26 0 160,54-26 160,26 0-224,26-28-32,13-24-96,28-28-64,-1-26-64,-14-14-32,-25 1-224,-41-14-64,-25-26-64,-41 14 32,-52-1 0,-53-14 32,-40-12-416,-54-14-128,-78 14-224,-66-13-32,-40 26 32,-53 13 0,-40 53 256,0 40 224,-13 39 128,0 40 96,0 40 96,27 26 64,26 54-96,39 12-32,67 0 160,13 14-128,53 0 416,53-27-288,53 0 640,39-39-480,80-27 416,26-40-480,106-26-32,53-40 96,1-52 32,12-14-224,-26 0-64,-14 0-96,-52 0-128,-53 14 32,-40-1 32,-40 14 64,-26 26-192,-40 0-32,-39 12-32,-14 2 64,-13 26-96,-13 12 0,13 2 128,0 12 32,0 0-32,14 0 64,-1-14-32,13 15 0,1-1 64,-1 27 0,1 13-96,-14-1 64,-26 40-32,13-12 0,-66 78 128,13-12-32,-66 66 64,0-27-64,-79 80-32,13-28 32,-93 68-32,14-28 0,-120 80 0,1 0 0,-1-12 0,40-15 0,40-12 64,39-15-32,-12 28-32,78-26 96,80-68 128,53-38 192,66-28-224,53-52-32,40-39 96,39-27 96,41-27-64,25-26 0,1-53-96,-14 13-32,13-26-96,-26 0 32,-13-13-128,-40-1 0,-26-12-192,0-1 0,-40 0-896,-27 0-384,1 0-4416,-40 1-2015,0-1 1663</inkml:trace>
  </inkml:traceGroup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29T18:30:45.105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Group>
    <inkml:annotationXML>
      <emma:emma xmlns:emma="http://www.w3.org/2003/04/emma" version="1.0">
        <emma:interpretation id="{241808B1-FEE8-4622-BA75-0A18CF677794}" emma:medium="tactile" emma:mode="ink">
          <msink:context xmlns:msink="http://schemas.microsoft.com/ink/2010/main" type="writingRegion" rotatedBoundingBox="22197,14418 26795,11672 27763,13294 23166,16039"/>
        </emma:interpretation>
      </emma:emma>
    </inkml:annotationXML>
    <inkml:traceGroup>
      <inkml:annotationXML>
        <emma:emma xmlns:emma="http://www.w3.org/2003/04/emma" version="1.0">
          <emma:interpretation id="{E1DA66C2-1B49-4A88-8375-CA8D461B419C}" emma:medium="tactile" emma:mode="ink">
            <msink:context xmlns:msink="http://schemas.microsoft.com/ink/2010/main" type="paragraph" rotatedBoundingBox="22197,14418 26795,11672 27763,13294 23166,16039" alignmentLevel="1"/>
          </emma:interpretation>
        </emma:emma>
      </inkml:annotationXML>
      <inkml:traceGroup>
        <inkml:annotationXML>
          <emma:emma xmlns:emma="http://www.w3.org/2003/04/emma" version="1.0">
            <emma:interpretation id="{342DA89D-E497-4495-8F07-4B8A7AB5FEB9}" emma:medium="tactile" emma:mode="ink">
              <msink:context xmlns:msink="http://schemas.microsoft.com/ink/2010/main" type="line" rotatedBoundingBox="22197,14418 26795,11672 27763,13294 23166,16039"/>
            </emma:interpretation>
          </emma:emma>
        </inkml:annotationXML>
        <inkml:traceGroup>
          <inkml:annotationXML>
            <emma:emma xmlns:emma="http://www.w3.org/2003/04/emma" version="1.0">
              <emma:interpretation id="{DEEA3E64-2A76-4E35-8D0A-EB0E6E9987A2}" emma:medium="tactile" emma:mode="ink">
                <msink:context xmlns:msink="http://schemas.microsoft.com/ink/2010/main" type="inkWord" rotatedBoundingBox="22197,14418 26795,11672 27763,13294 23166,16039">
                  <msink:destinationLink direction="from" ref="{5D7E0912-0FB9-48D9-90F9-51C1A7AADDC6}"/>
                </msink:context>
              </emma:interpretation>
              <emma:one-of disjunction-type="recognition" id="oneOf0">
                <emma:interpretation id="interp0" emma:lang="en-US" emma:confidence="0">
                  <emma:literal>$100,158</emma:literal>
                </emma:interpretation>
                <emma:interpretation id="interp1" emma:lang="en-US" emma:confidence="0">
                  <emma:literal>$100,558</emma:literal>
                </emma:interpretation>
                <emma:interpretation id="interp2" emma:lang="en-US" emma:confidence="0">
                  <emma:literal>31001548</emma:literal>
                </emma:interpretation>
                <emma:interpretation id="interp3" emma:lang="en-US" emma:confidence="0">
                  <emma:literal>310011548</emma:literal>
                </emma:interpretation>
                <emma:interpretation id="interp4" emma:lang="en-US" emma:confidence="0">
                  <emma:literal>310011558</emma:literal>
                </emma:interpretation>
              </emma:one-of>
            </emma:emma>
          </inkml:annotationXML>
          <inkml:trace contextRef="#ctx0" brushRef="#br0">23297 14169 17279,'-13'0'6496,"13"13"-3520,0 13-3328,0 1 1024,0 0-416,0 39 0,13 26-224,1 1 0,-1 12-32,0 15-96,0 12 64,14-13 32,-14-26 0,0-1 0,-13-26 64,13-12-608,-13-15-192,-13-26-2240,13-39-992,0-54-2399</inkml:trace>
          <inkml:trace contextRef="#ctx0" brushRef="#br0" timeOffset="711">23854 13865 16639,'-13'53'6144,"-1"0"-3328,-12 40-3008,13-41 1120,-14 28-736,14 26-128,0 13-96,0 0-32,13 13 64,26-13 0,1-26 64,-1-27 96,14-40 128,13-39 160,0-40 96,-14-39-224,1-28-32,-14-25-160,1 0-96,-27-1 64,0 14 0,-27 26-192,-12 26-64,-1 41-160,-13 12 32,0 41 96,-13 26 32,26 12 0,-13 28 128,27-14-160,0 13 64,12-12 64,14-15 96,27-26-64,12-26 0,14-26 32,27-26 64,-1-42-32,0 2-32,14-14 32,0 14 32,-27 12-32,-13 14-32,-14 26 32,-12 0-32,-1 14-96,-26 13 64,0 40-256,-13-15-64,0 2 128,-14 52 32,14 53 32,0-40 32,13 1 0,13 26 0,14-27 448,12 0 224,-12-13 384,26-26 128,0-13-64,13-40 32,-13-14-576,13-26-192,-26 1-96,-1-28-32,-25 0-160,-14 1 32,-27-40-288,-13 39-64,-13 14-448,14 40-128,-14 26 128,26 14 64,1-2-416,13 28-192,-1 0-1568,14 40-672,0-28-2495</inkml:trace>
          <inkml:trace contextRef="#ctx0" brushRef="#br0" timeOffset="989">25282 13773 15104,'-13'40'5695,"13"-40"-3071,-13 132-2784,13-119 992,13 53-256,-13-26 32,0 66-64,13-27 0,0 27-288,1-27-160,-1 1 0,0-14 0,0 0 96,-13-26-160,0-14-32,0 1-1344,-26-67-608,13 13-3520,-27-65-1567,0-1 2015</inkml:trace>
          <inkml:trace contextRef="#ctx0" brushRef="#br0" timeOffset="1335">25229 12900 17919,'0'0'6688,"14"-14"-3648,-14 14-3104,0 14 1216,0-2-800,0 15-192,13 26-192,0 39-64,-13 14 64,26 27-64,-12-40 32,-1-14-160,13 26 0,1-12-128,-1-14 0,1 1-800,-14-40-352,0 0-2208,0-67-928,-13 14-1215</inkml:trace>
          <inkml:trace contextRef="#ctx0" brushRef="#br0" timeOffset="2583">22676 14236 14080,'26'-13'5279,"-13"-13"-2879,0-27-1536,1 40 1440,-1-1-1056,0-12-384,0 13-512,1-1-192,-14 14-96,0 14-64,0 12 96,-14 27-64,-12 13-32,-1 13 32,1 14-32,0-14 0,-1 1 64,14-27-32,0 0 64,26-27-64,0-13 64,14-26-224,12 0 32,14-14-544,0 1-192,0 0-512,0 12-128,0 14 160,-13 14 160,-14 25 704,-26 1 416,0 13 192,-26 26 160,0 1-160,-14-14-32,-13-13-576,-13 0-160,-14-27-1632,14-13-671,-27-26-2017</inkml:trace>
          <inkml:trace contextRef="#ctx0" brushRef="#br0" timeOffset="2736">22491 14394 16767,'0'93'6336,"0"-27"-3456,0 26-3200,0-52 1056,13 13-960,-13 0-160,0 13-2336,13-26-1024,-13-1-2591,14-39-1057</inkml:trace>
          <inkml:trace contextRef="#ctx0" brushRef="#br0" timeOffset="1643">25838 12555 16895,'-13'27'6336,"0"-14"-3456,-1 13-3072,1-12 1056,0 12-576,-13 27-32,-1 13-128,14 0-96,-13 14 0,12-14-128,1 0 64,13 0-32,0-13-64,27-13 96,-1-27 0,14 0-64,26-26 64,13 0-32,-13-1-64,-13 14-352,13-13-160,-13 13-224,14 0-32,-15 0 64,-12 40 96,-14-14 352,-39 27 128,13 0 320,-39 13 128,-1-13-320,-40 13-128,14-13-1024,-13-26-416,0-1-3871</inkml:trace>
          <inkml:trace contextRef="#ctx0" brushRef="#br0" timeOffset="2079">25825 12383 15488,'27'53'5791,"-27"-53"-3135,0 66-2240,13-52 1504,-13 12-1184,0-13-64,13 14-448,0-27-288,14 12 32,-1-38-416,27 0 224,13-27-640,14-14 448,12-11-192,-12-2 320,12-12 256,-12 25 32,-14 1 512,-13 13-288,-14 13 544,-25 14-448,-28 26 0,1 0-192,-40 26-96,13 1 0,-26 39-32,13 0 0,0 1 0,27-1-96,0 0 64,26-14 32,13 2-96,13-15 64,40-12 224,1-1-96,52-12 96,-14 12-96,15-13-64,-1 0 0,0 1-32,-27-2 0,-12 15-96,-27 0 64,-14 13-192,-26-1 128,-26 0-32,0 1 64,-40-13 128,13 0-32,-26-41 608,13 1-352,-13-40 384,13 0-384,0-40 128,27-13-256,-1-26 0,14 13-96,0-13-1120,26 26 608,-13 0-4416,13 13 2688,-39 27-6271,0 27 4767</inkml:trace>
        </inkml:traceGroup>
      </inkml:traceGroup>
    </inkml:traceGroup>
  </inkml:traceGroup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29T18:30:48.826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Group>
    <inkml:annotationXML>
      <emma:emma xmlns:emma="http://www.w3.org/2003/04/emma" version="1.0">
        <emma:interpretation id="{1750DDED-B850-450F-BF95-65541FBDBEF9}" emma:medium="tactile" emma:mode="ink">
          <msink:context xmlns:msink="http://schemas.microsoft.com/ink/2010/main" type="inkDrawing" rotatedBoundingBox="26976,2178 29790,1322 30098,2335 27284,3191" hotPoints="30003,1756 28781,2765 27196,2799 28419,1790" semanticType="enclosure" shapeName="Ellipse">
            <msink:destinationLink direction="to" ref="{5D7E0912-0FB9-48D9-90F9-51C1A7AADDC6}"/>
          </msink:context>
        </emma:interpretation>
      </emma:emma>
    </inkml:annotationXML>
    <inkml:trace contextRef="#ctx0" brushRef="#br0">27424 2647 8960,'-13'-14'3424,"-1"1"-1856,14 13-576,0 0 1119,0 0-415,0 0-32,0 27-192,0-1-32,27 1-800,-14 25 64,14 1 32,12-13 32,1 0 32,39-1-192,14-12-32,13-14-192,26-26 0,40-14-160,0-12-64,0-27-64,0 13-96,26-13 32,-12-1-32,12 1 0,-39 0 0,13 0 64,-40 0-32,-13 0 64,-26 13-64,-40-13-32,0 13 32,-53 0-192,0 0 96,-53-13-256,0 0 192,-53-27-160,0 27 96,-26 0 96,-27 13 64,-13 26 32,-13 27 0,-14 40-96,-26 13 64,1 26 32,-1 54 0,13 25 128,0 14 64,27 13 64,40-39 0,39-14 128,40-13 96,26-13-64,66-40 0,41-26-32,65-27 0,40-26-192,53-27-64,39-13 0,14-39 64,-13-1-96,-27 27 0,-40 13-32,-52 13-64,-40 14 32,-80 13-32,-26 0 0,-26 13-224,-14 13-96,-26 13-512,0 1-224,-14 12-1408,14-12-576,0-1-4544</inkml:trace>
  </inkml:traceGroup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29T18:30:54.493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Group>
    <inkml:annotationXML>
      <emma:emma xmlns:emma="http://www.w3.org/2003/04/emma" version="1.0">
        <emma:interpretation id="{3DB028EA-139C-4AF9-9593-65FD69D1E986}" emma:medium="tactile" emma:mode="ink">
          <msink:context xmlns:msink="http://schemas.microsoft.com/ink/2010/main" type="inkDrawing" rotatedBoundingBox="43647,610 50909,432 50962,2598 43700,2776" hotPoints="50197,1338 46771,2556 43265,1591 46691,372" semanticType="enclosure" shapeName="Ellipse"/>
        </emma:interpretation>
      </emma:emma>
    </inkml:annotationXML>
    <inkml:trace contextRef="#ctx0" brushRef="#br0">44318 2400 13696,'0'-75'5087,"38"75"-2751,38 0-2720,-20 0 768,76 19-480,38 0 64,38 0 96,57 19 96,76 18-64,37-18 0,56 0 96,58 0 32,-2-20 96,2-18-96,-20-18 32,1-39 256,-57 0 224,-19-37-192,907-171-480</inkml:trace>
    <inkml:trace contextRef="#ctx0" brushRef="#br0" timeOffset="1853">46020 2439 8064,'-95'-19'3072,"76"0"-1664,1 19-1088,-1 0 800,19-19-128,0 19 128,0-18-417,0 18-159,19-20-320,18 40 64,39-2 32,56 20-32,19 0 0,57 18 32,38 20 32,37-38 256,58 0 160,-1-38 0,38-38 96,0-19-192,0-38-96,-38 20-128,-38-20-32,1-37-160,-58-19 0,-37 0-96,-75 19 0,-57 0-96,-76-20 32,-39 1-128,-74 0 0,-57 19-32,-38 18 0,-57 20 0,-18 18 0,-57 20 64,0 18 0,-19 0 0,-1 19 0,1 0 0,0 0 0,19 19 64,-38 0 96,38 0-64,-38 38 0,19-1-32,0 21-64,19 36 32,37 0 32,58 20 32,37-20 96,56 58-96,39 18-64,56 0 128,57-19 128,57 19 32,75-19 64,57 1-64,95-2 32,37-36-64,57-20 0,57-37-160,-19 0-32,37-39 32,-56 2 0,19-40-64,-76 2-64,-38-20 32,-37-19-32,-38 20 0,-57-21 64,-57-17-96,-56 38-64,-38-21-640,-57 21-256,-19-1-544,-56 19-256,-38 1-768,-19 18-320,-38 18-2975</inkml:trace>
  </inkml:traceGroup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29T18:30:57.235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 contextRef="#ctx0" brushRef="#br0">42636 4688 13440,'57'-170'4991,"-38"113"-2687,-19-37-2688,0 37 832,0 0-352,0 1 32,-19-1-64,-19 0 32,0 20-64,-38 18 64,-18 38 64,-19 56 64,-20 39 96,-56 112 256,0 58 192,19 75-224,0 1 32,57-20-64,37-76 64,38-56 96,57-38 64,19-56-32,75-58-64,20-56-64,18-56-32,76-58-288,-38-18-96,0-38-256,-38-19 0,-38 19-192,-37-38-32,-38 0-352,-38 19-32,-57 37 192,-19 20 224,-37 56 128,-19 20 0,-1 75 32,1 37 0,0 58 96,0-20 0,56 20 32,38 0 0,57-39 0,57-56 64,37-19 160,57-38 192,38-56-224,75-39-96,-18-18-64,-19 0 32,-1-38-32,-37-19-32,-38 38 96,-37 18-64,-39 1-160,-18 19 64,-38 19-192,-19 37 160,-38 57-32,-38 57 64,0 37 128,-18 114-192,-1 38 32,-37 76 32,-1 37 96,1 19 64,18-37 384,20-20 160,18-37-192,19-39-32,0-56-96,20-18-32,-1-58-96,0-18-32,0-20-736,19-37-256,0-56-3456,38-77-1568,-1-56-671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4-29T18:30:57.543"/>
    </inkml:context>
    <inkml:brush xml:id="br0">
      <inkml:brushProperty name="width" value="0.025" units="cm"/>
      <inkml:brushProperty name="height" value="0.025" units="cm"/>
      <inkml:brushProperty name="color" value="#ED1C24"/>
    </inkml:brush>
  </inkml:definitions>
  <inkml:trace contextRef="#ctx0" brushRef="#br0">45321 3422 16000,'18'-38'5983,"-18"57"-3263,0 0-2464,-18-19 1280,-20 38-992,-19 18-288,-75 20-160,0 37-32,-20 39-32,-74 18-96,-1 38 32,19 37 32,19-37 0,19-19 64,38 0 96,56-19-64,38-19 0,38 1 96,57-20 32,56-19-32,38-18 32,57-1-128,38 1 0,0 18-320,-20-18-96,1-1-1184,-38 1-512,-57-1-3488,-56 1-1471,-114-19 1695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D23" sqref="D23"/>
    </sheetView>
  </sheetViews>
  <sheetFormatPr defaultColWidth="8.86328125" defaultRowHeight="14.25" x14ac:dyDescent="0.45"/>
  <cols>
    <col min="1" max="1" width="16.19921875" style="5" bestFit="1" customWidth="1"/>
    <col min="2" max="2" width="11.6640625" style="5" bestFit="1" customWidth="1"/>
    <col min="3" max="16384" width="8.86328125" style="5"/>
  </cols>
  <sheetData>
    <row r="1" spans="1:2" x14ac:dyDescent="0.45">
      <c r="A1" s="14" t="s">
        <v>69</v>
      </c>
      <c r="B1" s="14" t="s">
        <v>75</v>
      </c>
    </row>
    <row r="2" spans="1:2" x14ac:dyDescent="0.45">
      <c r="A2" s="14"/>
      <c r="B2" s="14"/>
    </row>
    <row r="3" spans="1:2" x14ac:dyDescent="0.45">
      <c r="A3" s="14" t="s">
        <v>70</v>
      </c>
      <c r="B3" s="14"/>
    </row>
    <row r="4" spans="1:2" x14ac:dyDescent="0.45">
      <c r="A4" s="14"/>
      <c r="B4" s="14"/>
    </row>
    <row r="5" spans="1:2" x14ac:dyDescent="0.45">
      <c r="A5" s="14" t="s">
        <v>71</v>
      </c>
      <c r="B5" s="14"/>
    </row>
    <row r="6" spans="1:2" x14ac:dyDescent="0.45">
      <c r="A6" s="14" t="s">
        <v>72</v>
      </c>
      <c r="B6" s="14"/>
    </row>
    <row r="7" spans="1:2" x14ac:dyDescent="0.45">
      <c r="A7" s="14" t="s">
        <v>73</v>
      </c>
      <c r="B7" s="14"/>
    </row>
    <row r="8" spans="1:2" x14ac:dyDescent="0.45">
      <c r="A8" s="14" t="s">
        <v>74</v>
      </c>
      <c r="B8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J3" sqref="J3:J6"/>
    </sheetView>
  </sheetViews>
  <sheetFormatPr defaultColWidth="8.86328125" defaultRowHeight="14.25" x14ac:dyDescent="0.45"/>
  <cols>
    <col min="1" max="1" width="52.46484375" style="5" bestFit="1" customWidth="1"/>
    <col min="2" max="2" width="10.33203125" style="5" bestFit="1" customWidth="1"/>
    <col min="3" max="3" width="13.1328125" style="5" bestFit="1" customWidth="1"/>
    <col min="4" max="4" width="9.33203125" style="5" bestFit="1" customWidth="1"/>
    <col min="5" max="5" width="11.46484375" style="5" bestFit="1" customWidth="1"/>
    <col min="6" max="6" width="10.53125" style="5" bestFit="1" customWidth="1"/>
    <col min="7" max="7" width="10.33203125" style="5" bestFit="1" customWidth="1"/>
    <col min="8" max="8" width="11.33203125" style="5" bestFit="1" customWidth="1"/>
    <col min="9" max="9" width="11.46484375" style="5" bestFit="1" customWidth="1"/>
    <col min="10" max="10" width="13.6640625" style="5" bestFit="1" customWidth="1"/>
    <col min="11" max="11" width="5" style="5" bestFit="1" customWidth="1"/>
    <col min="12" max="16384" width="8.86328125" style="5"/>
  </cols>
  <sheetData>
    <row r="1" spans="1:11" x14ac:dyDescent="0.45">
      <c r="A1" s="6"/>
      <c r="B1" s="53" t="s">
        <v>7</v>
      </c>
      <c r="C1" s="53" t="s">
        <v>8</v>
      </c>
      <c r="D1" s="53" t="s">
        <v>9</v>
      </c>
      <c r="E1" s="53" t="s">
        <v>10</v>
      </c>
      <c r="F1" s="53" t="s">
        <v>11</v>
      </c>
      <c r="G1" s="53" t="s">
        <v>12</v>
      </c>
      <c r="H1" s="53" t="s">
        <v>13</v>
      </c>
    </row>
    <row r="2" spans="1:11" x14ac:dyDescent="0.45">
      <c r="A2" s="53" t="s">
        <v>0</v>
      </c>
      <c r="B2" s="66">
        <v>60</v>
      </c>
      <c r="C2" s="66">
        <v>15</v>
      </c>
      <c r="D2" s="66">
        <v>25</v>
      </c>
      <c r="E2" s="66">
        <v>40</v>
      </c>
      <c r="F2" s="66">
        <v>35</v>
      </c>
      <c r="G2" s="66">
        <v>35</v>
      </c>
      <c r="H2" s="66">
        <v>60</v>
      </c>
    </row>
    <row r="3" spans="1:11" ht="13.25" customHeight="1" x14ac:dyDescent="0.45">
      <c r="A3" s="53" t="s">
        <v>1</v>
      </c>
      <c r="B3" s="6">
        <v>4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3</v>
      </c>
      <c r="J3" s="6" t="s">
        <v>14</v>
      </c>
    </row>
    <row r="4" spans="1:11" x14ac:dyDescent="0.45">
      <c r="A4" s="53" t="s">
        <v>2</v>
      </c>
      <c r="B4" s="67">
        <f>$J$4*B3</f>
        <v>2.8</v>
      </c>
      <c r="C4" s="67">
        <f t="shared" ref="C4:H4" si="0">$J$4*C3</f>
        <v>0.7</v>
      </c>
      <c r="D4" s="67">
        <f t="shared" si="0"/>
        <v>0.7</v>
      </c>
      <c r="E4" s="67">
        <f t="shared" si="0"/>
        <v>0.7</v>
      </c>
      <c r="F4" s="67">
        <f t="shared" si="0"/>
        <v>0.7</v>
      </c>
      <c r="G4" s="67">
        <f t="shared" si="0"/>
        <v>0.7</v>
      </c>
      <c r="H4" s="67">
        <f t="shared" si="0"/>
        <v>2.0999999999999996</v>
      </c>
      <c r="J4" s="68">
        <v>0.7</v>
      </c>
    </row>
    <row r="5" spans="1:11" x14ac:dyDescent="0.45">
      <c r="A5" s="53" t="s">
        <v>3</v>
      </c>
      <c r="B5" s="6">
        <v>1</v>
      </c>
      <c r="C5" s="6">
        <v>1</v>
      </c>
      <c r="D5" s="6">
        <v>1.7</v>
      </c>
      <c r="E5" s="6">
        <v>2.2999999999999998</v>
      </c>
      <c r="F5" s="6">
        <v>2</v>
      </c>
      <c r="G5" s="6">
        <v>2</v>
      </c>
      <c r="H5" s="6">
        <v>1</v>
      </c>
      <c r="J5" s="6" t="s">
        <v>15</v>
      </c>
    </row>
    <row r="6" spans="1:11" x14ac:dyDescent="0.45">
      <c r="A6" s="53" t="s">
        <v>4</v>
      </c>
      <c r="B6" s="67">
        <f>$J$6*B5</f>
        <v>10</v>
      </c>
      <c r="C6" s="67">
        <f t="shared" ref="C6:H6" si="1">$J$6*C5</f>
        <v>10</v>
      </c>
      <c r="D6" s="67">
        <f t="shared" si="1"/>
        <v>17</v>
      </c>
      <c r="E6" s="67">
        <f t="shared" si="1"/>
        <v>23</v>
      </c>
      <c r="F6" s="67">
        <f t="shared" si="1"/>
        <v>20</v>
      </c>
      <c r="G6" s="67">
        <f t="shared" si="1"/>
        <v>20</v>
      </c>
      <c r="H6" s="67">
        <f t="shared" si="1"/>
        <v>10</v>
      </c>
      <c r="J6" s="68">
        <v>10</v>
      </c>
    </row>
    <row r="7" spans="1:11" x14ac:dyDescent="0.45">
      <c r="A7" s="53" t="s">
        <v>5</v>
      </c>
      <c r="B7" s="68">
        <v>3</v>
      </c>
      <c r="C7" s="68">
        <v>3</v>
      </c>
      <c r="D7" s="68">
        <v>3</v>
      </c>
      <c r="E7" s="68">
        <v>3</v>
      </c>
      <c r="F7" s="68">
        <v>3</v>
      </c>
      <c r="G7" s="68">
        <v>3</v>
      </c>
      <c r="H7" s="68">
        <v>3</v>
      </c>
    </row>
    <row r="8" spans="1:11" x14ac:dyDescent="0.45">
      <c r="A8" s="53" t="s">
        <v>6</v>
      </c>
      <c r="B8" s="67">
        <v>44.2</v>
      </c>
      <c r="C8" s="67">
        <v>1.3000000000000007</v>
      </c>
      <c r="D8" s="67">
        <v>4.3000000000000007</v>
      </c>
      <c r="E8" s="67">
        <v>13.3</v>
      </c>
      <c r="F8" s="67">
        <v>11.3</v>
      </c>
      <c r="G8" s="67">
        <v>11.3</v>
      </c>
      <c r="H8" s="67">
        <v>44.9</v>
      </c>
    </row>
    <row r="10" spans="1:11" x14ac:dyDescent="0.45">
      <c r="A10" s="6"/>
      <c r="B10" s="53" t="s">
        <v>7</v>
      </c>
      <c r="C10" s="53" t="s">
        <v>8</v>
      </c>
      <c r="D10" s="53" t="s">
        <v>9</v>
      </c>
      <c r="E10" s="53" t="s">
        <v>10</v>
      </c>
      <c r="F10" s="53" t="s">
        <v>11</v>
      </c>
      <c r="G10" s="53" t="s">
        <v>12</v>
      </c>
      <c r="H10" s="53" t="s">
        <v>13</v>
      </c>
      <c r="I10" s="6"/>
      <c r="J10" s="6"/>
      <c r="K10" s="6"/>
    </row>
    <row r="11" spans="1:11" x14ac:dyDescent="0.45">
      <c r="A11" s="6"/>
      <c r="B11" s="67">
        <v>44.2</v>
      </c>
      <c r="C11" s="67">
        <v>1.3000000000000007</v>
      </c>
      <c r="D11" s="67">
        <v>4.3000000000000007</v>
      </c>
      <c r="E11" s="67">
        <v>13.3</v>
      </c>
      <c r="F11" s="67">
        <v>11.3</v>
      </c>
      <c r="G11" s="67">
        <v>11.3</v>
      </c>
      <c r="H11" s="67">
        <v>44.9</v>
      </c>
      <c r="I11" s="69">
        <f>SUMPRODUCT(B11:H11,B$23:H$23)</f>
        <v>99824</v>
      </c>
      <c r="J11" s="6"/>
      <c r="K11" s="6"/>
    </row>
    <row r="12" spans="1:11" x14ac:dyDescent="0.45">
      <c r="A12" s="53" t="s">
        <v>16</v>
      </c>
      <c r="B12" s="6">
        <v>1</v>
      </c>
      <c r="C12" s="6">
        <v>1</v>
      </c>
      <c r="D12" s="6">
        <v>1.7</v>
      </c>
      <c r="E12" s="6">
        <v>2.2999999999999998</v>
      </c>
      <c r="F12" s="6">
        <v>2</v>
      </c>
      <c r="G12" s="6">
        <v>2</v>
      </c>
      <c r="H12" s="6">
        <v>1</v>
      </c>
      <c r="I12" s="6">
        <f t="shared" ref="I12:I21" si="2">SUMPRODUCT(B12:H12,B$23:H$23)</f>
        <v>3042</v>
      </c>
      <c r="J12" s="6" t="s">
        <v>25</v>
      </c>
      <c r="K12" s="6">
        <v>3168</v>
      </c>
    </row>
    <row r="13" spans="1:11" x14ac:dyDescent="0.45">
      <c r="A13" s="53" t="s">
        <v>17</v>
      </c>
      <c r="B13" s="6">
        <v>1</v>
      </c>
      <c r="C13" s="6">
        <v>1</v>
      </c>
      <c r="D13" s="6">
        <v>1.7</v>
      </c>
      <c r="E13" s="6">
        <v>2.2999999999999998</v>
      </c>
      <c r="F13" s="6">
        <v>2</v>
      </c>
      <c r="G13" s="6">
        <v>2</v>
      </c>
      <c r="H13" s="6">
        <v>1</v>
      </c>
      <c r="I13" s="6">
        <f t="shared" si="2"/>
        <v>3042</v>
      </c>
      <c r="J13" s="6" t="s">
        <v>25</v>
      </c>
      <c r="K13" s="6">
        <v>8000</v>
      </c>
    </row>
    <row r="14" spans="1:11" x14ac:dyDescent="0.45">
      <c r="A14" s="53" t="s">
        <v>18</v>
      </c>
      <c r="B14" s="6"/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/>
      <c r="I14" s="6">
        <f t="shared" si="2"/>
        <v>500</v>
      </c>
      <c r="J14" s="6" t="s">
        <v>26</v>
      </c>
      <c r="K14" s="6">
        <v>500</v>
      </c>
    </row>
    <row r="15" spans="1:11" x14ac:dyDescent="0.45">
      <c r="A15" s="53" t="s">
        <v>10</v>
      </c>
      <c r="B15" s="6"/>
      <c r="C15" s="6"/>
      <c r="D15" s="6"/>
      <c r="E15" s="6">
        <v>1</v>
      </c>
      <c r="F15" s="6"/>
      <c r="G15" s="6"/>
      <c r="H15" s="6"/>
      <c r="I15" s="6">
        <f t="shared" si="2"/>
        <v>50</v>
      </c>
      <c r="J15" s="6" t="s">
        <v>26</v>
      </c>
      <c r="K15" s="6">
        <v>50</v>
      </c>
    </row>
    <row r="16" spans="1:11" x14ac:dyDescent="0.45">
      <c r="A16" s="53" t="s">
        <v>19</v>
      </c>
      <c r="B16" s="6"/>
      <c r="C16" s="6"/>
      <c r="D16" s="6"/>
      <c r="E16" s="6"/>
      <c r="F16" s="6">
        <v>-0.05</v>
      </c>
      <c r="G16" s="6">
        <v>0.95</v>
      </c>
      <c r="H16" s="6"/>
      <c r="I16" s="6">
        <f t="shared" si="2"/>
        <v>0</v>
      </c>
      <c r="J16" s="6" t="s">
        <v>26</v>
      </c>
      <c r="K16" s="6">
        <v>0</v>
      </c>
    </row>
    <row r="17" spans="1:11" x14ac:dyDescent="0.45">
      <c r="A17" s="53" t="s">
        <v>20</v>
      </c>
      <c r="B17" s="6"/>
      <c r="C17" s="6"/>
      <c r="D17" s="6"/>
      <c r="E17" s="6"/>
      <c r="F17" s="6">
        <v>-0.15</v>
      </c>
      <c r="G17" s="6">
        <v>0.85</v>
      </c>
      <c r="H17" s="6"/>
      <c r="I17" s="6">
        <f t="shared" si="2"/>
        <v>-30</v>
      </c>
      <c r="J17" s="6" t="s">
        <v>25</v>
      </c>
      <c r="K17" s="6">
        <v>0</v>
      </c>
    </row>
    <row r="18" spans="1:11" x14ac:dyDescent="0.45">
      <c r="A18" s="53" t="s">
        <v>21</v>
      </c>
      <c r="B18" s="6"/>
      <c r="C18" s="6"/>
      <c r="D18" s="6"/>
      <c r="E18" s="6"/>
      <c r="F18" s="6">
        <v>1</v>
      </c>
      <c r="G18" s="6">
        <v>1</v>
      </c>
      <c r="H18" s="6"/>
      <c r="I18" s="6">
        <f t="shared" si="2"/>
        <v>300</v>
      </c>
      <c r="J18" s="6" t="s">
        <v>25</v>
      </c>
      <c r="K18" s="6">
        <v>300</v>
      </c>
    </row>
    <row r="19" spans="1:11" x14ac:dyDescent="0.45">
      <c r="A19" s="53" t="s">
        <v>22</v>
      </c>
      <c r="B19" s="6"/>
      <c r="C19" s="6"/>
      <c r="D19" s="6">
        <v>1</v>
      </c>
      <c r="E19" s="6">
        <v>-1</v>
      </c>
      <c r="F19" s="6"/>
      <c r="G19" s="6"/>
      <c r="H19" s="6"/>
      <c r="I19" s="6">
        <f t="shared" si="2"/>
        <v>0</v>
      </c>
      <c r="J19" s="6" t="s">
        <v>26</v>
      </c>
      <c r="K19" s="6">
        <v>0</v>
      </c>
    </row>
    <row r="20" spans="1:11" x14ac:dyDescent="0.45">
      <c r="A20" s="53" t="s">
        <v>23</v>
      </c>
      <c r="B20" s="6"/>
      <c r="C20" s="6">
        <v>1</v>
      </c>
      <c r="D20" s="6">
        <v>-1</v>
      </c>
      <c r="E20" s="6">
        <v>-1</v>
      </c>
      <c r="F20" s="6"/>
      <c r="G20" s="6"/>
      <c r="H20" s="6"/>
      <c r="I20" s="6">
        <f t="shared" si="2"/>
        <v>0</v>
      </c>
      <c r="J20" s="6" t="s">
        <v>26</v>
      </c>
      <c r="K20" s="6">
        <v>0</v>
      </c>
    </row>
    <row r="21" spans="1:11" x14ac:dyDescent="0.45">
      <c r="A21" s="53" t="s">
        <v>24</v>
      </c>
      <c r="B21" s="6">
        <v>1</v>
      </c>
      <c r="C21" s="6"/>
      <c r="D21" s="6"/>
      <c r="E21" s="6"/>
      <c r="F21" s="6"/>
      <c r="G21" s="6"/>
      <c r="H21" s="6">
        <v>-1</v>
      </c>
      <c r="I21" s="6">
        <f t="shared" si="2"/>
        <v>6</v>
      </c>
      <c r="J21" s="6" t="s">
        <v>26</v>
      </c>
      <c r="K21" s="7">
        <v>0</v>
      </c>
    </row>
    <row r="22" spans="1:11" x14ac:dyDescent="0.4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45">
      <c r="A23" s="53" t="s">
        <v>27</v>
      </c>
      <c r="B23" s="53">
        <v>1074</v>
      </c>
      <c r="C23" s="53">
        <v>100</v>
      </c>
      <c r="D23" s="53">
        <v>50</v>
      </c>
      <c r="E23" s="53">
        <v>50</v>
      </c>
      <c r="F23" s="53">
        <v>285</v>
      </c>
      <c r="G23" s="53">
        <v>15</v>
      </c>
      <c r="H23" s="53">
        <v>1068</v>
      </c>
      <c r="I23" s="6"/>
      <c r="J23" s="6"/>
      <c r="K23" s="6"/>
    </row>
    <row r="25" spans="1:11" x14ac:dyDescent="0.45">
      <c r="A25" s="54" t="s">
        <v>28</v>
      </c>
      <c r="B25" s="14"/>
      <c r="C25" s="14"/>
      <c r="D25" s="14"/>
      <c r="E25" s="70">
        <f>I11</f>
        <v>99824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60" zoomScaleNormal="60" workbookViewId="0">
      <selection activeCell="U3" sqref="U3"/>
    </sheetView>
  </sheetViews>
  <sheetFormatPr defaultColWidth="8.86328125" defaultRowHeight="14.25" x14ac:dyDescent="0.45"/>
  <cols>
    <col min="1" max="6" width="8.86328125" style="5"/>
    <col min="7" max="7" width="13" style="5" customWidth="1"/>
    <col min="8" max="8" width="21.53125" style="5" customWidth="1"/>
    <col min="9" max="20" width="8.86328125" style="5"/>
    <col min="21" max="21" width="10.6640625" style="5" bestFit="1" customWidth="1"/>
    <col min="22" max="16384" width="8.86328125" style="5"/>
  </cols>
  <sheetData>
    <row r="1" spans="1:23" x14ac:dyDescent="0.45">
      <c r="C1" s="57"/>
      <c r="D1" s="58"/>
      <c r="E1" s="58" t="s">
        <v>31</v>
      </c>
      <c r="F1" s="58"/>
      <c r="G1" s="58"/>
      <c r="H1" s="59"/>
      <c r="I1" s="57"/>
      <c r="J1" s="58"/>
      <c r="K1" s="58" t="s">
        <v>32</v>
      </c>
      <c r="L1" s="58"/>
      <c r="M1" s="58"/>
      <c r="N1" s="59"/>
      <c r="O1" s="57"/>
      <c r="P1" s="58" t="s">
        <v>33</v>
      </c>
      <c r="Q1" s="58"/>
      <c r="R1" s="58"/>
      <c r="S1" s="58"/>
      <c r="T1" s="59"/>
    </row>
    <row r="2" spans="1:23" x14ac:dyDescent="0.45">
      <c r="B2" s="5" t="s">
        <v>29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1</v>
      </c>
      <c r="P2" s="5">
        <v>2</v>
      </c>
      <c r="Q2" s="5">
        <v>3</v>
      </c>
      <c r="R2" s="5">
        <v>4</v>
      </c>
      <c r="S2" s="5">
        <v>5</v>
      </c>
      <c r="T2" s="5">
        <v>6</v>
      </c>
    </row>
    <row r="3" spans="1:23" x14ac:dyDescent="0.45">
      <c r="B3" s="5" t="s">
        <v>30</v>
      </c>
      <c r="C3" s="5">
        <v>190</v>
      </c>
      <c r="D3" s="5">
        <v>190</v>
      </c>
      <c r="E3" s="5">
        <v>190</v>
      </c>
      <c r="F3" s="5">
        <v>190</v>
      </c>
      <c r="G3" s="5">
        <v>190</v>
      </c>
      <c r="H3" s="5">
        <v>190</v>
      </c>
      <c r="I3" s="5">
        <v>260</v>
      </c>
      <c r="J3" s="5">
        <v>260</v>
      </c>
      <c r="K3" s="5">
        <v>260</v>
      </c>
      <c r="L3" s="5">
        <v>260</v>
      </c>
      <c r="M3" s="5">
        <v>260</v>
      </c>
      <c r="N3" s="5">
        <v>260</v>
      </c>
      <c r="O3" s="5">
        <v>20</v>
      </c>
      <c r="P3" s="5">
        <v>20</v>
      </c>
      <c r="Q3" s="5">
        <v>20</v>
      </c>
      <c r="R3" s="5">
        <v>20</v>
      </c>
      <c r="S3" s="5">
        <v>20</v>
      </c>
      <c r="T3" s="5">
        <v>20</v>
      </c>
      <c r="U3" s="14">
        <f>SUMPRODUCT(C3:T3,C$29:T$29)</f>
        <v>2938000</v>
      </c>
    </row>
    <row r="4" spans="1:23" x14ac:dyDescent="0.45">
      <c r="A4" s="62" t="s">
        <v>29</v>
      </c>
      <c r="B4" s="9">
        <v>1</v>
      </c>
      <c r="C4" s="60">
        <v>1</v>
      </c>
      <c r="D4" s="23"/>
      <c r="E4" s="23"/>
      <c r="F4" s="23"/>
      <c r="G4" s="23"/>
      <c r="H4" s="24"/>
      <c r="I4" s="60">
        <v>1</v>
      </c>
      <c r="J4" s="23"/>
      <c r="K4" s="23"/>
      <c r="L4" s="23"/>
      <c r="M4" s="23"/>
      <c r="N4" s="24"/>
      <c r="O4" s="60">
        <v>-1</v>
      </c>
      <c r="P4" s="23"/>
      <c r="Q4" s="23"/>
      <c r="R4" s="23"/>
      <c r="S4" s="23"/>
      <c r="T4" s="24"/>
      <c r="U4" s="5">
        <f t="shared" ref="U4:U27" si="0">SUMPRODUCT(C4:T4,C$29:T$29)</f>
        <v>1800</v>
      </c>
      <c r="V4" s="5" t="s">
        <v>26</v>
      </c>
      <c r="W4" s="5">
        <v>1800</v>
      </c>
    </row>
    <row r="5" spans="1:23" x14ac:dyDescent="0.45">
      <c r="A5" s="64" t="s">
        <v>29</v>
      </c>
      <c r="B5" s="10">
        <v>2</v>
      </c>
      <c r="C5" s="15"/>
      <c r="D5" s="25">
        <v>1</v>
      </c>
      <c r="E5" s="25"/>
      <c r="F5" s="25"/>
      <c r="G5" s="25"/>
      <c r="H5" s="26"/>
      <c r="I5" s="15"/>
      <c r="J5" s="25">
        <v>1</v>
      </c>
      <c r="K5" s="25"/>
      <c r="L5" s="25"/>
      <c r="M5" s="25"/>
      <c r="N5" s="26"/>
      <c r="O5" s="15">
        <v>1</v>
      </c>
      <c r="P5" s="25">
        <v>-1</v>
      </c>
      <c r="Q5" s="25"/>
      <c r="R5" s="25"/>
      <c r="S5" s="25"/>
      <c r="T5" s="26"/>
      <c r="U5" s="5">
        <f t="shared" si="0"/>
        <v>2600</v>
      </c>
      <c r="V5" s="5" t="s">
        <v>26</v>
      </c>
      <c r="W5" s="5">
        <v>2600</v>
      </c>
    </row>
    <row r="6" spans="1:23" x14ac:dyDescent="0.45">
      <c r="A6" s="64" t="s">
        <v>29</v>
      </c>
      <c r="B6" s="10">
        <v>3</v>
      </c>
      <c r="C6" s="15"/>
      <c r="D6" s="25"/>
      <c r="E6" s="25">
        <v>1</v>
      </c>
      <c r="F6" s="25"/>
      <c r="G6" s="25"/>
      <c r="H6" s="26"/>
      <c r="I6" s="15"/>
      <c r="J6" s="25"/>
      <c r="K6" s="25">
        <v>1</v>
      </c>
      <c r="L6" s="25"/>
      <c r="M6" s="25"/>
      <c r="N6" s="26"/>
      <c r="O6" s="15"/>
      <c r="P6" s="25">
        <v>1</v>
      </c>
      <c r="Q6" s="25">
        <v>-1</v>
      </c>
      <c r="R6" s="25"/>
      <c r="S6" s="25"/>
      <c r="T6" s="26"/>
      <c r="U6" s="5">
        <f t="shared" si="0"/>
        <v>2800</v>
      </c>
      <c r="V6" s="5" t="s">
        <v>26</v>
      </c>
      <c r="W6" s="5">
        <v>2800</v>
      </c>
    </row>
    <row r="7" spans="1:23" x14ac:dyDescent="0.45">
      <c r="A7" s="64" t="s">
        <v>29</v>
      </c>
      <c r="B7" s="10">
        <v>4</v>
      </c>
      <c r="C7" s="15"/>
      <c r="D7" s="25"/>
      <c r="E7" s="25"/>
      <c r="F7" s="25">
        <v>1</v>
      </c>
      <c r="G7" s="25"/>
      <c r="H7" s="26"/>
      <c r="I7" s="15"/>
      <c r="J7" s="25"/>
      <c r="K7" s="25"/>
      <c r="L7" s="25">
        <v>1</v>
      </c>
      <c r="M7" s="25"/>
      <c r="N7" s="26"/>
      <c r="O7" s="15"/>
      <c r="P7" s="25"/>
      <c r="Q7" s="25">
        <v>1</v>
      </c>
      <c r="R7" s="25">
        <v>-1</v>
      </c>
      <c r="S7" s="25"/>
      <c r="T7" s="26"/>
      <c r="U7" s="5">
        <f t="shared" si="0"/>
        <v>2900</v>
      </c>
      <c r="V7" s="5" t="s">
        <v>26</v>
      </c>
      <c r="W7" s="5">
        <v>2900</v>
      </c>
    </row>
    <row r="8" spans="1:23" x14ac:dyDescent="0.45">
      <c r="A8" s="64" t="s">
        <v>29</v>
      </c>
      <c r="B8" s="10">
        <v>5</v>
      </c>
      <c r="C8" s="15"/>
      <c r="D8" s="25"/>
      <c r="E8" s="25"/>
      <c r="F8" s="25"/>
      <c r="G8" s="25">
        <v>1</v>
      </c>
      <c r="H8" s="26"/>
      <c r="I8" s="15"/>
      <c r="J8" s="25"/>
      <c r="K8" s="25"/>
      <c r="L8" s="25"/>
      <c r="M8" s="25">
        <v>1</v>
      </c>
      <c r="N8" s="26"/>
      <c r="O8" s="15"/>
      <c r="P8" s="25"/>
      <c r="Q8" s="25"/>
      <c r="R8" s="25">
        <v>1</v>
      </c>
      <c r="S8" s="25">
        <v>-1</v>
      </c>
      <c r="T8" s="26"/>
      <c r="U8" s="5">
        <f t="shared" si="0"/>
        <v>900</v>
      </c>
      <c r="V8" s="5" t="s">
        <v>26</v>
      </c>
      <c r="W8" s="5">
        <v>900</v>
      </c>
    </row>
    <row r="9" spans="1:23" x14ac:dyDescent="0.45">
      <c r="A9" s="65" t="s">
        <v>29</v>
      </c>
      <c r="B9" s="11">
        <v>6</v>
      </c>
      <c r="C9" s="16"/>
      <c r="D9" s="27"/>
      <c r="E9" s="27"/>
      <c r="F9" s="27"/>
      <c r="G9" s="27"/>
      <c r="H9" s="28">
        <v>1</v>
      </c>
      <c r="I9" s="16"/>
      <c r="J9" s="27"/>
      <c r="K9" s="27"/>
      <c r="L9" s="27"/>
      <c r="M9" s="27"/>
      <c r="N9" s="28">
        <v>1</v>
      </c>
      <c r="O9" s="16"/>
      <c r="P9" s="27"/>
      <c r="Q9" s="27"/>
      <c r="R9" s="27"/>
      <c r="S9" s="27">
        <v>1</v>
      </c>
      <c r="T9" s="28">
        <v>-1</v>
      </c>
      <c r="U9" s="5">
        <f t="shared" si="0"/>
        <v>3300</v>
      </c>
      <c r="V9" s="5" t="s">
        <v>26</v>
      </c>
      <c r="W9" s="5">
        <v>3300</v>
      </c>
    </row>
    <row r="10" spans="1:23" x14ac:dyDescent="0.45">
      <c r="A10" s="62" t="s">
        <v>29</v>
      </c>
      <c r="B10" s="9">
        <v>1</v>
      </c>
      <c r="C10" s="60">
        <v>1</v>
      </c>
      <c r="D10" s="23"/>
      <c r="E10" s="23"/>
      <c r="F10" s="23"/>
      <c r="G10" s="23"/>
      <c r="H10" s="24"/>
      <c r="I10" s="60"/>
      <c r="J10" s="23"/>
      <c r="K10" s="23"/>
      <c r="L10" s="23"/>
      <c r="M10" s="23"/>
      <c r="N10" s="24"/>
      <c r="O10" s="60"/>
      <c r="P10" s="23"/>
      <c r="Q10" s="23"/>
      <c r="R10" s="23"/>
      <c r="S10" s="23"/>
      <c r="T10" s="24"/>
      <c r="U10" s="5">
        <f t="shared" si="0"/>
        <v>2000</v>
      </c>
      <c r="V10" s="5" t="s">
        <v>25</v>
      </c>
      <c r="W10" s="5">
        <v>2000</v>
      </c>
    </row>
    <row r="11" spans="1:23" x14ac:dyDescent="0.45">
      <c r="A11" s="64" t="s">
        <v>29</v>
      </c>
      <c r="B11" s="10">
        <v>2</v>
      </c>
      <c r="C11" s="15"/>
      <c r="D11" s="25">
        <v>1</v>
      </c>
      <c r="E11" s="25"/>
      <c r="F11" s="25"/>
      <c r="G11" s="25"/>
      <c r="H11" s="26"/>
      <c r="I11" s="15"/>
      <c r="J11" s="25"/>
      <c r="K11" s="25"/>
      <c r="L11" s="25"/>
      <c r="M11" s="25"/>
      <c r="N11" s="26"/>
      <c r="O11" s="15"/>
      <c r="P11" s="25"/>
      <c r="Q11" s="25"/>
      <c r="R11" s="25"/>
      <c r="S11" s="25"/>
      <c r="T11" s="26"/>
      <c r="U11" s="5">
        <f t="shared" si="0"/>
        <v>2000</v>
      </c>
      <c r="V11" s="5" t="s">
        <v>25</v>
      </c>
      <c r="W11" s="5">
        <v>2000</v>
      </c>
    </row>
    <row r="12" spans="1:23" x14ac:dyDescent="0.45">
      <c r="A12" s="64" t="s">
        <v>29</v>
      </c>
      <c r="B12" s="10">
        <v>3</v>
      </c>
      <c r="C12" s="15"/>
      <c r="D12" s="25"/>
      <c r="E12" s="25">
        <v>1</v>
      </c>
      <c r="F12" s="25"/>
      <c r="G12" s="25"/>
      <c r="H12" s="26"/>
      <c r="I12" s="15"/>
      <c r="J12" s="25"/>
      <c r="K12" s="25"/>
      <c r="L12" s="25"/>
      <c r="M12" s="25"/>
      <c r="N12" s="26"/>
      <c r="O12" s="15"/>
      <c r="P12" s="25"/>
      <c r="Q12" s="25"/>
      <c r="R12" s="25"/>
      <c r="S12" s="25"/>
      <c r="T12" s="26"/>
      <c r="U12" s="5">
        <f t="shared" si="0"/>
        <v>2000</v>
      </c>
      <c r="V12" s="5" t="s">
        <v>25</v>
      </c>
      <c r="W12" s="5">
        <v>2000</v>
      </c>
    </row>
    <row r="13" spans="1:23" x14ac:dyDescent="0.45">
      <c r="A13" s="64" t="s">
        <v>29</v>
      </c>
      <c r="B13" s="10">
        <v>4</v>
      </c>
      <c r="C13" s="15"/>
      <c r="D13" s="25"/>
      <c r="E13" s="25"/>
      <c r="F13" s="25">
        <v>1</v>
      </c>
      <c r="G13" s="25"/>
      <c r="H13" s="26"/>
      <c r="I13" s="15"/>
      <c r="J13" s="25"/>
      <c r="K13" s="25"/>
      <c r="L13" s="25"/>
      <c r="M13" s="25"/>
      <c r="N13" s="26"/>
      <c r="O13" s="15"/>
      <c r="P13" s="25"/>
      <c r="Q13" s="25"/>
      <c r="R13" s="25"/>
      <c r="S13" s="25"/>
      <c r="T13" s="26"/>
      <c r="U13" s="5">
        <f t="shared" si="0"/>
        <v>2000</v>
      </c>
      <c r="V13" s="5" t="s">
        <v>25</v>
      </c>
      <c r="W13" s="5">
        <v>2000</v>
      </c>
    </row>
    <row r="14" spans="1:23" x14ac:dyDescent="0.45">
      <c r="A14" s="64" t="s">
        <v>29</v>
      </c>
      <c r="B14" s="10">
        <v>5</v>
      </c>
      <c r="C14" s="15"/>
      <c r="D14" s="25"/>
      <c r="E14" s="25"/>
      <c r="F14" s="25"/>
      <c r="G14" s="25">
        <v>1</v>
      </c>
      <c r="H14" s="26"/>
      <c r="I14" s="15"/>
      <c r="J14" s="25"/>
      <c r="K14" s="25"/>
      <c r="L14" s="25"/>
      <c r="M14" s="25"/>
      <c r="N14" s="26"/>
      <c r="O14" s="15"/>
      <c r="P14" s="25"/>
      <c r="Q14" s="25"/>
      <c r="R14" s="25"/>
      <c r="S14" s="25"/>
      <c r="T14" s="26"/>
      <c r="U14" s="5">
        <f t="shared" si="0"/>
        <v>1400</v>
      </c>
      <c r="V14" s="5" t="s">
        <v>25</v>
      </c>
      <c r="W14" s="5">
        <v>2000</v>
      </c>
    </row>
    <row r="15" spans="1:23" x14ac:dyDescent="0.45">
      <c r="A15" s="65" t="s">
        <v>29</v>
      </c>
      <c r="B15" s="11">
        <v>6</v>
      </c>
      <c r="C15" s="16"/>
      <c r="D15" s="27"/>
      <c r="E15" s="27"/>
      <c r="F15" s="27"/>
      <c r="G15" s="27"/>
      <c r="H15" s="28">
        <v>1</v>
      </c>
      <c r="I15" s="16"/>
      <c r="J15" s="27"/>
      <c r="K15" s="27"/>
      <c r="L15" s="27"/>
      <c r="M15" s="27"/>
      <c r="N15" s="28"/>
      <c r="O15" s="16"/>
      <c r="P15" s="27"/>
      <c r="Q15" s="27"/>
      <c r="R15" s="27"/>
      <c r="S15" s="27"/>
      <c r="T15" s="28"/>
      <c r="U15" s="5">
        <f t="shared" si="0"/>
        <v>2000</v>
      </c>
      <c r="V15" s="5" t="s">
        <v>25</v>
      </c>
      <c r="W15" s="5">
        <v>2000</v>
      </c>
    </row>
    <row r="16" spans="1:23" x14ac:dyDescent="0.45">
      <c r="A16" s="62" t="s">
        <v>29</v>
      </c>
      <c r="B16" s="9">
        <v>1</v>
      </c>
      <c r="C16" s="60"/>
      <c r="D16" s="23"/>
      <c r="E16" s="23"/>
      <c r="F16" s="23"/>
      <c r="G16" s="23"/>
      <c r="H16" s="24"/>
      <c r="I16" s="60">
        <v>1</v>
      </c>
      <c r="J16" s="23"/>
      <c r="K16" s="23"/>
      <c r="L16" s="23"/>
      <c r="M16" s="23"/>
      <c r="N16" s="24"/>
      <c r="O16" s="60"/>
      <c r="P16" s="23"/>
      <c r="Q16" s="23"/>
      <c r="R16" s="23"/>
      <c r="S16" s="23"/>
      <c r="T16" s="24"/>
      <c r="U16" s="5">
        <f t="shared" si="0"/>
        <v>0</v>
      </c>
      <c r="V16" s="5" t="s">
        <v>25</v>
      </c>
      <c r="W16" s="5">
        <v>800</v>
      </c>
    </row>
    <row r="17" spans="1:23" x14ac:dyDescent="0.45">
      <c r="A17" s="64" t="s">
        <v>29</v>
      </c>
      <c r="B17" s="10">
        <v>2</v>
      </c>
      <c r="C17" s="15"/>
      <c r="D17" s="25"/>
      <c r="E17" s="25"/>
      <c r="F17" s="25"/>
      <c r="G17" s="25"/>
      <c r="H17" s="26"/>
      <c r="I17" s="15"/>
      <c r="J17" s="25">
        <v>1</v>
      </c>
      <c r="K17" s="25"/>
      <c r="L17" s="25"/>
      <c r="M17" s="25"/>
      <c r="N17" s="26"/>
      <c r="O17" s="15"/>
      <c r="P17" s="25"/>
      <c r="Q17" s="25"/>
      <c r="R17" s="25"/>
      <c r="S17" s="25"/>
      <c r="T17" s="26"/>
      <c r="U17" s="5">
        <f t="shared" si="0"/>
        <v>500</v>
      </c>
      <c r="V17" s="5" t="s">
        <v>25</v>
      </c>
      <c r="W17" s="5">
        <v>800</v>
      </c>
    </row>
    <row r="18" spans="1:23" x14ac:dyDescent="0.45">
      <c r="A18" s="64" t="s">
        <v>29</v>
      </c>
      <c r="B18" s="10">
        <v>3</v>
      </c>
      <c r="C18" s="15"/>
      <c r="D18" s="25"/>
      <c r="E18" s="25"/>
      <c r="F18" s="25"/>
      <c r="G18" s="25"/>
      <c r="H18" s="26"/>
      <c r="I18" s="15"/>
      <c r="J18" s="25"/>
      <c r="K18" s="25">
        <v>1</v>
      </c>
      <c r="L18" s="25"/>
      <c r="M18" s="25"/>
      <c r="N18" s="26"/>
      <c r="O18" s="15"/>
      <c r="P18" s="25"/>
      <c r="Q18" s="25"/>
      <c r="R18" s="25"/>
      <c r="S18" s="25"/>
      <c r="T18" s="26"/>
      <c r="U18" s="5">
        <f t="shared" si="0"/>
        <v>800</v>
      </c>
      <c r="V18" s="5" t="s">
        <v>25</v>
      </c>
      <c r="W18" s="5">
        <v>800</v>
      </c>
    </row>
    <row r="19" spans="1:23" x14ac:dyDescent="0.45">
      <c r="A19" s="64" t="s">
        <v>29</v>
      </c>
      <c r="B19" s="10">
        <v>4</v>
      </c>
      <c r="C19" s="15"/>
      <c r="D19" s="25"/>
      <c r="E19" s="25"/>
      <c r="F19" s="25"/>
      <c r="G19" s="25"/>
      <c r="H19" s="26"/>
      <c r="I19" s="15"/>
      <c r="J19" s="25"/>
      <c r="K19" s="25"/>
      <c r="L19" s="25">
        <v>1</v>
      </c>
      <c r="M19" s="25"/>
      <c r="N19" s="26"/>
      <c r="O19" s="15"/>
      <c r="P19" s="25"/>
      <c r="Q19" s="25"/>
      <c r="R19" s="25"/>
      <c r="S19" s="25"/>
      <c r="T19" s="26"/>
      <c r="U19" s="5">
        <f t="shared" si="0"/>
        <v>800</v>
      </c>
      <c r="V19" s="5" t="s">
        <v>25</v>
      </c>
      <c r="W19" s="5">
        <v>800</v>
      </c>
    </row>
    <row r="20" spans="1:23" x14ac:dyDescent="0.45">
      <c r="A20" s="64" t="s">
        <v>29</v>
      </c>
      <c r="B20" s="10">
        <v>5</v>
      </c>
      <c r="C20" s="15"/>
      <c r="D20" s="25"/>
      <c r="E20" s="25"/>
      <c r="F20" s="25"/>
      <c r="G20" s="25"/>
      <c r="H20" s="26"/>
      <c r="I20" s="15"/>
      <c r="J20" s="25"/>
      <c r="K20" s="25"/>
      <c r="L20" s="25"/>
      <c r="M20" s="25">
        <v>1</v>
      </c>
      <c r="N20" s="26"/>
      <c r="O20" s="15"/>
      <c r="P20" s="25"/>
      <c r="Q20" s="25"/>
      <c r="R20" s="25"/>
      <c r="S20" s="25"/>
      <c r="T20" s="26"/>
      <c r="U20" s="5">
        <f t="shared" si="0"/>
        <v>0</v>
      </c>
      <c r="V20" s="5" t="s">
        <v>25</v>
      </c>
      <c r="W20" s="5">
        <v>800</v>
      </c>
    </row>
    <row r="21" spans="1:23" x14ac:dyDescent="0.45">
      <c r="A21" s="65" t="s">
        <v>29</v>
      </c>
      <c r="B21" s="11">
        <v>6</v>
      </c>
      <c r="C21" s="16"/>
      <c r="D21" s="27"/>
      <c r="E21" s="27"/>
      <c r="F21" s="27"/>
      <c r="G21" s="27"/>
      <c r="H21" s="28"/>
      <c r="I21" s="16"/>
      <c r="J21" s="27"/>
      <c r="K21" s="27"/>
      <c r="L21" s="27"/>
      <c r="M21" s="27"/>
      <c r="N21" s="28">
        <v>1</v>
      </c>
      <c r="O21" s="16"/>
      <c r="P21" s="27"/>
      <c r="Q21" s="27"/>
      <c r="R21" s="27"/>
      <c r="S21" s="27"/>
      <c r="T21" s="28"/>
      <c r="U21" s="5">
        <f t="shared" si="0"/>
        <v>800</v>
      </c>
      <c r="V21" s="5" t="s">
        <v>25</v>
      </c>
      <c r="W21" s="5">
        <v>800</v>
      </c>
    </row>
    <row r="22" spans="1:23" x14ac:dyDescent="0.45">
      <c r="A22" s="62" t="s">
        <v>29</v>
      </c>
      <c r="B22" s="9">
        <v>1</v>
      </c>
      <c r="C22" s="60"/>
      <c r="D22" s="23"/>
      <c r="E22" s="23"/>
      <c r="F22" s="23"/>
      <c r="G22" s="23"/>
      <c r="H22" s="24"/>
      <c r="I22" s="60"/>
      <c r="J22" s="23"/>
      <c r="K22" s="23"/>
      <c r="L22" s="23"/>
      <c r="M22" s="23"/>
      <c r="N22" s="24"/>
      <c r="O22" s="60">
        <v>1</v>
      </c>
      <c r="P22" s="23"/>
      <c r="Q22" s="23"/>
      <c r="R22" s="23"/>
      <c r="S22" s="23"/>
      <c r="T22" s="24"/>
      <c r="U22" s="5">
        <f t="shared" si="0"/>
        <v>200</v>
      </c>
      <c r="V22" s="5" t="s">
        <v>25</v>
      </c>
      <c r="W22" s="5">
        <v>500</v>
      </c>
    </row>
    <row r="23" spans="1:23" x14ac:dyDescent="0.45">
      <c r="A23" s="64" t="s">
        <v>29</v>
      </c>
      <c r="B23" s="10">
        <v>2</v>
      </c>
      <c r="C23" s="15"/>
      <c r="D23" s="25"/>
      <c r="E23" s="25"/>
      <c r="F23" s="25"/>
      <c r="G23" s="25"/>
      <c r="H23" s="26"/>
      <c r="I23" s="15"/>
      <c r="J23" s="25"/>
      <c r="K23" s="25"/>
      <c r="L23" s="25"/>
      <c r="M23" s="25"/>
      <c r="N23" s="26"/>
      <c r="O23" s="15"/>
      <c r="P23" s="25">
        <v>1</v>
      </c>
      <c r="Q23" s="25"/>
      <c r="R23" s="25"/>
      <c r="S23" s="25"/>
      <c r="T23" s="26"/>
      <c r="U23" s="5">
        <f t="shared" si="0"/>
        <v>100</v>
      </c>
      <c r="V23" s="5" t="s">
        <v>25</v>
      </c>
      <c r="W23" s="5">
        <v>500</v>
      </c>
    </row>
    <row r="24" spans="1:23" x14ac:dyDescent="0.45">
      <c r="A24" s="64" t="s">
        <v>29</v>
      </c>
      <c r="B24" s="10">
        <v>3</v>
      </c>
      <c r="C24" s="15"/>
      <c r="D24" s="25"/>
      <c r="E24" s="25"/>
      <c r="F24" s="25"/>
      <c r="G24" s="25"/>
      <c r="H24" s="26"/>
      <c r="I24" s="15"/>
      <c r="J24" s="25"/>
      <c r="K24" s="25"/>
      <c r="L24" s="25"/>
      <c r="M24" s="25"/>
      <c r="N24" s="26"/>
      <c r="O24" s="15"/>
      <c r="P24" s="25"/>
      <c r="Q24" s="25">
        <v>1</v>
      </c>
      <c r="R24" s="25"/>
      <c r="S24" s="25"/>
      <c r="T24" s="26"/>
      <c r="U24" s="5">
        <f t="shared" si="0"/>
        <v>100</v>
      </c>
      <c r="V24" s="5" t="s">
        <v>25</v>
      </c>
      <c r="W24" s="5">
        <v>500</v>
      </c>
    </row>
    <row r="25" spans="1:23" x14ac:dyDescent="0.45">
      <c r="A25" s="64" t="s">
        <v>29</v>
      </c>
      <c r="B25" s="10">
        <v>4</v>
      </c>
      <c r="C25" s="15"/>
      <c r="D25" s="25"/>
      <c r="E25" s="25"/>
      <c r="F25" s="25"/>
      <c r="G25" s="25"/>
      <c r="H25" s="26"/>
      <c r="I25" s="15"/>
      <c r="J25" s="25"/>
      <c r="K25" s="25"/>
      <c r="L25" s="25"/>
      <c r="M25" s="25"/>
      <c r="N25" s="26"/>
      <c r="O25" s="15"/>
      <c r="P25" s="25"/>
      <c r="Q25" s="25"/>
      <c r="R25" s="25">
        <v>1</v>
      </c>
      <c r="S25" s="25"/>
      <c r="T25" s="26"/>
      <c r="U25" s="5">
        <f t="shared" si="0"/>
        <v>0</v>
      </c>
      <c r="V25" s="5" t="s">
        <v>25</v>
      </c>
      <c r="W25" s="5">
        <v>500</v>
      </c>
    </row>
    <row r="26" spans="1:23" x14ac:dyDescent="0.45">
      <c r="A26" s="64" t="s">
        <v>29</v>
      </c>
      <c r="B26" s="10">
        <v>5</v>
      </c>
      <c r="C26" s="15"/>
      <c r="D26" s="25"/>
      <c r="E26" s="25"/>
      <c r="F26" s="25"/>
      <c r="G26" s="25"/>
      <c r="H26" s="26"/>
      <c r="I26" s="15"/>
      <c r="J26" s="25"/>
      <c r="K26" s="25"/>
      <c r="L26" s="25"/>
      <c r="M26" s="25"/>
      <c r="N26" s="26"/>
      <c r="O26" s="15"/>
      <c r="P26" s="25"/>
      <c r="Q26" s="25"/>
      <c r="R26" s="25"/>
      <c r="S26" s="25">
        <v>1</v>
      </c>
      <c r="T26" s="26"/>
      <c r="U26" s="5">
        <f t="shared" si="0"/>
        <v>500</v>
      </c>
      <c r="V26" s="5" t="s">
        <v>25</v>
      </c>
      <c r="W26" s="5">
        <v>500</v>
      </c>
    </row>
    <row r="27" spans="1:23" x14ac:dyDescent="0.45">
      <c r="A27" s="65" t="s">
        <v>29</v>
      </c>
      <c r="B27" s="11">
        <v>6</v>
      </c>
      <c r="C27" s="16"/>
      <c r="D27" s="27"/>
      <c r="E27" s="27"/>
      <c r="F27" s="27"/>
      <c r="G27" s="27"/>
      <c r="H27" s="28"/>
      <c r="I27" s="16"/>
      <c r="J27" s="27"/>
      <c r="K27" s="27"/>
      <c r="L27" s="27"/>
      <c r="M27" s="27"/>
      <c r="N27" s="28"/>
      <c r="O27" s="16"/>
      <c r="P27" s="27"/>
      <c r="Q27" s="27"/>
      <c r="R27" s="27"/>
      <c r="S27" s="27"/>
      <c r="T27" s="28">
        <v>1</v>
      </c>
      <c r="U27" s="5">
        <f t="shared" si="0"/>
        <v>0</v>
      </c>
      <c r="V27" s="5" t="s">
        <v>25</v>
      </c>
      <c r="W27" s="5">
        <v>500</v>
      </c>
    </row>
    <row r="29" spans="1:23" x14ac:dyDescent="0.45">
      <c r="B29" s="5" t="s">
        <v>27</v>
      </c>
      <c r="C29" s="12">
        <v>2000</v>
      </c>
      <c r="D29" s="12">
        <v>2000</v>
      </c>
      <c r="E29" s="12">
        <v>2000</v>
      </c>
      <c r="F29" s="12">
        <v>2000</v>
      </c>
      <c r="G29" s="12">
        <v>1400</v>
      </c>
      <c r="H29" s="12">
        <v>2000</v>
      </c>
      <c r="I29" s="12">
        <v>0</v>
      </c>
      <c r="J29" s="12">
        <v>500</v>
      </c>
      <c r="K29" s="12">
        <v>800</v>
      </c>
      <c r="L29" s="12">
        <v>800</v>
      </c>
      <c r="M29" s="12">
        <v>0</v>
      </c>
      <c r="N29" s="12">
        <v>800</v>
      </c>
      <c r="O29" s="12">
        <v>200</v>
      </c>
      <c r="P29" s="12">
        <v>100</v>
      </c>
      <c r="Q29" s="12">
        <v>100</v>
      </c>
      <c r="R29" s="12">
        <v>0</v>
      </c>
      <c r="S29" s="12">
        <v>500</v>
      </c>
      <c r="T29" s="12">
        <v>0</v>
      </c>
    </row>
    <row r="30" spans="1:23" x14ac:dyDescent="0.45">
      <c r="B30" s="14" t="s">
        <v>34</v>
      </c>
      <c r="C30" s="14"/>
      <c r="D30" s="14"/>
      <c r="E30" s="14"/>
      <c r="F30" s="14"/>
      <c r="G30" s="14"/>
      <c r="H30" s="61">
        <f>U3</f>
        <v>2938000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zoomScale="70" zoomScaleNormal="70" workbookViewId="0">
      <selection activeCell="M29" sqref="M29"/>
    </sheetView>
  </sheetViews>
  <sheetFormatPr defaultColWidth="8.86328125" defaultRowHeight="14.25" x14ac:dyDescent="0.45"/>
  <cols>
    <col min="1" max="26" width="8.86328125" style="5"/>
    <col min="27" max="27" width="15" style="5" bestFit="1" customWidth="1"/>
    <col min="28" max="16384" width="8.86328125" style="5"/>
  </cols>
  <sheetData>
    <row r="1" spans="1:29" x14ac:dyDescent="0.45">
      <c r="C1" s="57"/>
      <c r="D1" s="58"/>
      <c r="E1" s="58" t="s">
        <v>31</v>
      </c>
      <c r="F1" s="58"/>
      <c r="G1" s="58"/>
      <c r="H1" s="59"/>
      <c r="I1" s="57"/>
      <c r="J1" s="58"/>
      <c r="K1" s="58" t="s">
        <v>32</v>
      </c>
      <c r="L1" s="58"/>
      <c r="M1" s="58"/>
      <c r="N1" s="59"/>
      <c r="O1" s="14"/>
      <c r="P1" s="14"/>
      <c r="Q1" s="14" t="s">
        <v>35</v>
      </c>
      <c r="R1" s="14"/>
      <c r="S1" s="14"/>
      <c r="T1" s="14"/>
      <c r="U1" s="57"/>
      <c r="V1" s="58" t="s">
        <v>33</v>
      </c>
      <c r="W1" s="58"/>
      <c r="X1" s="58"/>
      <c r="Y1" s="58"/>
      <c r="Z1" s="59"/>
    </row>
    <row r="2" spans="1:29" x14ac:dyDescent="0.45">
      <c r="B2" s="5" t="s">
        <v>29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60">
        <v>1</v>
      </c>
      <c r="J2" s="23">
        <v>2</v>
      </c>
      <c r="K2" s="23">
        <v>3</v>
      </c>
      <c r="L2" s="23">
        <v>4</v>
      </c>
      <c r="M2" s="23">
        <v>5</v>
      </c>
      <c r="N2" s="24">
        <v>6</v>
      </c>
      <c r="O2" s="60">
        <v>1</v>
      </c>
      <c r="P2" s="23">
        <v>2</v>
      </c>
      <c r="Q2" s="23">
        <v>3</v>
      </c>
      <c r="R2" s="23">
        <v>4</v>
      </c>
      <c r="S2" s="23">
        <v>5</v>
      </c>
      <c r="T2" s="24">
        <v>6</v>
      </c>
      <c r="U2" s="5">
        <v>1</v>
      </c>
      <c r="V2" s="5">
        <v>2</v>
      </c>
      <c r="W2" s="5">
        <v>3</v>
      </c>
      <c r="X2" s="5">
        <v>4</v>
      </c>
      <c r="Y2" s="5">
        <v>5</v>
      </c>
      <c r="Z2" s="5">
        <v>6</v>
      </c>
    </row>
    <row r="3" spans="1:29" x14ac:dyDescent="0.45">
      <c r="B3" s="5" t="s">
        <v>30</v>
      </c>
      <c r="C3" s="5">
        <v>190</v>
      </c>
      <c r="D3" s="5">
        <v>190</v>
      </c>
      <c r="E3" s="5">
        <v>190</v>
      </c>
      <c r="F3" s="5">
        <v>190</v>
      </c>
      <c r="G3" s="5">
        <v>190</v>
      </c>
      <c r="H3" s="5">
        <v>190</v>
      </c>
      <c r="I3" s="16">
        <v>260</v>
      </c>
      <c r="J3" s="27">
        <v>260</v>
      </c>
      <c r="K3" s="27">
        <v>260</v>
      </c>
      <c r="L3" s="27">
        <v>260</v>
      </c>
      <c r="M3" s="27">
        <v>260</v>
      </c>
      <c r="N3" s="28">
        <v>260</v>
      </c>
      <c r="O3" s="16">
        <v>225</v>
      </c>
      <c r="P3" s="16">
        <v>225</v>
      </c>
      <c r="Q3" s="16">
        <v>225</v>
      </c>
      <c r="R3" s="16">
        <v>225</v>
      </c>
      <c r="S3" s="16">
        <v>225</v>
      </c>
      <c r="T3" s="16">
        <v>225</v>
      </c>
      <c r="U3" s="5">
        <v>20</v>
      </c>
      <c r="V3" s="5">
        <v>20</v>
      </c>
      <c r="W3" s="5">
        <v>20</v>
      </c>
      <c r="X3" s="5">
        <v>20</v>
      </c>
      <c r="Y3" s="5">
        <v>20</v>
      </c>
      <c r="Z3" s="5">
        <v>20</v>
      </c>
      <c r="AA3" s="61">
        <f xml:space="preserve"> SUMPRODUCT(C3:Z3,C$35:Z$35)</f>
        <v>2845000</v>
      </c>
    </row>
    <row r="4" spans="1:29" x14ac:dyDescent="0.45">
      <c r="A4" s="62" t="s">
        <v>29</v>
      </c>
      <c r="B4" s="9">
        <v>1</v>
      </c>
      <c r="C4" s="60">
        <v>1</v>
      </c>
      <c r="D4" s="23"/>
      <c r="E4" s="23"/>
      <c r="F4" s="23"/>
      <c r="G4" s="23"/>
      <c r="H4" s="24"/>
      <c r="I4" s="60">
        <v>1</v>
      </c>
      <c r="J4" s="23"/>
      <c r="K4" s="23"/>
      <c r="L4" s="23"/>
      <c r="M4" s="23"/>
      <c r="N4" s="24"/>
      <c r="O4" s="60">
        <v>1</v>
      </c>
      <c r="P4" s="23"/>
      <c r="Q4" s="23"/>
      <c r="R4" s="23"/>
      <c r="S4" s="23"/>
      <c r="T4" s="24"/>
      <c r="U4" s="60">
        <v>-1</v>
      </c>
      <c r="V4" s="23"/>
      <c r="W4" s="23"/>
      <c r="X4" s="23"/>
      <c r="Y4" s="23"/>
      <c r="Z4" s="24"/>
      <c r="AA4" s="63">
        <f t="shared" ref="AA4:AA33" si="0">SUMPRODUCT(C4:Z4,C$35:Z$35)</f>
        <v>1800</v>
      </c>
      <c r="AB4" s="5" t="s">
        <v>26</v>
      </c>
      <c r="AC4" s="5">
        <v>1800</v>
      </c>
    </row>
    <row r="5" spans="1:29" x14ac:dyDescent="0.45">
      <c r="A5" s="64" t="s">
        <v>29</v>
      </c>
      <c r="B5" s="10">
        <v>2</v>
      </c>
      <c r="C5" s="15"/>
      <c r="D5" s="25">
        <v>1</v>
      </c>
      <c r="E5" s="25"/>
      <c r="F5" s="25"/>
      <c r="G5" s="25"/>
      <c r="H5" s="26"/>
      <c r="I5" s="15"/>
      <c r="J5" s="25">
        <v>1</v>
      </c>
      <c r="K5" s="25"/>
      <c r="L5" s="25"/>
      <c r="M5" s="25"/>
      <c r="N5" s="26"/>
      <c r="O5" s="15"/>
      <c r="P5" s="25">
        <v>1</v>
      </c>
      <c r="Q5" s="25"/>
      <c r="R5" s="25"/>
      <c r="S5" s="25"/>
      <c r="T5" s="26"/>
      <c r="U5" s="15">
        <v>1</v>
      </c>
      <c r="V5" s="25">
        <v>-1</v>
      </c>
      <c r="W5" s="25"/>
      <c r="X5" s="25"/>
      <c r="Y5" s="25"/>
      <c r="Z5" s="26"/>
      <c r="AA5" s="63">
        <f t="shared" si="0"/>
        <v>2600</v>
      </c>
      <c r="AB5" s="5" t="s">
        <v>26</v>
      </c>
      <c r="AC5" s="5">
        <v>2600</v>
      </c>
    </row>
    <row r="6" spans="1:29" x14ac:dyDescent="0.45">
      <c r="A6" s="64" t="s">
        <v>29</v>
      </c>
      <c r="B6" s="10">
        <v>3</v>
      </c>
      <c r="C6" s="15"/>
      <c r="D6" s="25"/>
      <c r="E6" s="25">
        <v>1</v>
      </c>
      <c r="F6" s="25"/>
      <c r="G6" s="25"/>
      <c r="H6" s="26"/>
      <c r="I6" s="15"/>
      <c r="J6" s="25"/>
      <c r="K6" s="25">
        <v>1</v>
      </c>
      <c r="L6" s="25"/>
      <c r="M6" s="25"/>
      <c r="N6" s="26"/>
      <c r="O6" s="15"/>
      <c r="P6" s="25"/>
      <c r="Q6" s="25">
        <v>1</v>
      </c>
      <c r="R6" s="25"/>
      <c r="S6" s="25"/>
      <c r="T6" s="26"/>
      <c r="U6" s="15"/>
      <c r="V6" s="25">
        <v>1</v>
      </c>
      <c r="W6" s="25">
        <v>-1</v>
      </c>
      <c r="X6" s="25"/>
      <c r="Y6" s="25"/>
      <c r="Z6" s="26"/>
      <c r="AA6" s="63">
        <f t="shared" si="0"/>
        <v>2800</v>
      </c>
      <c r="AB6" s="5" t="s">
        <v>26</v>
      </c>
      <c r="AC6" s="5">
        <v>2800</v>
      </c>
    </row>
    <row r="7" spans="1:29" x14ac:dyDescent="0.45">
      <c r="A7" s="64" t="s">
        <v>29</v>
      </c>
      <c r="B7" s="10">
        <v>4</v>
      </c>
      <c r="C7" s="15"/>
      <c r="D7" s="25"/>
      <c r="E7" s="25"/>
      <c r="F7" s="25">
        <v>1</v>
      </c>
      <c r="G7" s="25"/>
      <c r="H7" s="26"/>
      <c r="I7" s="15"/>
      <c r="J7" s="25"/>
      <c r="K7" s="25"/>
      <c r="L7" s="25">
        <v>1</v>
      </c>
      <c r="M7" s="25"/>
      <c r="N7" s="26"/>
      <c r="O7" s="15"/>
      <c r="P7" s="25"/>
      <c r="Q7" s="25"/>
      <c r="R7" s="25">
        <v>1</v>
      </c>
      <c r="S7" s="25"/>
      <c r="T7" s="26"/>
      <c r="U7" s="15"/>
      <c r="V7" s="25"/>
      <c r="W7" s="25">
        <v>1</v>
      </c>
      <c r="X7" s="25">
        <v>-1</v>
      </c>
      <c r="Y7" s="25"/>
      <c r="Z7" s="26"/>
      <c r="AA7" s="63">
        <f t="shared" si="0"/>
        <v>2900</v>
      </c>
      <c r="AB7" s="5" t="s">
        <v>26</v>
      </c>
      <c r="AC7" s="5">
        <v>2900</v>
      </c>
    </row>
    <row r="8" spans="1:29" x14ac:dyDescent="0.45">
      <c r="A8" s="64" t="s">
        <v>29</v>
      </c>
      <c r="B8" s="10">
        <v>5</v>
      </c>
      <c r="C8" s="15"/>
      <c r="D8" s="25"/>
      <c r="E8" s="25"/>
      <c r="F8" s="25"/>
      <c r="G8" s="25">
        <v>1</v>
      </c>
      <c r="H8" s="26"/>
      <c r="I8" s="15"/>
      <c r="J8" s="25"/>
      <c r="K8" s="25"/>
      <c r="L8" s="25"/>
      <c r="M8" s="25">
        <v>1</v>
      </c>
      <c r="N8" s="26"/>
      <c r="O8" s="15"/>
      <c r="P8" s="25"/>
      <c r="Q8" s="25"/>
      <c r="R8" s="25"/>
      <c r="S8" s="25">
        <v>1</v>
      </c>
      <c r="T8" s="26"/>
      <c r="U8" s="15"/>
      <c r="V8" s="25"/>
      <c r="W8" s="25"/>
      <c r="X8" s="25">
        <v>1</v>
      </c>
      <c r="Y8" s="25">
        <v>-1</v>
      </c>
      <c r="Z8" s="26"/>
      <c r="AA8" s="63">
        <f t="shared" si="0"/>
        <v>900</v>
      </c>
      <c r="AB8" s="5" t="s">
        <v>26</v>
      </c>
      <c r="AC8" s="5">
        <v>900</v>
      </c>
    </row>
    <row r="9" spans="1:29" x14ac:dyDescent="0.45">
      <c r="A9" s="65" t="s">
        <v>29</v>
      </c>
      <c r="B9" s="11">
        <v>6</v>
      </c>
      <c r="C9" s="16"/>
      <c r="D9" s="27"/>
      <c r="E9" s="27"/>
      <c r="F9" s="27"/>
      <c r="G9" s="27"/>
      <c r="H9" s="28">
        <v>1</v>
      </c>
      <c r="I9" s="16"/>
      <c r="J9" s="27"/>
      <c r="K9" s="27"/>
      <c r="L9" s="27"/>
      <c r="M9" s="27"/>
      <c r="N9" s="28">
        <v>1</v>
      </c>
      <c r="O9" s="16"/>
      <c r="P9" s="27"/>
      <c r="Q9" s="27"/>
      <c r="R9" s="27"/>
      <c r="S9" s="27"/>
      <c r="T9" s="28">
        <v>1</v>
      </c>
      <c r="U9" s="16"/>
      <c r="V9" s="27"/>
      <c r="W9" s="27"/>
      <c r="X9" s="27"/>
      <c r="Y9" s="27">
        <v>1</v>
      </c>
      <c r="Z9" s="28">
        <v>-1</v>
      </c>
      <c r="AA9" s="63">
        <f t="shared" si="0"/>
        <v>3300</v>
      </c>
      <c r="AB9" s="5" t="s">
        <v>26</v>
      </c>
      <c r="AC9" s="5">
        <v>3300</v>
      </c>
    </row>
    <row r="10" spans="1:29" x14ac:dyDescent="0.45">
      <c r="A10" s="62" t="s">
        <v>29</v>
      </c>
      <c r="B10" s="9">
        <v>1</v>
      </c>
      <c r="C10" s="60">
        <v>1</v>
      </c>
      <c r="D10" s="23"/>
      <c r="E10" s="23"/>
      <c r="F10" s="23"/>
      <c r="G10" s="23"/>
      <c r="H10" s="24"/>
      <c r="I10" s="60"/>
      <c r="J10" s="23"/>
      <c r="K10" s="23"/>
      <c r="L10" s="23"/>
      <c r="M10" s="23"/>
      <c r="N10" s="24"/>
      <c r="U10" s="60"/>
      <c r="V10" s="23"/>
      <c r="W10" s="23"/>
      <c r="X10" s="23"/>
      <c r="Y10" s="23"/>
      <c r="Z10" s="24"/>
      <c r="AA10" s="63">
        <f t="shared" si="0"/>
        <v>2000</v>
      </c>
      <c r="AB10" s="5" t="s">
        <v>25</v>
      </c>
      <c r="AC10" s="5">
        <v>2000</v>
      </c>
    </row>
    <row r="11" spans="1:29" x14ac:dyDescent="0.45">
      <c r="A11" s="64" t="s">
        <v>29</v>
      </c>
      <c r="B11" s="10">
        <v>2</v>
      </c>
      <c r="C11" s="15"/>
      <c r="D11" s="25">
        <v>1</v>
      </c>
      <c r="E11" s="25"/>
      <c r="F11" s="25"/>
      <c r="G11" s="25"/>
      <c r="H11" s="26"/>
      <c r="I11" s="15"/>
      <c r="J11" s="25"/>
      <c r="K11" s="25"/>
      <c r="L11" s="25"/>
      <c r="M11" s="25"/>
      <c r="N11" s="26"/>
      <c r="U11" s="15"/>
      <c r="V11" s="25"/>
      <c r="W11" s="25"/>
      <c r="X11" s="25"/>
      <c r="Y11" s="25"/>
      <c r="Z11" s="26"/>
      <c r="AA11" s="63">
        <f t="shared" si="0"/>
        <v>2000</v>
      </c>
      <c r="AB11" s="5" t="s">
        <v>25</v>
      </c>
      <c r="AC11" s="5">
        <v>2000</v>
      </c>
    </row>
    <row r="12" spans="1:29" x14ac:dyDescent="0.45">
      <c r="A12" s="64" t="s">
        <v>29</v>
      </c>
      <c r="B12" s="10">
        <v>3</v>
      </c>
      <c r="C12" s="15"/>
      <c r="D12" s="25"/>
      <c r="E12" s="25">
        <v>1</v>
      </c>
      <c r="F12" s="25"/>
      <c r="G12" s="25"/>
      <c r="H12" s="26"/>
      <c r="I12" s="15"/>
      <c r="J12" s="25"/>
      <c r="K12" s="25"/>
      <c r="L12" s="25"/>
      <c r="M12" s="25"/>
      <c r="N12" s="26"/>
      <c r="U12" s="15"/>
      <c r="V12" s="25"/>
      <c r="W12" s="25"/>
      <c r="X12" s="25"/>
      <c r="Y12" s="25"/>
      <c r="Z12" s="26"/>
      <c r="AA12" s="63">
        <f t="shared" si="0"/>
        <v>2000</v>
      </c>
      <c r="AB12" s="5" t="s">
        <v>25</v>
      </c>
      <c r="AC12" s="5">
        <v>2000</v>
      </c>
    </row>
    <row r="13" spans="1:29" x14ac:dyDescent="0.45">
      <c r="A13" s="64" t="s">
        <v>29</v>
      </c>
      <c r="B13" s="10">
        <v>4</v>
      </c>
      <c r="C13" s="15"/>
      <c r="D13" s="25"/>
      <c r="E13" s="25"/>
      <c r="F13" s="25">
        <v>1</v>
      </c>
      <c r="G13" s="25"/>
      <c r="H13" s="26"/>
      <c r="I13" s="15"/>
      <c r="J13" s="25"/>
      <c r="K13" s="25"/>
      <c r="L13" s="25"/>
      <c r="M13" s="25"/>
      <c r="N13" s="26"/>
      <c r="U13" s="15"/>
      <c r="V13" s="25"/>
      <c r="W13" s="25"/>
      <c r="X13" s="25"/>
      <c r="Y13" s="25"/>
      <c r="Z13" s="26"/>
      <c r="AA13" s="63">
        <f t="shared" si="0"/>
        <v>2000</v>
      </c>
      <c r="AB13" s="5" t="s">
        <v>25</v>
      </c>
      <c r="AC13" s="5">
        <v>2000</v>
      </c>
    </row>
    <row r="14" spans="1:29" x14ac:dyDescent="0.45">
      <c r="A14" s="64" t="s">
        <v>29</v>
      </c>
      <c r="B14" s="10">
        <v>5</v>
      </c>
      <c r="C14" s="15"/>
      <c r="D14" s="25"/>
      <c r="E14" s="25"/>
      <c r="F14" s="25"/>
      <c r="G14" s="25">
        <v>1</v>
      </c>
      <c r="H14" s="26"/>
      <c r="I14" s="15"/>
      <c r="J14" s="25"/>
      <c r="K14" s="25"/>
      <c r="L14" s="25"/>
      <c r="M14" s="25"/>
      <c r="N14" s="26"/>
      <c r="U14" s="15"/>
      <c r="V14" s="25"/>
      <c r="W14" s="25"/>
      <c r="X14" s="25"/>
      <c r="Y14" s="25"/>
      <c r="Z14" s="26"/>
      <c r="AA14" s="63">
        <f t="shared" si="0"/>
        <v>1400</v>
      </c>
      <c r="AB14" s="5" t="s">
        <v>25</v>
      </c>
      <c r="AC14" s="5">
        <v>2000</v>
      </c>
    </row>
    <row r="15" spans="1:29" x14ac:dyDescent="0.45">
      <c r="A15" s="65" t="s">
        <v>29</v>
      </c>
      <c r="B15" s="11">
        <v>6</v>
      </c>
      <c r="C15" s="16"/>
      <c r="D15" s="27"/>
      <c r="E15" s="27"/>
      <c r="F15" s="27"/>
      <c r="G15" s="27"/>
      <c r="H15" s="28">
        <v>1</v>
      </c>
      <c r="I15" s="16"/>
      <c r="J15" s="27"/>
      <c r="K15" s="27"/>
      <c r="L15" s="27"/>
      <c r="M15" s="27"/>
      <c r="N15" s="28"/>
      <c r="U15" s="16"/>
      <c r="V15" s="27"/>
      <c r="W15" s="27"/>
      <c r="X15" s="27"/>
      <c r="Y15" s="27"/>
      <c r="Z15" s="28"/>
      <c r="AA15" s="63">
        <f t="shared" si="0"/>
        <v>2000</v>
      </c>
      <c r="AB15" s="5" t="s">
        <v>25</v>
      </c>
      <c r="AC15" s="5">
        <v>2000</v>
      </c>
    </row>
    <row r="16" spans="1:29" x14ac:dyDescent="0.45">
      <c r="A16" s="62" t="s">
        <v>29</v>
      </c>
      <c r="B16" s="9">
        <v>1</v>
      </c>
      <c r="C16" s="60"/>
      <c r="D16" s="23"/>
      <c r="E16" s="23"/>
      <c r="F16" s="23"/>
      <c r="G16" s="23"/>
      <c r="H16" s="24"/>
      <c r="I16" s="60">
        <v>1</v>
      </c>
      <c r="J16" s="23"/>
      <c r="K16" s="23"/>
      <c r="L16" s="23"/>
      <c r="M16" s="23"/>
      <c r="N16" s="24"/>
      <c r="O16" s="60"/>
      <c r="P16" s="23"/>
      <c r="Q16" s="23"/>
      <c r="R16" s="23"/>
      <c r="S16" s="23"/>
      <c r="T16" s="24"/>
      <c r="U16" s="60"/>
      <c r="V16" s="23"/>
      <c r="W16" s="23"/>
      <c r="X16" s="23"/>
      <c r="Y16" s="23"/>
      <c r="Z16" s="24"/>
      <c r="AA16" s="63">
        <f t="shared" si="0"/>
        <v>0</v>
      </c>
      <c r="AB16" s="5" t="s">
        <v>25</v>
      </c>
      <c r="AC16" s="5">
        <v>800</v>
      </c>
    </row>
    <row r="17" spans="1:29" x14ac:dyDescent="0.45">
      <c r="A17" s="64" t="s">
        <v>29</v>
      </c>
      <c r="B17" s="10">
        <v>2</v>
      </c>
      <c r="C17" s="15"/>
      <c r="D17" s="25"/>
      <c r="E17" s="25"/>
      <c r="F17" s="25"/>
      <c r="G17" s="25"/>
      <c r="H17" s="26"/>
      <c r="I17" s="15"/>
      <c r="J17" s="25">
        <v>1</v>
      </c>
      <c r="K17" s="25"/>
      <c r="L17" s="25"/>
      <c r="M17" s="25"/>
      <c r="N17" s="26"/>
      <c r="O17" s="15"/>
      <c r="P17" s="25"/>
      <c r="Q17" s="25"/>
      <c r="R17" s="25"/>
      <c r="S17" s="25"/>
      <c r="T17" s="26"/>
      <c r="U17" s="15"/>
      <c r="V17" s="25"/>
      <c r="W17" s="25"/>
      <c r="X17" s="25"/>
      <c r="Y17" s="25"/>
      <c r="Z17" s="26"/>
      <c r="AA17" s="63">
        <f t="shared" si="0"/>
        <v>0</v>
      </c>
      <c r="AB17" s="5" t="s">
        <v>25</v>
      </c>
      <c r="AC17" s="5">
        <v>800</v>
      </c>
    </row>
    <row r="18" spans="1:29" x14ac:dyDescent="0.45">
      <c r="A18" s="64" t="s">
        <v>29</v>
      </c>
      <c r="B18" s="10">
        <v>3</v>
      </c>
      <c r="C18" s="15"/>
      <c r="D18" s="25"/>
      <c r="E18" s="25"/>
      <c r="F18" s="25"/>
      <c r="G18" s="25"/>
      <c r="H18" s="26"/>
      <c r="I18" s="15"/>
      <c r="J18" s="25"/>
      <c r="K18" s="25">
        <v>1</v>
      </c>
      <c r="L18" s="25"/>
      <c r="M18" s="25"/>
      <c r="N18" s="26"/>
      <c r="O18" s="15"/>
      <c r="P18" s="25"/>
      <c r="Q18" s="25"/>
      <c r="R18" s="25"/>
      <c r="S18" s="25"/>
      <c r="T18" s="26"/>
      <c r="U18" s="15"/>
      <c r="V18" s="25"/>
      <c r="W18" s="25"/>
      <c r="X18" s="25"/>
      <c r="Y18" s="25"/>
      <c r="Z18" s="26"/>
      <c r="AA18" s="63">
        <f t="shared" si="0"/>
        <v>0</v>
      </c>
      <c r="AB18" s="5" t="s">
        <v>25</v>
      </c>
      <c r="AC18" s="5">
        <v>800</v>
      </c>
    </row>
    <row r="19" spans="1:29" x14ac:dyDescent="0.45">
      <c r="A19" s="64" t="s">
        <v>29</v>
      </c>
      <c r="B19" s="10">
        <v>4</v>
      </c>
      <c r="C19" s="15"/>
      <c r="D19" s="25"/>
      <c r="E19" s="25"/>
      <c r="F19" s="25"/>
      <c r="G19" s="25"/>
      <c r="H19" s="26"/>
      <c r="I19" s="15"/>
      <c r="J19" s="25"/>
      <c r="K19" s="25"/>
      <c r="L19" s="25">
        <v>1</v>
      </c>
      <c r="M19" s="25"/>
      <c r="N19" s="26"/>
      <c r="O19" s="15"/>
      <c r="P19" s="25"/>
      <c r="Q19" s="25"/>
      <c r="R19" s="25"/>
      <c r="S19" s="25"/>
      <c r="T19" s="26"/>
      <c r="U19" s="15"/>
      <c r="V19" s="25"/>
      <c r="W19" s="25"/>
      <c r="X19" s="25"/>
      <c r="Y19" s="25"/>
      <c r="Z19" s="26"/>
      <c r="AA19" s="63">
        <f t="shared" si="0"/>
        <v>200</v>
      </c>
      <c r="AB19" s="5" t="s">
        <v>25</v>
      </c>
      <c r="AC19" s="5">
        <v>800</v>
      </c>
    </row>
    <row r="20" spans="1:29" x14ac:dyDescent="0.45">
      <c r="A20" s="64" t="s">
        <v>29</v>
      </c>
      <c r="B20" s="10">
        <v>5</v>
      </c>
      <c r="C20" s="15"/>
      <c r="D20" s="25"/>
      <c r="E20" s="25"/>
      <c r="F20" s="25"/>
      <c r="G20" s="25"/>
      <c r="H20" s="26"/>
      <c r="I20" s="15"/>
      <c r="J20" s="25"/>
      <c r="K20" s="25"/>
      <c r="L20" s="25"/>
      <c r="M20" s="25">
        <v>1</v>
      </c>
      <c r="N20" s="26"/>
      <c r="O20" s="15"/>
      <c r="P20" s="25"/>
      <c r="Q20" s="25"/>
      <c r="R20" s="25"/>
      <c r="S20" s="25"/>
      <c r="T20" s="26"/>
      <c r="U20" s="15"/>
      <c r="V20" s="25"/>
      <c r="W20" s="25"/>
      <c r="X20" s="25"/>
      <c r="Y20" s="25"/>
      <c r="Z20" s="26"/>
      <c r="AA20" s="63">
        <f t="shared" si="0"/>
        <v>0</v>
      </c>
      <c r="AB20" s="5" t="s">
        <v>25</v>
      </c>
      <c r="AC20" s="5">
        <v>800</v>
      </c>
    </row>
    <row r="21" spans="1:29" x14ac:dyDescent="0.45">
      <c r="A21" s="65" t="s">
        <v>29</v>
      </c>
      <c r="B21" s="11">
        <v>6</v>
      </c>
      <c r="C21" s="16"/>
      <c r="D21" s="27"/>
      <c r="E21" s="27"/>
      <c r="F21" s="27"/>
      <c r="G21" s="27"/>
      <c r="H21" s="28"/>
      <c r="I21" s="16"/>
      <c r="J21" s="27"/>
      <c r="K21" s="27"/>
      <c r="L21" s="27"/>
      <c r="M21" s="27"/>
      <c r="N21" s="28">
        <v>1</v>
      </c>
      <c r="O21" s="16"/>
      <c r="P21" s="27"/>
      <c r="Q21" s="27"/>
      <c r="R21" s="27"/>
      <c r="S21" s="27"/>
      <c r="T21" s="28"/>
      <c r="U21" s="16"/>
      <c r="V21" s="27"/>
      <c r="W21" s="27"/>
      <c r="X21" s="27"/>
      <c r="Y21" s="27"/>
      <c r="Z21" s="28"/>
      <c r="AA21" s="63">
        <f t="shared" si="0"/>
        <v>100</v>
      </c>
      <c r="AB21" s="5" t="s">
        <v>25</v>
      </c>
      <c r="AC21" s="5">
        <v>800</v>
      </c>
    </row>
    <row r="22" spans="1:29" x14ac:dyDescent="0.45">
      <c r="A22" s="62" t="s">
        <v>29</v>
      </c>
      <c r="B22" s="9">
        <v>1</v>
      </c>
      <c r="C22" s="60"/>
      <c r="D22" s="23"/>
      <c r="E22" s="23"/>
      <c r="F22" s="23"/>
      <c r="G22" s="23"/>
      <c r="H22" s="24"/>
      <c r="I22" s="60"/>
      <c r="J22" s="23"/>
      <c r="K22" s="23"/>
      <c r="L22" s="23"/>
      <c r="M22" s="23"/>
      <c r="N22" s="24"/>
      <c r="O22" s="60">
        <v>1</v>
      </c>
      <c r="P22" s="23"/>
      <c r="Q22" s="23"/>
      <c r="R22" s="23"/>
      <c r="S22" s="23"/>
      <c r="T22" s="24"/>
      <c r="U22" s="60"/>
      <c r="V22" s="23"/>
      <c r="W22" s="23"/>
      <c r="X22" s="23"/>
      <c r="Y22" s="23"/>
      <c r="Z22" s="24"/>
      <c r="AA22" s="63">
        <f t="shared" si="0"/>
        <v>0</v>
      </c>
      <c r="AB22" s="5" t="s">
        <v>25</v>
      </c>
      <c r="AC22" s="5">
        <v>700</v>
      </c>
    </row>
    <row r="23" spans="1:29" x14ac:dyDescent="0.45">
      <c r="A23" s="64" t="s">
        <v>29</v>
      </c>
      <c r="B23" s="10">
        <v>2</v>
      </c>
      <c r="C23" s="15"/>
      <c r="D23" s="25"/>
      <c r="E23" s="25"/>
      <c r="F23" s="25"/>
      <c r="G23" s="25"/>
      <c r="H23" s="26"/>
      <c r="I23" s="15"/>
      <c r="J23" s="25"/>
      <c r="K23" s="25"/>
      <c r="L23" s="25"/>
      <c r="M23" s="25"/>
      <c r="N23" s="26"/>
      <c r="O23" s="15"/>
      <c r="P23" s="25">
        <v>1</v>
      </c>
      <c r="Q23" s="25"/>
      <c r="R23" s="25"/>
      <c r="S23" s="25"/>
      <c r="T23" s="26"/>
      <c r="U23" s="15"/>
      <c r="V23" s="25"/>
      <c r="W23" s="25"/>
      <c r="X23" s="25"/>
      <c r="Y23" s="25"/>
      <c r="Z23" s="26"/>
      <c r="AA23" s="63">
        <f t="shared" si="0"/>
        <v>500</v>
      </c>
      <c r="AB23" s="5" t="s">
        <v>25</v>
      </c>
      <c r="AC23" s="5">
        <v>700</v>
      </c>
    </row>
    <row r="24" spans="1:29" x14ac:dyDescent="0.45">
      <c r="A24" s="64" t="s">
        <v>29</v>
      </c>
      <c r="B24" s="10">
        <v>3</v>
      </c>
      <c r="C24" s="15"/>
      <c r="D24" s="25"/>
      <c r="E24" s="25"/>
      <c r="F24" s="25"/>
      <c r="G24" s="25"/>
      <c r="H24" s="26"/>
      <c r="I24" s="15"/>
      <c r="J24" s="25"/>
      <c r="K24" s="25"/>
      <c r="L24" s="25"/>
      <c r="M24" s="25"/>
      <c r="N24" s="26"/>
      <c r="O24" s="15"/>
      <c r="P24" s="25"/>
      <c r="Q24" s="25">
        <v>1</v>
      </c>
      <c r="R24" s="25"/>
      <c r="S24" s="25"/>
      <c r="T24" s="26"/>
      <c r="U24" s="15"/>
      <c r="V24" s="25"/>
      <c r="W24" s="25"/>
      <c r="X24" s="25"/>
      <c r="Y24" s="25"/>
      <c r="Z24" s="26"/>
      <c r="AA24" s="63">
        <f t="shared" si="0"/>
        <v>700</v>
      </c>
      <c r="AB24" s="5" t="s">
        <v>25</v>
      </c>
      <c r="AC24" s="5">
        <v>700</v>
      </c>
    </row>
    <row r="25" spans="1:29" x14ac:dyDescent="0.45">
      <c r="A25" s="64" t="s">
        <v>29</v>
      </c>
      <c r="B25" s="10">
        <v>4</v>
      </c>
      <c r="C25" s="15"/>
      <c r="D25" s="25"/>
      <c r="E25" s="25"/>
      <c r="F25" s="25"/>
      <c r="G25" s="25"/>
      <c r="H25" s="26"/>
      <c r="I25" s="15"/>
      <c r="J25" s="25"/>
      <c r="K25" s="25"/>
      <c r="L25" s="25"/>
      <c r="M25" s="25"/>
      <c r="N25" s="26"/>
      <c r="O25" s="15"/>
      <c r="P25" s="25"/>
      <c r="Q25" s="25"/>
      <c r="R25" s="25">
        <v>1</v>
      </c>
      <c r="S25" s="25"/>
      <c r="T25" s="26"/>
      <c r="U25" s="15"/>
      <c r="V25" s="25"/>
      <c r="W25" s="25"/>
      <c r="X25" s="25"/>
      <c r="Y25" s="25"/>
      <c r="Z25" s="26"/>
      <c r="AA25" s="63">
        <f t="shared" si="0"/>
        <v>700</v>
      </c>
      <c r="AB25" s="5" t="s">
        <v>25</v>
      </c>
      <c r="AC25" s="5">
        <v>700</v>
      </c>
    </row>
    <row r="26" spans="1:29" x14ac:dyDescent="0.45">
      <c r="A26" s="64" t="s">
        <v>29</v>
      </c>
      <c r="B26" s="10">
        <v>5</v>
      </c>
      <c r="C26" s="15"/>
      <c r="D26" s="25"/>
      <c r="E26" s="25"/>
      <c r="F26" s="25"/>
      <c r="G26" s="25"/>
      <c r="H26" s="26"/>
      <c r="I26" s="15"/>
      <c r="J26" s="25"/>
      <c r="K26" s="25"/>
      <c r="L26" s="25"/>
      <c r="M26" s="25"/>
      <c r="N26" s="26"/>
      <c r="O26" s="15"/>
      <c r="P26" s="25"/>
      <c r="Q26" s="25"/>
      <c r="R26" s="25"/>
      <c r="S26" s="25">
        <v>1</v>
      </c>
      <c r="T26" s="26"/>
      <c r="U26" s="15"/>
      <c r="V26" s="25"/>
      <c r="W26" s="25"/>
      <c r="X26" s="25"/>
      <c r="Y26" s="25"/>
      <c r="Z26" s="26"/>
      <c r="AA26" s="63">
        <f t="shared" si="0"/>
        <v>0</v>
      </c>
      <c r="AB26" s="5" t="s">
        <v>25</v>
      </c>
      <c r="AC26" s="5">
        <v>700</v>
      </c>
    </row>
    <row r="27" spans="1:29" x14ac:dyDescent="0.45">
      <c r="A27" s="65" t="s">
        <v>29</v>
      </c>
      <c r="B27" s="11">
        <v>6</v>
      </c>
      <c r="C27" s="16"/>
      <c r="D27" s="27"/>
      <c r="E27" s="27"/>
      <c r="F27" s="27"/>
      <c r="G27" s="27"/>
      <c r="H27" s="28"/>
      <c r="I27" s="16"/>
      <c r="J27" s="27"/>
      <c r="K27" s="27"/>
      <c r="L27" s="27"/>
      <c r="M27" s="27"/>
      <c r="N27" s="28"/>
      <c r="O27" s="16"/>
      <c r="P27" s="27"/>
      <c r="Q27" s="27"/>
      <c r="R27" s="27"/>
      <c r="S27" s="27"/>
      <c r="T27" s="28">
        <v>1</v>
      </c>
      <c r="U27" s="16"/>
      <c r="V27" s="27"/>
      <c r="W27" s="27"/>
      <c r="X27" s="27"/>
      <c r="Y27" s="27"/>
      <c r="Z27" s="28"/>
      <c r="AA27" s="63">
        <f t="shared" si="0"/>
        <v>700</v>
      </c>
      <c r="AB27" s="5" t="s">
        <v>25</v>
      </c>
      <c r="AC27" s="5">
        <v>700</v>
      </c>
    </row>
    <row r="28" spans="1:29" x14ac:dyDescent="0.45">
      <c r="A28" s="62" t="s">
        <v>29</v>
      </c>
      <c r="B28" s="9">
        <v>1</v>
      </c>
      <c r="C28" s="60"/>
      <c r="D28" s="23"/>
      <c r="E28" s="23"/>
      <c r="F28" s="23"/>
      <c r="G28" s="23"/>
      <c r="H28" s="24"/>
      <c r="I28" s="60"/>
      <c r="J28" s="23"/>
      <c r="K28" s="23"/>
      <c r="L28" s="23"/>
      <c r="M28" s="23"/>
      <c r="N28" s="24"/>
      <c r="O28" s="60"/>
      <c r="P28" s="23"/>
      <c r="Q28" s="23"/>
      <c r="R28" s="23"/>
      <c r="S28" s="23"/>
      <c r="T28" s="24"/>
      <c r="U28" s="60">
        <v>1</v>
      </c>
      <c r="V28" s="23"/>
      <c r="W28" s="23"/>
      <c r="X28" s="23"/>
      <c r="Y28" s="23"/>
      <c r="Z28" s="24"/>
      <c r="AA28" s="63">
        <f t="shared" si="0"/>
        <v>200</v>
      </c>
      <c r="AB28" s="5" t="s">
        <v>25</v>
      </c>
      <c r="AC28" s="5">
        <v>500</v>
      </c>
    </row>
    <row r="29" spans="1:29" x14ac:dyDescent="0.45">
      <c r="A29" s="64" t="s">
        <v>29</v>
      </c>
      <c r="B29" s="10">
        <v>2</v>
      </c>
      <c r="C29" s="15"/>
      <c r="D29" s="25"/>
      <c r="E29" s="25"/>
      <c r="F29" s="25"/>
      <c r="G29" s="25"/>
      <c r="H29" s="26"/>
      <c r="I29" s="15"/>
      <c r="J29" s="25"/>
      <c r="K29" s="25"/>
      <c r="L29" s="25"/>
      <c r="M29" s="25"/>
      <c r="N29" s="26"/>
      <c r="O29" s="15"/>
      <c r="P29" s="25"/>
      <c r="Q29" s="25"/>
      <c r="R29" s="25"/>
      <c r="S29" s="25"/>
      <c r="T29" s="26"/>
      <c r="U29" s="15"/>
      <c r="V29" s="25">
        <v>1</v>
      </c>
      <c r="W29" s="25"/>
      <c r="X29" s="25"/>
      <c r="Y29" s="25"/>
      <c r="Z29" s="26"/>
      <c r="AA29" s="63">
        <f t="shared" si="0"/>
        <v>100</v>
      </c>
      <c r="AB29" s="5" t="s">
        <v>25</v>
      </c>
      <c r="AC29" s="5">
        <v>500</v>
      </c>
    </row>
    <row r="30" spans="1:29" x14ac:dyDescent="0.45">
      <c r="A30" s="64" t="s">
        <v>29</v>
      </c>
      <c r="B30" s="10">
        <v>3</v>
      </c>
      <c r="C30" s="15"/>
      <c r="D30" s="25"/>
      <c r="E30" s="25"/>
      <c r="F30" s="25"/>
      <c r="G30" s="25"/>
      <c r="H30" s="26"/>
      <c r="I30" s="15"/>
      <c r="J30" s="25"/>
      <c r="K30" s="25"/>
      <c r="L30" s="25"/>
      <c r="M30" s="25"/>
      <c r="N30" s="26"/>
      <c r="O30" s="15"/>
      <c r="P30" s="25"/>
      <c r="Q30" s="25"/>
      <c r="R30" s="25"/>
      <c r="S30" s="25"/>
      <c r="T30" s="26"/>
      <c r="U30" s="15"/>
      <c r="V30" s="25"/>
      <c r="W30" s="25">
        <v>1</v>
      </c>
      <c r="X30" s="25"/>
      <c r="Y30" s="25"/>
      <c r="Z30" s="26"/>
      <c r="AA30" s="63">
        <f t="shared" si="0"/>
        <v>0</v>
      </c>
      <c r="AB30" s="5" t="s">
        <v>25</v>
      </c>
      <c r="AC30" s="5">
        <v>500</v>
      </c>
    </row>
    <row r="31" spans="1:29" x14ac:dyDescent="0.45">
      <c r="A31" s="64" t="s">
        <v>29</v>
      </c>
      <c r="B31" s="10">
        <v>4</v>
      </c>
      <c r="C31" s="15"/>
      <c r="D31" s="25"/>
      <c r="E31" s="25"/>
      <c r="F31" s="25"/>
      <c r="G31" s="25"/>
      <c r="H31" s="26"/>
      <c r="I31" s="15"/>
      <c r="J31" s="25"/>
      <c r="K31" s="25"/>
      <c r="L31" s="25"/>
      <c r="M31" s="25"/>
      <c r="N31" s="26"/>
      <c r="O31" s="15"/>
      <c r="P31" s="25"/>
      <c r="Q31" s="25"/>
      <c r="R31" s="25"/>
      <c r="S31" s="25"/>
      <c r="T31" s="26"/>
      <c r="U31" s="15"/>
      <c r="V31" s="25"/>
      <c r="W31" s="25"/>
      <c r="X31" s="25">
        <v>1</v>
      </c>
      <c r="Y31" s="25"/>
      <c r="Z31" s="26"/>
      <c r="AA31" s="63">
        <f t="shared" si="0"/>
        <v>0</v>
      </c>
      <c r="AB31" s="5" t="s">
        <v>25</v>
      </c>
      <c r="AC31" s="5">
        <v>500</v>
      </c>
    </row>
    <row r="32" spans="1:29" x14ac:dyDescent="0.45">
      <c r="A32" s="64" t="s">
        <v>29</v>
      </c>
      <c r="B32" s="10">
        <v>5</v>
      </c>
      <c r="C32" s="15"/>
      <c r="D32" s="25"/>
      <c r="E32" s="25"/>
      <c r="F32" s="25"/>
      <c r="G32" s="25"/>
      <c r="H32" s="26"/>
      <c r="I32" s="15"/>
      <c r="J32" s="25"/>
      <c r="K32" s="25"/>
      <c r="L32" s="25"/>
      <c r="M32" s="25"/>
      <c r="N32" s="26"/>
      <c r="O32" s="15"/>
      <c r="P32" s="25"/>
      <c r="Q32" s="25"/>
      <c r="R32" s="25"/>
      <c r="S32" s="25"/>
      <c r="T32" s="26"/>
      <c r="U32" s="15"/>
      <c r="V32" s="25"/>
      <c r="W32" s="25"/>
      <c r="X32" s="25"/>
      <c r="Y32" s="25">
        <v>1</v>
      </c>
      <c r="Z32" s="26"/>
      <c r="AA32" s="63">
        <f t="shared" si="0"/>
        <v>500</v>
      </c>
      <c r="AB32" s="5" t="s">
        <v>25</v>
      </c>
      <c r="AC32" s="5">
        <v>500</v>
      </c>
    </row>
    <row r="33" spans="1:29" x14ac:dyDescent="0.45">
      <c r="A33" s="65" t="s">
        <v>29</v>
      </c>
      <c r="B33" s="11">
        <v>6</v>
      </c>
      <c r="C33" s="16"/>
      <c r="D33" s="27"/>
      <c r="E33" s="27"/>
      <c r="F33" s="27"/>
      <c r="G33" s="27"/>
      <c r="H33" s="28"/>
      <c r="I33" s="16"/>
      <c r="J33" s="27"/>
      <c r="K33" s="27"/>
      <c r="L33" s="27"/>
      <c r="M33" s="27"/>
      <c r="N33" s="28"/>
      <c r="O33" s="16"/>
      <c r="P33" s="27"/>
      <c r="Q33" s="27"/>
      <c r="R33" s="27"/>
      <c r="S33" s="27"/>
      <c r="T33" s="28"/>
      <c r="U33" s="16"/>
      <c r="V33" s="27"/>
      <c r="W33" s="27"/>
      <c r="X33" s="27"/>
      <c r="Y33" s="27"/>
      <c r="Z33" s="28">
        <v>1</v>
      </c>
      <c r="AA33" s="63">
        <f t="shared" si="0"/>
        <v>0</v>
      </c>
      <c r="AB33" s="5" t="s">
        <v>25</v>
      </c>
      <c r="AC33" s="5">
        <v>500</v>
      </c>
    </row>
    <row r="35" spans="1:29" x14ac:dyDescent="0.45">
      <c r="B35" s="13" t="s">
        <v>27</v>
      </c>
      <c r="C35" s="12">
        <v>2000</v>
      </c>
      <c r="D35" s="12">
        <v>2000</v>
      </c>
      <c r="E35" s="12">
        <v>2000</v>
      </c>
      <c r="F35" s="12">
        <v>2000</v>
      </c>
      <c r="G35" s="12">
        <v>1400</v>
      </c>
      <c r="H35" s="12">
        <v>2000</v>
      </c>
      <c r="I35" s="12">
        <v>0</v>
      </c>
      <c r="J35" s="12">
        <v>0</v>
      </c>
      <c r="K35" s="12">
        <v>0</v>
      </c>
      <c r="L35" s="12">
        <v>200</v>
      </c>
      <c r="M35" s="12">
        <v>0</v>
      </c>
      <c r="N35" s="12">
        <v>100</v>
      </c>
      <c r="O35" s="12">
        <v>0</v>
      </c>
      <c r="P35" s="12">
        <v>500</v>
      </c>
      <c r="Q35" s="12">
        <v>700</v>
      </c>
      <c r="R35" s="12">
        <v>700</v>
      </c>
      <c r="S35" s="12">
        <v>0</v>
      </c>
      <c r="T35" s="12">
        <v>700</v>
      </c>
      <c r="U35" s="12">
        <v>200</v>
      </c>
      <c r="V35" s="12">
        <v>100</v>
      </c>
      <c r="W35" s="12">
        <v>0</v>
      </c>
      <c r="X35" s="12">
        <v>0</v>
      </c>
      <c r="Y35" s="12">
        <v>500</v>
      </c>
      <c r="Z35" s="12">
        <v>0</v>
      </c>
    </row>
    <row r="37" spans="1:29" x14ac:dyDescent="0.45">
      <c r="B37" s="14" t="s">
        <v>36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topLeftCell="A2" workbookViewId="0">
      <selection activeCell="H14" sqref="H14"/>
    </sheetView>
  </sheetViews>
  <sheetFormatPr defaultRowHeight="14.25" x14ac:dyDescent="0.45"/>
  <cols>
    <col min="2" max="2" width="15.33203125" bestFit="1" customWidth="1"/>
    <col min="3" max="3" width="7" bestFit="1" customWidth="1"/>
    <col min="4" max="4" width="5.46484375" bestFit="1" customWidth="1"/>
    <col min="5" max="5" width="9.46484375" bestFit="1" customWidth="1"/>
    <col min="6" max="6" width="8.53125" bestFit="1" customWidth="1"/>
    <col min="7" max="7" width="10.1328125" bestFit="1" customWidth="1"/>
  </cols>
  <sheetData>
    <row r="3" spans="2:10" x14ac:dyDescent="0.45">
      <c r="C3" s="50" t="s">
        <v>37</v>
      </c>
      <c r="D3" s="50" t="s">
        <v>38</v>
      </c>
      <c r="E3" s="50" t="s">
        <v>39</v>
      </c>
      <c r="F3" s="50" t="s">
        <v>40</v>
      </c>
      <c r="I3" s="53" t="s">
        <v>51</v>
      </c>
      <c r="J3" s="53" t="s">
        <v>52</v>
      </c>
    </row>
    <row r="4" spans="2:10" x14ac:dyDescent="0.45">
      <c r="B4" s="50" t="s">
        <v>41</v>
      </c>
      <c r="C4" s="55">
        <v>5</v>
      </c>
      <c r="D4" s="55">
        <v>8</v>
      </c>
      <c r="E4" s="55">
        <v>6</v>
      </c>
      <c r="F4" s="55">
        <v>9</v>
      </c>
      <c r="G4" s="8">
        <f>SUMPRODUCT(C4:F4,$C$16:$F$16)</f>
        <v>2322</v>
      </c>
      <c r="H4" s="2"/>
      <c r="I4" s="6"/>
      <c r="J4" s="2"/>
    </row>
    <row r="5" spans="2:10" x14ac:dyDescent="0.45">
      <c r="B5" s="51" t="s">
        <v>42</v>
      </c>
      <c r="C5" s="4">
        <v>5</v>
      </c>
      <c r="D5" s="4">
        <v>5</v>
      </c>
      <c r="E5" s="4">
        <v>5</v>
      </c>
      <c r="F5" s="4">
        <v>5</v>
      </c>
      <c r="G5" s="3">
        <f t="shared" ref="G5:G13" si="0">SUMPRODUCT(C5:F5,$C$16:$F$16)</f>
        <v>1490</v>
      </c>
      <c r="H5" s="6" t="s">
        <v>25</v>
      </c>
      <c r="I5" s="6">
        <f>125*16</f>
        <v>2000</v>
      </c>
      <c r="J5" s="2">
        <f>I5-G5</f>
        <v>510</v>
      </c>
    </row>
    <row r="6" spans="2:10" x14ac:dyDescent="0.45">
      <c r="B6" s="51" t="s">
        <v>43</v>
      </c>
      <c r="C6" s="4">
        <v>3</v>
      </c>
      <c r="D6" s="4">
        <v>3</v>
      </c>
      <c r="E6" s="4">
        <v>3</v>
      </c>
      <c r="F6" s="4">
        <v>3</v>
      </c>
      <c r="G6" s="3">
        <f t="shared" si="0"/>
        <v>894</v>
      </c>
      <c r="H6" s="6" t="s">
        <v>25</v>
      </c>
      <c r="I6" s="6">
        <f>7*128</f>
        <v>896</v>
      </c>
      <c r="J6" s="2">
        <f t="shared" ref="J6:J9" si="1">I6-G6</f>
        <v>2</v>
      </c>
    </row>
    <row r="7" spans="2:10" x14ac:dyDescent="0.45">
      <c r="B7" s="51" t="s">
        <v>44</v>
      </c>
      <c r="C7" s="4">
        <v>4</v>
      </c>
      <c r="D7" s="4">
        <v>3</v>
      </c>
      <c r="E7" s="4">
        <v>3</v>
      </c>
      <c r="F7" s="4">
        <v>4</v>
      </c>
      <c r="G7" s="3">
        <f t="shared" si="0"/>
        <v>1102</v>
      </c>
      <c r="H7" s="6" t="s">
        <v>25</v>
      </c>
      <c r="I7" s="6">
        <f>100*16</f>
        <v>1600</v>
      </c>
      <c r="J7" s="2">
        <f t="shared" si="1"/>
        <v>498</v>
      </c>
    </row>
    <row r="8" spans="2:10" x14ac:dyDescent="0.45">
      <c r="B8" s="51" t="s">
        <v>45</v>
      </c>
      <c r="C8" s="4">
        <v>0</v>
      </c>
      <c r="D8" s="4">
        <v>3</v>
      </c>
      <c r="E8" s="4">
        <v>0</v>
      </c>
      <c r="F8" s="4">
        <v>2</v>
      </c>
      <c r="G8" s="3">
        <f t="shared" si="0"/>
        <v>461</v>
      </c>
      <c r="H8" s="6" t="s">
        <v>25</v>
      </c>
      <c r="I8" s="6">
        <f>50*16</f>
        <v>800</v>
      </c>
      <c r="J8" s="2">
        <f t="shared" si="1"/>
        <v>339</v>
      </c>
    </row>
    <row r="9" spans="2:10" x14ac:dyDescent="0.45">
      <c r="B9" s="51" t="s">
        <v>46</v>
      </c>
      <c r="C9" s="4">
        <v>0</v>
      </c>
      <c r="D9" s="4">
        <v>0</v>
      </c>
      <c r="E9" s="4">
        <v>3</v>
      </c>
      <c r="F9" s="4">
        <v>2</v>
      </c>
      <c r="G9" s="3">
        <f t="shared" si="0"/>
        <v>461</v>
      </c>
      <c r="H9" s="6" t="s">
        <v>25</v>
      </c>
      <c r="I9" s="6">
        <f>30*16</f>
        <v>480</v>
      </c>
      <c r="J9" s="2">
        <f t="shared" si="1"/>
        <v>19</v>
      </c>
    </row>
    <row r="10" spans="2:10" x14ac:dyDescent="0.45">
      <c r="B10" s="51" t="s">
        <v>47</v>
      </c>
      <c r="C10" s="4">
        <v>0.85</v>
      </c>
      <c r="D10" s="4">
        <v>-0.15</v>
      </c>
      <c r="E10" s="4">
        <v>-0.15</v>
      </c>
      <c r="F10" s="4">
        <v>-0.15</v>
      </c>
      <c r="G10" s="3">
        <f t="shared" si="0"/>
        <v>0.30000000000000071</v>
      </c>
      <c r="H10" s="6" t="s">
        <v>26</v>
      </c>
      <c r="I10" s="6">
        <v>0</v>
      </c>
      <c r="J10" s="2"/>
    </row>
    <row r="11" spans="2:10" x14ac:dyDescent="0.45">
      <c r="B11" s="51" t="s">
        <v>48</v>
      </c>
      <c r="C11" s="4">
        <v>-0.15</v>
      </c>
      <c r="D11" s="4">
        <v>0.85</v>
      </c>
      <c r="E11" s="4">
        <v>-0.15</v>
      </c>
      <c r="F11" s="4">
        <v>-0.15</v>
      </c>
      <c r="G11" s="3">
        <f t="shared" si="0"/>
        <v>0.30000000000000071</v>
      </c>
      <c r="H11" s="6" t="s">
        <v>26</v>
      </c>
      <c r="I11" s="6">
        <v>0</v>
      </c>
      <c r="J11" s="2"/>
    </row>
    <row r="12" spans="2:10" x14ac:dyDescent="0.45">
      <c r="B12" s="51" t="s">
        <v>49</v>
      </c>
      <c r="C12" s="4">
        <v>-0.15</v>
      </c>
      <c r="D12" s="4">
        <v>-0.15</v>
      </c>
      <c r="E12" s="4">
        <v>0.85</v>
      </c>
      <c r="F12" s="4">
        <v>-0.15</v>
      </c>
      <c r="G12" s="3">
        <f t="shared" si="0"/>
        <v>0.30000000000000071</v>
      </c>
      <c r="H12" s="6" t="s">
        <v>26</v>
      </c>
      <c r="I12" s="6">
        <v>0</v>
      </c>
      <c r="J12" s="2"/>
    </row>
    <row r="13" spans="2:10" x14ac:dyDescent="0.45">
      <c r="B13" s="52" t="s">
        <v>50</v>
      </c>
      <c r="C13" s="4">
        <v>-0.15</v>
      </c>
      <c r="D13" s="4">
        <v>-0.15</v>
      </c>
      <c r="E13" s="4">
        <v>-0.15</v>
      </c>
      <c r="F13" s="4">
        <v>0.85</v>
      </c>
      <c r="G13" s="3">
        <f t="shared" si="0"/>
        <v>118.29999999999998</v>
      </c>
      <c r="H13" s="6" t="s">
        <v>26</v>
      </c>
      <c r="I13" s="6">
        <v>0</v>
      </c>
      <c r="J13" s="2"/>
    </row>
    <row r="16" spans="2:10" x14ac:dyDescent="0.45">
      <c r="B16" s="53" t="s">
        <v>27</v>
      </c>
      <c r="C16" s="56">
        <v>45</v>
      </c>
      <c r="D16" s="56">
        <v>45</v>
      </c>
      <c r="E16" s="56">
        <v>45</v>
      </c>
      <c r="F16" s="56">
        <v>163</v>
      </c>
    </row>
    <row r="17" spans="1:11" x14ac:dyDescent="0.45">
      <c r="B17" t="s">
        <v>53</v>
      </c>
    </row>
    <row r="18" spans="1:11" x14ac:dyDescent="0.45">
      <c r="A18" s="17" t="s">
        <v>54</v>
      </c>
      <c r="B18" s="12" t="s">
        <v>55</v>
      </c>
      <c r="C18" s="12"/>
      <c r="D18" s="12"/>
      <c r="E18" s="12"/>
      <c r="F18" s="12"/>
      <c r="G18" s="12"/>
      <c r="H18" s="12"/>
      <c r="I18" s="12"/>
      <c r="J18" s="12"/>
      <c r="K18" s="12"/>
    </row>
    <row r="19" spans="1:11" x14ac:dyDescent="0.45">
      <c r="A19" s="17" t="s">
        <v>56</v>
      </c>
      <c r="B19" s="12" t="s">
        <v>57</v>
      </c>
      <c r="C19" s="12"/>
      <c r="D19" s="12"/>
      <c r="E19" s="12"/>
      <c r="F19" s="12"/>
      <c r="G19" s="12"/>
      <c r="H19" s="12"/>
      <c r="I19" s="12"/>
      <c r="J19" s="12"/>
      <c r="K19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4"/>
  <sheetViews>
    <sheetView workbookViewId="0">
      <selection activeCell="L13" sqref="L13"/>
    </sheetView>
  </sheetViews>
  <sheetFormatPr defaultRowHeight="14.25" x14ac:dyDescent="0.45"/>
  <sheetData>
    <row r="3" spans="3:12" ht="25.5" x14ac:dyDescent="0.45">
      <c r="D3" s="48" t="s">
        <v>58</v>
      </c>
      <c r="E3" s="48" t="s">
        <v>59</v>
      </c>
      <c r="F3" s="48" t="s">
        <v>60</v>
      </c>
      <c r="G3" s="48" t="s">
        <v>61</v>
      </c>
      <c r="H3" s="48" t="s">
        <v>62</v>
      </c>
      <c r="I3" s="48" t="s">
        <v>63</v>
      </c>
    </row>
    <row r="4" spans="3:12" x14ac:dyDescent="0.45">
      <c r="C4" s="1" t="s">
        <v>64</v>
      </c>
      <c r="D4" s="18">
        <f>(15*8)+(3*8)</f>
        <v>144</v>
      </c>
      <c r="E4" s="18">
        <f>15*8</f>
        <v>120</v>
      </c>
      <c r="F4" s="18">
        <f t="shared" ref="F4:G4" si="0">15*8</f>
        <v>120</v>
      </c>
      <c r="G4" s="18">
        <f t="shared" si="0"/>
        <v>120</v>
      </c>
      <c r="H4" s="18">
        <f>(15*8)</f>
        <v>120</v>
      </c>
      <c r="I4" s="18">
        <f>(15*8)+(3*8)</f>
        <v>144</v>
      </c>
      <c r="J4" s="2">
        <f>SUMPRODUCT(D4:I4,D$12:I$12)</f>
        <v>12840</v>
      </c>
    </row>
    <row r="5" spans="3:12" ht="25.5" x14ac:dyDescent="0.45">
      <c r="C5" s="47" t="s">
        <v>58</v>
      </c>
      <c r="D5" s="19">
        <v>1</v>
      </c>
      <c r="E5" s="19"/>
      <c r="F5" s="19"/>
      <c r="G5" s="19"/>
      <c r="H5" s="19"/>
      <c r="I5" s="19">
        <v>1</v>
      </c>
      <c r="J5" s="2">
        <f t="shared" ref="J5:J10" si="1">SUMPRODUCT(D5:I5,D$12:I$12)</f>
        <v>10</v>
      </c>
      <c r="K5" s="6" t="s">
        <v>26</v>
      </c>
      <c r="L5" s="6">
        <v>10</v>
      </c>
    </row>
    <row r="6" spans="3:12" ht="25.5" x14ac:dyDescent="0.45">
      <c r="C6" s="47" t="s">
        <v>59</v>
      </c>
      <c r="D6" s="19">
        <v>1</v>
      </c>
      <c r="E6" s="19">
        <v>1</v>
      </c>
      <c r="F6" s="19"/>
      <c r="G6" s="19"/>
      <c r="H6" s="19"/>
      <c r="I6" s="19"/>
      <c r="J6" s="2">
        <f t="shared" si="1"/>
        <v>20</v>
      </c>
      <c r="K6" s="6" t="s">
        <v>26</v>
      </c>
      <c r="L6" s="6">
        <v>20</v>
      </c>
    </row>
    <row r="7" spans="3:12" ht="25.5" x14ac:dyDescent="0.45">
      <c r="C7" s="47" t="s">
        <v>60</v>
      </c>
      <c r="D7" s="19"/>
      <c r="E7" s="19">
        <v>1</v>
      </c>
      <c r="F7" s="19">
        <v>1</v>
      </c>
      <c r="G7" s="19"/>
      <c r="H7" s="19"/>
      <c r="I7" s="19"/>
      <c r="J7" s="2">
        <f t="shared" si="1"/>
        <v>45</v>
      </c>
      <c r="K7" s="6" t="s">
        <v>26</v>
      </c>
      <c r="L7" s="6">
        <v>45</v>
      </c>
    </row>
    <row r="8" spans="3:12" ht="25.5" x14ac:dyDescent="0.45">
      <c r="C8" s="47" t="s">
        <v>61</v>
      </c>
      <c r="D8" s="19"/>
      <c r="E8" s="19"/>
      <c r="F8" s="19">
        <v>1</v>
      </c>
      <c r="G8" s="19">
        <v>1</v>
      </c>
      <c r="H8" s="19"/>
      <c r="I8" s="19"/>
      <c r="J8" s="2">
        <f t="shared" si="1"/>
        <v>40</v>
      </c>
      <c r="K8" s="6" t="s">
        <v>26</v>
      </c>
      <c r="L8" s="6">
        <v>40</v>
      </c>
    </row>
    <row r="9" spans="3:12" ht="25.5" x14ac:dyDescent="0.45">
      <c r="C9" s="47" t="s">
        <v>62</v>
      </c>
      <c r="D9" s="19"/>
      <c r="E9" s="19"/>
      <c r="F9" s="19"/>
      <c r="G9" s="19">
        <v>1</v>
      </c>
      <c r="H9" s="19">
        <v>1</v>
      </c>
      <c r="I9" s="19"/>
      <c r="J9" s="2">
        <f t="shared" si="1"/>
        <v>50</v>
      </c>
      <c r="K9" s="6" t="s">
        <v>26</v>
      </c>
      <c r="L9" s="6">
        <v>50</v>
      </c>
    </row>
    <row r="10" spans="3:12" ht="25.5" x14ac:dyDescent="0.45">
      <c r="C10" s="47" t="s">
        <v>63</v>
      </c>
      <c r="D10" s="19"/>
      <c r="E10" s="19"/>
      <c r="F10" s="19"/>
      <c r="G10" s="19"/>
      <c r="H10" s="19">
        <v>1</v>
      </c>
      <c r="I10" s="19">
        <v>1</v>
      </c>
      <c r="J10" s="2">
        <f t="shared" si="1"/>
        <v>45</v>
      </c>
      <c r="K10" s="6" t="s">
        <v>26</v>
      </c>
      <c r="L10" s="6">
        <v>12</v>
      </c>
    </row>
    <row r="11" spans="3:12" x14ac:dyDescent="0.45">
      <c r="C11" s="1"/>
      <c r="D11" s="20"/>
      <c r="E11" s="20"/>
      <c r="F11" s="20"/>
      <c r="G11" s="20"/>
      <c r="H11" s="20"/>
      <c r="I11" s="20"/>
    </row>
    <row r="12" spans="3:12" x14ac:dyDescent="0.45">
      <c r="C12" s="49" t="s">
        <v>27</v>
      </c>
      <c r="D12" s="22">
        <v>10</v>
      </c>
      <c r="E12" s="22">
        <v>10</v>
      </c>
      <c r="F12" s="22">
        <v>35</v>
      </c>
      <c r="G12" s="22">
        <v>5</v>
      </c>
      <c r="H12" s="22">
        <v>45</v>
      </c>
      <c r="I12" s="22">
        <v>0</v>
      </c>
    </row>
    <row r="14" spans="3:12" x14ac:dyDescent="0.45">
      <c r="C14" s="1" t="s">
        <v>65</v>
      </c>
      <c r="D14" s="1"/>
      <c r="E14" s="1"/>
      <c r="F14" s="1"/>
      <c r="G14" s="1"/>
      <c r="H1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70" zoomScaleNormal="70" workbookViewId="0">
      <selection activeCell="S18" sqref="S18"/>
    </sheetView>
  </sheetViews>
  <sheetFormatPr defaultRowHeight="14.25" x14ac:dyDescent="0.45"/>
  <cols>
    <col min="14" max="14" width="11.1328125" bestFit="1" customWidth="1"/>
  </cols>
  <sheetData>
    <row r="1" spans="1:16" x14ac:dyDescent="0.45">
      <c r="B1" s="71" t="s">
        <v>66</v>
      </c>
      <c r="C1" s="72"/>
      <c r="D1" s="72"/>
      <c r="E1" s="72"/>
      <c r="F1" s="72"/>
      <c r="G1" s="73"/>
      <c r="H1" s="71" t="s">
        <v>67</v>
      </c>
      <c r="I1" s="72"/>
      <c r="J1" s="72"/>
      <c r="K1" s="72"/>
      <c r="L1" s="72"/>
      <c r="M1" s="73"/>
    </row>
    <row r="2" spans="1:16" ht="25.5" x14ac:dyDescent="0.45">
      <c r="B2" s="46" t="s">
        <v>58</v>
      </c>
      <c r="C2" s="46" t="s">
        <v>59</v>
      </c>
      <c r="D2" s="46" t="s">
        <v>60</v>
      </c>
      <c r="E2" s="46" t="s">
        <v>61</v>
      </c>
      <c r="F2" s="46" t="s">
        <v>62</v>
      </c>
      <c r="G2" s="46" t="s">
        <v>63</v>
      </c>
      <c r="H2" s="46" t="s">
        <v>58</v>
      </c>
      <c r="I2" s="46" t="s">
        <v>59</v>
      </c>
      <c r="J2" s="46" t="s">
        <v>60</v>
      </c>
      <c r="K2" s="46" t="s">
        <v>61</v>
      </c>
      <c r="L2" s="46" t="s">
        <v>62</v>
      </c>
      <c r="M2" s="46" t="s">
        <v>63</v>
      </c>
    </row>
    <row r="3" spans="1:16" x14ac:dyDescent="0.45">
      <c r="A3" s="14" t="s">
        <v>64</v>
      </c>
      <c r="B3" s="29">
        <f>(15*8)+(3*8)</f>
        <v>144</v>
      </c>
      <c r="C3" s="30">
        <f>15*8</f>
        <v>120</v>
      </c>
      <c r="D3" s="30">
        <f t="shared" ref="D3:F3" si="0">15*8</f>
        <v>120</v>
      </c>
      <c r="E3" s="30">
        <f t="shared" si="0"/>
        <v>120</v>
      </c>
      <c r="F3" s="30">
        <f t="shared" si="0"/>
        <v>120</v>
      </c>
      <c r="G3" s="31">
        <f>(15*8)+(3*8)</f>
        <v>144</v>
      </c>
      <c r="H3" s="29">
        <f>(9*4)+(3*4)</f>
        <v>48</v>
      </c>
      <c r="I3" s="30">
        <f>9*4</f>
        <v>36</v>
      </c>
      <c r="J3" s="30">
        <f t="shared" ref="J3:L3" si="1">9*4</f>
        <v>36</v>
      </c>
      <c r="K3" s="30">
        <f t="shared" si="1"/>
        <v>36</v>
      </c>
      <c r="L3" s="30">
        <f t="shared" si="1"/>
        <v>36</v>
      </c>
      <c r="M3" s="31">
        <f>(9*4)+(3*4)</f>
        <v>48</v>
      </c>
      <c r="N3" s="45">
        <f>SUMPRODUCT(B3:M3,$B$17:$M$17)</f>
        <v>9096</v>
      </c>
    </row>
    <row r="4" spans="1:16" ht="25.5" x14ac:dyDescent="0.45">
      <c r="A4" s="47" t="s">
        <v>58</v>
      </c>
      <c r="B4" s="32">
        <v>1</v>
      </c>
      <c r="C4" s="33"/>
      <c r="D4" s="33"/>
      <c r="E4" s="33"/>
      <c r="F4" s="33"/>
      <c r="G4" s="34">
        <v>1</v>
      </c>
      <c r="H4" s="32">
        <v>1</v>
      </c>
      <c r="I4" s="33"/>
      <c r="J4" s="33"/>
      <c r="K4" s="33"/>
      <c r="L4" s="33"/>
      <c r="M4" s="34"/>
      <c r="N4" s="43">
        <f t="shared" ref="N4:N15" si="2">SUMPRODUCT(B4:M4,$B$17:$M$17)</f>
        <v>10</v>
      </c>
      <c r="O4" s="44" t="s">
        <v>26</v>
      </c>
      <c r="P4" s="44">
        <v>10</v>
      </c>
    </row>
    <row r="5" spans="1:16" ht="25.5" x14ac:dyDescent="0.45">
      <c r="A5" s="47" t="s">
        <v>59</v>
      </c>
      <c r="B5" s="29">
        <v>1</v>
      </c>
      <c r="C5" s="30">
        <v>1</v>
      </c>
      <c r="D5" s="30"/>
      <c r="E5" s="30"/>
      <c r="F5" s="30"/>
      <c r="G5" s="31"/>
      <c r="H5" s="29"/>
      <c r="I5" s="30">
        <v>1</v>
      </c>
      <c r="J5" s="30"/>
      <c r="K5" s="30"/>
      <c r="L5" s="30"/>
      <c r="M5" s="31"/>
      <c r="N5" s="43">
        <f t="shared" si="2"/>
        <v>20</v>
      </c>
      <c r="O5" s="44" t="s">
        <v>26</v>
      </c>
      <c r="P5" s="44">
        <v>20</v>
      </c>
    </row>
    <row r="6" spans="1:16" ht="25.5" x14ac:dyDescent="0.45">
      <c r="A6" s="47" t="s">
        <v>60</v>
      </c>
      <c r="B6" s="29"/>
      <c r="C6" s="30">
        <v>1</v>
      </c>
      <c r="D6" s="30">
        <v>1</v>
      </c>
      <c r="E6" s="30"/>
      <c r="F6" s="30"/>
      <c r="G6" s="31"/>
      <c r="H6" s="29"/>
      <c r="I6" s="30"/>
      <c r="J6" s="30">
        <v>1</v>
      </c>
      <c r="K6" s="30"/>
      <c r="L6" s="30"/>
      <c r="M6" s="31"/>
      <c r="N6" s="43">
        <f t="shared" si="2"/>
        <v>45</v>
      </c>
      <c r="O6" s="44" t="s">
        <v>26</v>
      </c>
      <c r="P6" s="44">
        <v>45</v>
      </c>
    </row>
    <row r="7" spans="1:16" ht="25.5" x14ac:dyDescent="0.45">
      <c r="A7" s="47" t="s">
        <v>61</v>
      </c>
      <c r="B7" s="29"/>
      <c r="C7" s="30"/>
      <c r="D7" s="30">
        <v>1</v>
      </c>
      <c r="E7" s="30">
        <v>1</v>
      </c>
      <c r="F7" s="30"/>
      <c r="G7" s="31"/>
      <c r="H7" s="29"/>
      <c r="I7" s="30"/>
      <c r="J7" s="30"/>
      <c r="K7" s="30">
        <v>1</v>
      </c>
      <c r="L7" s="30"/>
      <c r="M7" s="31"/>
      <c r="N7" s="43">
        <f t="shared" si="2"/>
        <v>40</v>
      </c>
      <c r="O7" s="44" t="s">
        <v>26</v>
      </c>
      <c r="P7" s="44">
        <v>40</v>
      </c>
    </row>
    <row r="8" spans="1:16" ht="25.5" x14ac:dyDescent="0.45">
      <c r="A8" s="47" t="s">
        <v>62</v>
      </c>
      <c r="B8" s="29"/>
      <c r="C8" s="30"/>
      <c r="D8" s="30"/>
      <c r="E8" s="30">
        <v>1</v>
      </c>
      <c r="F8" s="30">
        <v>1</v>
      </c>
      <c r="G8" s="31"/>
      <c r="H8" s="29"/>
      <c r="I8" s="30"/>
      <c r="J8" s="30"/>
      <c r="K8" s="30"/>
      <c r="L8" s="30">
        <v>1</v>
      </c>
      <c r="M8" s="31"/>
      <c r="N8" s="43">
        <f t="shared" si="2"/>
        <v>50</v>
      </c>
      <c r="O8" s="44" t="s">
        <v>26</v>
      </c>
      <c r="P8" s="44">
        <v>50</v>
      </c>
    </row>
    <row r="9" spans="1:16" ht="25.5" x14ac:dyDescent="0.45">
      <c r="A9" s="47" t="s">
        <v>63</v>
      </c>
      <c r="B9" s="35"/>
      <c r="C9" s="36"/>
      <c r="D9" s="36"/>
      <c r="E9" s="36"/>
      <c r="F9" s="36">
        <v>1</v>
      </c>
      <c r="G9" s="37">
        <v>1</v>
      </c>
      <c r="H9" s="35"/>
      <c r="I9" s="36"/>
      <c r="J9" s="36"/>
      <c r="K9" s="36"/>
      <c r="L9" s="36"/>
      <c r="M9" s="37">
        <v>1</v>
      </c>
      <c r="N9" s="43">
        <f t="shared" si="2"/>
        <v>12</v>
      </c>
      <c r="O9" s="44" t="s">
        <v>26</v>
      </c>
      <c r="P9" s="44">
        <v>12</v>
      </c>
    </row>
    <row r="10" spans="1:16" ht="25.5" x14ac:dyDescent="0.45">
      <c r="A10" s="47" t="s">
        <v>58</v>
      </c>
      <c r="B10" s="32">
        <v>1</v>
      </c>
      <c r="C10" s="33"/>
      <c r="D10" s="33"/>
      <c r="E10" s="33"/>
      <c r="F10" s="33"/>
      <c r="G10" s="34">
        <v>1</v>
      </c>
      <c r="H10" s="32">
        <v>-1</v>
      </c>
      <c r="I10" s="33"/>
      <c r="J10" s="33"/>
      <c r="K10" s="33"/>
      <c r="L10" s="33"/>
      <c r="M10" s="34"/>
      <c r="N10" s="43">
        <f t="shared" si="2"/>
        <v>0</v>
      </c>
      <c r="O10" s="44" t="s">
        <v>26</v>
      </c>
      <c r="P10" s="44">
        <v>0</v>
      </c>
    </row>
    <row r="11" spans="1:16" ht="25.5" x14ac:dyDescent="0.45">
      <c r="A11" s="47" t="s">
        <v>59</v>
      </c>
      <c r="B11" s="29">
        <v>1</v>
      </c>
      <c r="C11" s="30">
        <v>1</v>
      </c>
      <c r="D11" s="30"/>
      <c r="E11" s="30"/>
      <c r="F11" s="30"/>
      <c r="G11" s="31"/>
      <c r="H11" s="29"/>
      <c r="I11" s="30">
        <v>-1</v>
      </c>
      <c r="J11" s="30"/>
      <c r="K11" s="30"/>
      <c r="L11" s="30"/>
      <c r="M11" s="31"/>
      <c r="N11" s="43">
        <f t="shared" si="2"/>
        <v>20</v>
      </c>
      <c r="O11" s="44" t="s">
        <v>26</v>
      </c>
      <c r="P11" s="44">
        <v>0</v>
      </c>
    </row>
    <row r="12" spans="1:16" ht="25.5" x14ac:dyDescent="0.45">
      <c r="A12" s="47" t="s">
        <v>60</v>
      </c>
      <c r="B12" s="29"/>
      <c r="C12" s="30">
        <v>1</v>
      </c>
      <c r="D12" s="30">
        <v>1</v>
      </c>
      <c r="E12" s="30"/>
      <c r="F12" s="30"/>
      <c r="G12" s="31"/>
      <c r="H12" s="29"/>
      <c r="I12" s="30"/>
      <c r="J12" s="30">
        <v>-1</v>
      </c>
      <c r="K12" s="30"/>
      <c r="L12" s="30"/>
      <c r="M12" s="31"/>
      <c r="N12" s="43">
        <f t="shared" si="2"/>
        <v>1</v>
      </c>
      <c r="O12" s="44" t="s">
        <v>26</v>
      </c>
      <c r="P12" s="44">
        <v>0</v>
      </c>
    </row>
    <row r="13" spans="1:16" ht="25.5" x14ac:dyDescent="0.45">
      <c r="A13" s="47" t="s">
        <v>61</v>
      </c>
      <c r="B13" s="29"/>
      <c r="C13" s="30"/>
      <c r="D13" s="30">
        <v>1</v>
      </c>
      <c r="E13" s="30">
        <v>1</v>
      </c>
      <c r="F13" s="30"/>
      <c r="G13" s="31"/>
      <c r="H13" s="29"/>
      <c r="I13" s="30"/>
      <c r="J13" s="30"/>
      <c r="K13" s="30">
        <v>-1</v>
      </c>
      <c r="L13" s="30"/>
      <c r="M13" s="31"/>
      <c r="N13" s="43">
        <f t="shared" si="2"/>
        <v>2</v>
      </c>
      <c r="O13" s="44" t="s">
        <v>26</v>
      </c>
      <c r="P13" s="44">
        <v>0</v>
      </c>
    </row>
    <row r="14" spans="1:16" ht="25.5" x14ac:dyDescent="0.45">
      <c r="A14" s="47" t="s">
        <v>62</v>
      </c>
      <c r="B14" s="29"/>
      <c r="C14" s="30"/>
      <c r="D14" s="30"/>
      <c r="E14" s="30">
        <v>1</v>
      </c>
      <c r="F14" s="30">
        <v>1</v>
      </c>
      <c r="G14" s="31"/>
      <c r="H14" s="29"/>
      <c r="I14" s="30"/>
      <c r="J14" s="30"/>
      <c r="K14" s="30"/>
      <c r="L14" s="30">
        <v>-1</v>
      </c>
      <c r="M14" s="31"/>
      <c r="N14" s="43">
        <f t="shared" si="2"/>
        <v>0</v>
      </c>
      <c r="O14" s="44" t="s">
        <v>26</v>
      </c>
      <c r="P14" s="44">
        <v>0</v>
      </c>
    </row>
    <row r="15" spans="1:16" ht="25.5" x14ac:dyDescent="0.45">
      <c r="A15" s="47" t="s">
        <v>63</v>
      </c>
      <c r="B15" s="35"/>
      <c r="C15" s="36"/>
      <c r="D15" s="36"/>
      <c r="E15" s="36"/>
      <c r="F15" s="36">
        <v>1</v>
      </c>
      <c r="G15" s="37">
        <v>1</v>
      </c>
      <c r="H15" s="35"/>
      <c r="I15" s="36"/>
      <c r="J15" s="36"/>
      <c r="K15" s="36"/>
      <c r="L15" s="36"/>
      <c r="M15" s="37">
        <v>-1</v>
      </c>
      <c r="N15" s="43">
        <f t="shared" si="2"/>
        <v>12</v>
      </c>
      <c r="O15" s="44" t="s">
        <v>26</v>
      </c>
      <c r="P15" s="44">
        <v>0</v>
      </c>
    </row>
    <row r="17" spans="1:13" x14ac:dyDescent="0.45">
      <c r="A17" s="21" t="s">
        <v>27</v>
      </c>
      <c r="B17" s="38">
        <v>4</v>
      </c>
      <c r="C17" s="39">
        <v>16</v>
      </c>
      <c r="D17" s="39">
        <v>7</v>
      </c>
      <c r="E17" s="39">
        <v>14</v>
      </c>
      <c r="F17" s="39">
        <v>11</v>
      </c>
      <c r="G17" s="40">
        <v>1</v>
      </c>
      <c r="H17" s="38">
        <v>5</v>
      </c>
      <c r="I17" s="39">
        <v>0</v>
      </c>
      <c r="J17" s="39">
        <v>22</v>
      </c>
      <c r="K17" s="39">
        <v>19</v>
      </c>
      <c r="L17" s="39">
        <v>25</v>
      </c>
      <c r="M17" s="40">
        <v>0</v>
      </c>
    </row>
    <row r="19" spans="1:13" x14ac:dyDescent="0.45">
      <c r="A19" s="41" t="s">
        <v>68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</row>
  </sheetData>
  <mergeCells count="2">
    <mergeCell ref="B1:G1"/>
    <mergeCell ref="H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Answer 1</vt:lpstr>
      <vt:lpstr>Answer 2 A</vt:lpstr>
      <vt:lpstr>Answer 2 B</vt:lpstr>
      <vt:lpstr>Answer 3</vt:lpstr>
      <vt:lpstr>Answer 4 A</vt:lpstr>
      <vt:lpstr>Answer 4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Naik</dc:creator>
  <cp:lastModifiedBy>Ron</cp:lastModifiedBy>
  <dcterms:created xsi:type="dcterms:W3CDTF">2018-04-18T13:51:23Z</dcterms:created>
  <dcterms:modified xsi:type="dcterms:W3CDTF">2018-04-29T18:31:25Z</dcterms:modified>
</cp:coreProperties>
</file>