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66925"/>
  <xr:revisionPtr revIDLastSave="150" documentId="11_E60897F41BE170836B02CE998F75CCDC64E183C8" xr6:coauthVersionLast="47" xr6:coauthVersionMax="47" xr10:uidLastSave="{11A5EB45-42F5-2743-947B-D5F26505D804}"/>
  <bookViews>
    <workbookView xWindow="240" yWindow="105" windowWidth="14805" windowHeight="8010" xr2:uid="{00000000-000D-0000-FFFF-FFFF00000000}"/>
  </bookViews>
  <sheets>
    <sheet name="Retirement Pla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1" l="1"/>
  <c r="O5" i="1"/>
  <c r="N5" i="1"/>
  <c r="O6" i="1"/>
  <c r="N6" i="1"/>
  <c r="O7" i="1"/>
  <c r="N7" i="1"/>
  <c r="O8" i="1"/>
  <c r="N8" i="1"/>
  <c r="O9" i="1"/>
  <c r="N9" i="1"/>
  <c r="O10" i="1"/>
  <c r="N10" i="1"/>
  <c r="O11" i="1"/>
  <c r="N11" i="1"/>
  <c r="O12" i="1"/>
  <c r="N12" i="1"/>
  <c r="O13" i="1"/>
  <c r="N13" i="1"/>
  <c r="O14" i="1"/>
  <c r="N14" i="1"/>
  <c r="O15" i="1"/>
  <c r="N15" i="1"/>
  <c r="O16" i="1"/>
  <c r="N16" i="1"/>
  <c r="O17" i="1"/>
  <c r="N17" i="1"/>
  <c r="O18" i="1"/>
  <c r="N18" i="1"/>
  <c r="O19" i="1"/>
  <c r="N19" i="1"/>
  <c r="O20" i="1"/>
  <c r="N20" i="1"/>
  <c r="O21" i="1"/>
  <c r="N2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D22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3" i="1"/>
  <c r="D24" i="1"/>
  <c r="D25" i="1"/>
  <c r="D26" i="1"/>
  <c r="D27" i="1"/>
  <c r="D28" i="1"/>
  <c r="D29" i="1"/>
  <c r="D30" i="1"/>
  <c r="D31" i="1"/>
  <c r="D32" i="1"/>
  <c r="D5" i="1"/>
  <c r="M5" i="1"/>
  <c r="M6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</calcChain>
</file>

<file path=xl/sharedStrings.xml><?xml version="1.0" encoding="utf-8"?>
<sst xmlns="http://schemas.openxmlformats.org/spreadsheetml/2006/main" count="14" uniqueCount="14">
  <si>
    <t>Year</t>
  </si>
  <si>
    <t>Return @20%</t>
  </si>
  <si>
    <t>Return @15%</t>
  </si>
  <si>
    <t>Return @10%</t>
  </si>
  <si>
    <t>Actual</t>
  </si>
  <si>
    <t>Capital Addition/Year</t>
  </si>
  <si>
    <t>PF Balance</t>
  </si>
  <si>
    <t>PF Addition/Year</t>
  </si>
  <si>
    <t>NPS</t>
  </si>
  <si>
    <t>PPF</t>
  </si>
  <si>
    <t>Return @25%</t>
  </si>
  <si>
    <t>Gratuity</t>
  </si>
  <si>
    <t>Basic Salary</t>
  </si>
  <si>
    <t>Total Years in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</si>
</sst>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0">
    <xf numFmtId="0" fontId="0" fillId="0" borderId="0" xfId="0"/>
    <xf numFmtId="164" fontId="0" fillId="0" borderId="1" xfId="0" applyNumberFormat="1" applyBorder="1"/>
    <xf numFmtId="164" fontId="0" fillId="0" borderId="3" xfId="0" applyNumberFormat="1" applyBorder="1"/>
    <xf numFmtId="0" fontId="0" fillId="0" borderId="5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2" borderId="5" xfId="1" applyBorder="1"/>
    <xf numFmtId="164" fontId="1" fillId="2" borderId="1" xfId="1" applyNumberFormat="1" applyBorder="1"/>
    <xf numFmtId="164" fontId="1" fillId="2" borderId="8" xfId="1" applyNumberFormat="1" applyBorder="1"/>
    <xf numFmtId="0" fontId="1" fillId="2" borderId="6" xfId="1" applyBorder="1"/>
    <xf numFmtId="164" fontId="1" fillId="2" borderId="3" xfId="1" applyNumberFormat="1" applyBorder="1"/>
    <xf numFmtId="0" fontId="0" fillId="0" borderId="4" xfId="0" applyFont="1" applyBorder="1"/>
    <xf numFmtId="0" fontId="0" fillId="0" borderId="2" xfId="0" applyFont="1" applyBorder="1"/>
    <xf numFmtId="0" fontId="0" fillId="0" borderId="7" xfId="0" applyFont="1" applyBorder="1"/>
    <xf numFmtId="164" fontId="1" fillId="3" borderId="1" xfId="1" applyNumberFormat="1" applyFill="1" applyBorder="1"/>
    <xf numFmtId="164" fontId="0" fillId="0" borderId="2" xfId="0" applyNumberFormat="1" applyBorder="1"/>
    <xf numFmtId="0" fontId="0" fillId="0" borderId="2" xfId="0" applyNumberFormat="1" applyBorder="1"/>
    <xf numFmtId="0" fontId="0" fillId="0" borderId="2" xfId="0" applyBorder="1"/>
    <xf numFmtId="0" fontId="0" fillId="0" borderId="1" xfId="0" applyNumberFormat="1" applyBorder="1"/>
    <xf numFmtId="0" fontId="0" fillId="0" borderId="3" xfId="0" applyNumberFormat="1" applyBorder="1"/>
  </cellXfs>
  <cellStyles count="2">
    <cellStyle name="Accent2" xfId="1" builtinId="33"/>
    <cellStyle name="Normal" xfId="0" builtinId="0"/>
  </cellStyles>
  <dxfs count="18"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164" formatCode="_ &quot;₹&quot;\ * #,##0.00_ ;_ &quot;₹&quot;\ * \-#,##0.00_ ;_ &quot;₹&quot;\ * &quot;-&quot;??_ ;_ @_ 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font>
        <b val="0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F582C0-C6E1-4EBE-8D43-9798F2722776}" name="Table1" displayName="Table1" ref="C3:P32" totalsRowShown="0" headerRowDxfId="17" headerRowBorderDxfId="16" tableBorderDxfId="15" totalsRowBorderDxfId="14">
  <autoFilter ref="C3:P32" xr:uid="{E5F582C0-C6E1-4EBE-8D43-9798F272277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</autoFilter>
  <tableColumns count="14">
    <tableColumn id="1" xr3:uid="{E7C8C701-0FAB-4155-9081-A4F840CFD075}" name="Year" dataDxfId="13"/>
    <tableColumn id="11" xr3:uid="{24065B00-890E-6D49-94FC-AD9D06E77CDF}" name="Return @25%" dataDxfId="12"/>
    <tableColumn id="2" xr3:uid="{D88822AB-66D0-4EFB-8547-4847315E5A62}" name="Return @20%" dataDxfId="11"/>
    <tableColumn id="3" xr3:uid="{C84105B0-734B-4A00-B5C0-6CCC74D700CE}" name="Return @15%" dataDxfId="10"/>
    <tableColumn id="4" xr3:uid="{E7E89986-AD75-4A81-B328-D643F448DE52}" name="Return @10%" dataDxfId="9"/>
    <tableColumn id="5" xr3:uid="{0ECF90B9-5785-4AA4-A1E3-6CCC56858893}" name="Actual" dataDxfId="8"/>
    <tableColumn id="6" xr3:uid="{990912DB-0341-4EF5-BF2B-F84C412B22DE}" name="Capital Addition/Year" dataDxfId="7"/>
    <tableColumn id="7" xr3:uid="{C2A8680B-15C7-4BB6-B121-B2675E70D81F}" name="PF Balance" dataDxfId="6"/>
    <tableColumn id="8" xr3:uid="{589DEDB8-675D-4EC0-86D0-608F47B0FE95}" name="PF Addition/Year" dataDxfId="5"/>
    <tableColumn id="9" xr3:uid="{64D2DE6C-B055-40C3-AEE9-407595BCDDC8}" name="NPS" dataDxfId="4"/>
    <tableColumn id="10" xr3:uid="{A5425DB4-5774-460C-BD89-82A51C4A9F6B}" name="PPF" dataDxfId="3"/>
    <tableColumn id="12" xr3:uid="{C7ED3AE0-1D6E-4476-9E52-1CF45D2079EA}" name="Gratuity" dataDxfId="2">
      <calculatedColumnFormula>O4*P4*15/26</calculatedColumnFormula>
    </tableColumn>
    <tableColumn id="13" xr3:uid="{13F5DEE6-FC32-49D2-A934-D56F773EFED8}" name="Basic Salary" dataDxfId="1"/>
    <tableColumn id="14" xr3:uid="{BA3E68BF-E5D5-4161-804F-46B89DD135C4}" name="Total Years in serv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P32"/>
  <sheetViews>
    <sheetView tabSelected="1" workbookViewId="0">
      <pane xSplit="3" topLeftCell="E1" activePane="topRight" state="frozen"/>
      <selection activeCell="N8" sqref="N8"/>
      <selection pane="topRight" activeCell="A17" sqref="A17"/>
    </sheetView>
  </sheetViews>
  <sheetFormatPr defaultRowHeight="15" x14ac:dyDescent="0.2"/>
  <cols>
    <col min="4" max="4" width="20.17578125" customWidth="1"/>
    <col min="5" max="5" width="19.7734375" bestFit="1" customWidth="1"/>
    <col min="6" max="7" width="18.0234375" bestFit="1" customWidth="1"/>
    <col min="8" max="8" width="15.19921875" bestFit="1" customWidth="1"/>
    <col min="9" max="9" width="19.7734375" customWidth="1"/>
    <col min="10" max="10" width="16.8125" bestFit="1" customWidth="1"/>
    <col min="11" max="12" width="15.19921875" bestFit="1" customWidth="1"/>
    <col min="13" max="13" width="15.33203125" bestFit="1" customWidth="1"/>
    <col min="14" max="14" width="17.21875" customWidth="1"/>
    <col min="15" max="15" width="17.75390625" customWidth="1"/>
    <col min="16" max="16" width="18.16015625" customWidth="1"/>
  </cols>
  <sheetData>
    <row r="3" spans="3:16" x14ac:dyDescent="0.2">
      <c r="C3" s="11" t="s">
        <v>0</v>
      </c>
      <c r="D3" s="11" t="s">
        <v>10</v>
      </c>
      <c r="E3" s="12" t="s">
        <v>1</v>
      </c>
      <c r="F3" s="12" t="s">
        <v>2</v>
      </c>
      <c r="G3" s="12" t="s">
        <v>3</v>
      </c>
      <c r="H3" s="12" t="s">
        <v>4</v>
      </c>
      <c r="I3" s="12" t="s">
        <v>5</v>
      </c>
      <c r="J3" s="12" t="s">
        <v>6</v>
      </c>
      <c r="K3" s="12" t="s">
        <v>7</v>
      </c>
      <c r="L3" s="12" t="s">
        <v>8</v>
      </c>
      <c r="M3" s="13" t="s">
        <v>9</v>
      </c>
      <c r="N3" s="12" t="s">
        <v>11</v>
      </c>
      <c r="O3" s="12" t="s">
        <v>12</v>
      </c>
      <c r="P3" s="12" t="s">
        <v>13</v>
      </c>
    </row>
    <row r="4" spans="3:16" x14ac:dyDescent="0.2">
      <c r="C4" s="3">
        <v>2022</v>
      </c>
      <c r="D4" s="1">
        <v>1800000</v>
      </c>
      <c r="E4" s="1">
        <v>1800000</v>
      </c>
      <c r="F4" s="1">
        <v>1800000</v>
      </c>
      <c r="G4" s="1">
        <v>1800000</v>
      </c>
      <c r="H4" s="1">
        <v>1800000</v>
      </c>
      <c r="I4" s="1">
        <v>1500000</v>
      </c>
      <c r="J4" s="1">
        <v>2417634</v>
      </c>
      <c r="K4" s="1">
        <v>367752</v>
      </c>
      <c r="L4" s="1">
        <v>511702</v>
      </c>
      <c r="M4" s="4">
        <v>620549.18099999998</v>
      </c>
      <c r="N4" s="15">
        <f>O4*P4*15/26</f>
        <v>668589.23076923075</v>
      </c>
      <c r="O4" s="15">
        <v>144861</v>
      </c>
      <c r="P4" s="16">
        <v>8</v>
      </c>
    </row>
    <row r="5" spans="3:16" x14ac:dyDescent="0.2">
      <c r="C5" s="3">
        <v>2023</v>
      </c>
      <c r="D5" s="1">
        <f>D4+(25%*D4)+I4</f>
        <v>3750000</v>
      </c>
      <c r="E5" s="1">
        <f>E4+(20%*E4)+I4</f>
        <v>3660000</v>
      </c>
      <c r="F5" s="1">
        <f>F4+(15%*F4)+I4</f>
        <v>3570000</v>
      </c>
      <c r="G5" s="1">
        <f>G4+(10%*G4)+I4</f>
        <v>3480000</v>
      </c>
      <c r="H5" s="1"/>
      <c r="I5" s="1">
        <f>I4+(8%*I4)</f>
        <v>1620000</v>
      </c>
      <c r="J5" s="1">
        <f>J4+(8%*J4)+K4</f>
        <v>2978796.72</v>
      </c>
      <c r="K5" s="1">
        <f>K4+(8%*K4)</f>
        <v>397172.16</v>
      </c>
      <c r="L5" s="1">
        <f>L4+(10%*L4)+50000</f>
        <v>612872.19999999995</v>
      </c>
      <c r="M5" s="4">
        <f>M4+(7.1%*M4)</f>
        <v>664608.17285099998</v>
      </c>
      <c r="N5" s="1">
        <f>O5*P5*15/26</f>
        <v>812335.91538461531</v>
      </c>
      <c r="O5" s="1">
        <f>O4+O4*8%</f>
        <v>156449.88</v>
      </c>
      <c r="P5" s="17">
        <v>9</v>
      </c>
    </row>
    <row r="6" spans="3:16" x14ac:dyDescent="0.2">
      <c r="C6" s="3">
        <v>2024</v>
      </c>
      <c r="D6" s="1">
        <f t="shared" ref="D6:D32" si="0">D5+(25%*D5)+I5</f>
        <v>6307500</v>
      </c>
      <c r="E6" s="1">
        <f t="shared" ref="D6:E32" si="1">E5+(20%*E5)+I5</f>
        <v>6012000</v>
      </c>
      <c r="F6" s="1">
        <f t="shared" ref="F6:F32" si="2">F5+(15%*F5)+I5</f>
        <v>5725500</v>
      </c>
      <c r="G6" s="1">
        <f t="shared" ref="G6:G32" si="3">G5+(10%*G5)+I5</f>
        <v>5448000</v>
      </c>
      <c r="H6" s="1"/>
      <c r="I6" s="1">
        <f t="shared" ref="I6:I20" si="4">I5+(8%*I5)</f>
        <v>1749600</v>
      </c>
      <c r="J6" s="1">
        <f t="shared" ref="J6:J21" si="5">J5+(8%*J5)+K5</f>
        <v>3614272.6176000005</v>
      </c>
      <c r="K6" s="1">
        <f t="shared" ref="K6:K20" si="6">K5+(8%*K5)</f>
        <v>428945.93279999995</v>
      </c>
      <c r="L6" s="1">
        <f t="shared" ref="L6:L21" si="7">L5+(10%*L5)+50000</f>
        <v>724159.41999999993</v>
      </c>
      <c r="M6" s="8">
        <f>M5+(7.1%*M5)</f>
        <v>711795.35312342097</v>
      </c>
      <c r="N6" s="1">
        <f>O6*P6*15/26</f>
        <v>974803.09846153855</v>
      </c>
      <c r="O6" s="1">
        <f>O5+O5*8%</f>
        <v>168965.87040000001</v>
      </c>
      <c r="P6" s="17">
        <v>10</v>
      </c>
    </row>
    <row r="7" spans="3:16" x14ac:dyDescent="0.2">
      <c r="C7" s="3">
        <v>2025</v>
      </c>
      <c r="D7" s="1">
        <f t="shared" si="0"/>
        <v>9633975</v>
      </c>
      <c r="E7" s="1">
        <f t="shared" si="1"/>
        <v>8964000</v>
      </c>
      <c r="F7" s="1">
        <f t="shared" si="2"/>
        <v>8333925</v>
      </c>
      <c r="G7" s="1">
        <f t="shared" si="3"/>
        <v>7742400</v>
      </c>
      <c r="H7" s="1"/>
      <c r="I7" s="1">
        <f t="shared" si="4"/>
        <v>1889568</v>
      </c>
      <c r="J7" s="1">
        <f t="shared" si="5"/>
        <v>4332360.3598080007</v>
      </c>
      <c r="K7" s="1">
        <f t="shared" si="6"/>
        <v>463261.60742399993</v>
      </c>
      <c r="L7" s="1">
        <f t="shared" si="7"/>
        <v>846575.36199999996</v>
      </c>
      <c r="M7" s="4">
        <f t="shared" ref="M7:M21" si="8">M6+(7.1%*M6)</f>
        <v>762332.82319518388</v>
      </c>
      <c r="N7" s="1">
        <f>O7*P7*15/26</f>
        <v>1158066.0809723078</v>
      </c>
      <c r="O7" s="1">
        <f>O6+O6*8%</f>
        <v>182483.14003200002</v>
      </c>
      <c r="P7" s="17">
        <v>11</v>
      </c>
    </row>
    <row r="8" spans="3:16" x14ac:dyDescent="0.2">
      <c r="C8" s="3">
        <v>2026</v>
      </c>
      <c r="D8" s="1">
        <f t="shared" si="0"/>
        <v>13932036.75</v>
      </c>
      <c r="E8" s="1">
        <f t="shared" si="1"/>
        <v>12646368</v>
      </c>
      <c r="F8" s="1">
        <f t="shared" si="2"/>
        <v>11473581.75</v>
      </c>
      <c r="G8" s="1">
        <f t="shared" si="3"/>
        <v>10406208</v>
      </c>
      <c r="H8" s="1"/>
      <c r="I8" s="1">
        <f t="shared" si="4"/>
        <v>2040733.44</v>
      </c>
      <c r="J8" s="1">
        <f t="shared" si="5"/>
        <v>5142210.796016641</v>
      </c>
      <c r="K8" s="1">
        <f t="shared" si="6"/>
        <v>500322.53601791995</v>
      </c>
      <c r="L8" s="1">
        <f t="shared" si="7"/>
        <v>981232.89819999994</v>
      </c>
      <c r="M8" s="4">
        <f t="shared" si="8"/>
        <v>816458.45364204189</v>
      </c>
      <c r="N8" s="1">
        <f>O8*P8*15/26</f>
        <v>1364412.400854646</v>
      </c>
      <c r="O8" s="1">
        <f>O7+O7*8%</f>
        <v>197081.79123456002</v>
      </c>
      <c r="P8" s="17">
        <v>12</v>
      </c>
    </row>
    <row r="9" spans="3:16" x14ac:dyDescent="0.2">
      <c r="C9" s="3">
        <v>2027</v>
      </c>
      <c r="D9" s="1">
        <f t="shared" si="0"/>
        <v>19455779.377500001</v>
      </c>
      <c r="E9" s="1">
        <f t="shared" si="1"/>
        <v>17216375.039999999</v>
      </c>
      <c r="F9" s="1">
        <f t="shared" si="2"/>
        <v>15235352.452499999</v>
      </c>
      <c r="G9" s="1">
        <f t="shared" si="3"/>
        <v>13487562.24</v>
      </c>
      <c r="H9" s="1"/>
      <c r="I9" s="1">
        <f t="shared" si="4"/>
        <v>2203992.1151999999</v>
      </c>
      <c r="J9" s="1">
        <f t="shared" si="5"/>
        <v>6053910.1957158921</v>
      </c>
      <c r="K9" s="1">
        <f t="shared" si="6"/>
        <v>540348.33889935352</v>
      </c>
      <c r="L9" s="1">
        <f t="shared" si="7"/>
        <v>1129356.18802</v>
      </c>
      <c r="M9" s="4">
        <f t="shared" si="8"/>
        <v>874427.00385062688</v>
      </c>
      <c r="N9" s="1">
        <f>O9*P9*15/26</f>
        <v>1596362.5089999363</v>
      </c>
      <c r="O9" s="1">
        <f>O8+O8*8%</f>
        <v>212848.33453332481</v>
      </c>
      <c r="P9" s="17">
        <v>13</v>
      </c>
    </row>
    <row r="10" spans="3:16" x14ac:dyDescent="0.2">
      <c r="C10" s="3">
        <v>2028</v>
      </c>
      <c r="D10" s="1">
        <f t="shared" si="0"/>
        <v>26523716.337075002</v>
      </c>
      <c r="E10" s="1">
        <f t="shared" si="1"/>
        <v>22863642.163199998</v>
      </c>
      <c r="F10" s="1">
        <f t="shared" si="2"/>
        <v>19724647.435575001</v>
      </c>
      <c r="G10" s="1">
        <f t="shared" si="3"/>
        <v>17040310.5792</v>
      </c>
      <c r="H10" s="1"/>
      <c r="I10" s="1">
        <f t="shared" si="4"/>
        <v>2380311.4844160001</v>
      </c>
      <c r="J10" s="1">
        <f t="shared" si="5"/>
        <v>7078571.3502725167</v>
      </c>
      <c r="K10" s="1">
        <f t="shared" si="6"/>
        <v>583576.20601130184</v>
      </c>
      <c r="L10" s="1">
        <f t="shared" si="7"/>
        <v>1292291.8068220001</v>
      </c>
      <c r="M10" s="4">
        <f t="shared" si="8"/>
        <v>936511.32112402143</v>
      </c>
      <c r="N10" s="1">
        <f>O10*P10*15/26</f>
        <v>1856692.3950830025</v>
      </c>
      <c r="O10" s="1">
        <f>O9+O9*8%</f>
        <v>229876.20129599079</v>
      </c>
      <c r="P10" s="17">
        <v>14</v>
      </c>
    </row>
    <row r="11" spans="3:16" x14ac:dyDescent="0.2">
      <c r="C11" s="3">
        <v>2029</v>
      </c>
      <c r="D11" s="1">
        <f t="shared" si="0"/>
        <v>35534956.905759752</v>
      </c>
      <c r="E11" s="1">
        <f t="shared" si="1"/>
        <v>29816682.080256</v>
      </c>
      <c r="F11" s="1">
        <f t="shared" si="2"/>
        <v>25063656.035327252</v>
      </c>
      <c r="G11" s="1">
        <f t="shared" si="3"/>
        <v>21124653.121536002</v>
      </c>
      <c r="H11" s="1"/>
      <c r="I11" s="1">
        <f t="shared" si="4"/>
        <v>2570736.4031692799</v>
      </c>
      <c r="J11" s="1">
        <f t="shared" si="5"/>
        <v>8228433.2643056195</v>
      </c>
      <c r="K11" s="1">
        <f t="shared" si="6"/>
        <v>630262.30249220598</v>
      </c>
      <c r="L11" s="1">
        <f t="shared" si="7"/>
        <v>1471520.9875042001</v>
      </c>
      <c r="M11" s="4">
        <f t="shared" si="8"/>
        <v>1003003.6249238269</v>
      </c>
      <c r="N11" s="1">
        <f>O11*P11*15/26</f>
        <v>2148458.3428817606</v>
      </c>
      <c r="O11" s="1">
        <f>O10+O10*8%</f>
        <v>248266.29739967006</v>
      </c>
      <c r="P11" s="17">
        <v>15</v>
      </c>
    </row>
    <row r="12" spans="3:16" x14ac:dyDescent="0.2">
      <c r="C12" s="3">
        <v>2030</v>
      </c>
      <c r="D12" s="1">
        <f t="shared" si="0"/>
        <v>46989432.535368972</v>
      </c>
      <c r="E12" s="1">
        <f t="shared" si="1"/>
        <v>38350754.899476483</v>
      </c>
      <c r="F12" s="1">
        <f t="shared" si="2"/>
        <v>31393940.84379562</v>
      </c>
      <c r="G12" s="1">
        <f t="shared" si="3"/>
        <v>25807854.836858884</v>
      </c>
      <c r="H12" s="1"/>
      <c r="I12" s="1">
        <f t="shared" si="4"/>
        <v>2776395.3154228223</v>
      </c>
      <c r="J12" s="1">
        <f t="shared" si="5"/>
        <v>9516970.2279422767</v>
      </c>
      <c r="K12" s="1">
        <f t="shared" si="6"/>
        <v>680683.28669158241</v>
      </c>
      <c r="L12" s="1">
        <f t="shared" si="7"/>
        <v>1668673.08625462</v>
      </c>
      <c r="M12" s="4">
        <f t="shared" si="8"/>
        <v>1074216.8822934185</v>
      </c>
      <c r="N12" s="1">
        <f>O12*P12*15/26</f>
        <v>2475024.0109997881</v>
      </c>
      <c r="O12" s="1">
        <f>O11+O11*8%</f>
        <v>268127.60119164368</v>
      </c>
      <c r="P12" s="17">
        <v>16</v>
      </c>
    </row>
    <row r="13" spans="3:16" x14ac:dyDescent="0.2">
      <c r="C13" s="3">
        <v>2031</v>
      </c>
      <c r="D13" s="1">
        <f t="shared" si="0"/>
        <v>61513185.984634042</v>
      </c>
      <c r="E13" s="1">
        <f t="shared" si="1"/>
        <v>48797301.194794603</v>
      </c>
      <c r="F13" s="1">
        <f t="shared" si="2"/>
        <v>38879427.285787791</v>
      </c>
      <c r="G13" s="1">
        <f t="shared" si="3"/>
        <v>31165035.635967594</v>
      </c>
      <c r="H13" s="1"/>
      <c r="I13" s="1">
        <f t="shared" si="4"/>
        <v>2998506.940656648</v>
      </c>
      <c r="J13" s="1">
        <f t="shared" si="5"/>
        <v>10959011.13286924</v>
      </c>
      <c r="K13" s="1">
        <f t="shared" si="6"/>
        <v>735137.94962690899</v>
      </c>
      <c r="L13" s="1">
        <f t="shared" si="7"/>
        <v>1885540.394880082</v>
      </c>
      <c r="M13" s="4">
        <f t="shared" si="8"/>
        <v>1150486.2809362512</v>
      </c>
      <c r="N13" s="1">
        <f>O13*P13*15/26</f>
        <v>2840090.0526222568</v>
      </c>
      <c r="O13" s="1">
        <f>O12+O12*8%</f>
        <v>289577.80928697519</v>
      </c>
      <c r="P13" s="17">
        <v>17</v>
      </c>
    </row>
    <row r="14" spans="3:16" x14ac:dyDescent="0.2">
      <c r="C14" s="3">
        <v>2032</v>
      </c>
      <c r="D14" s="1">
        <f t="shared" si="0"/>
        <v>79889989.421449199</v>
      </c>
      <c r="E14" s="1">
        <f t="shared" si="1"/>
        <v>61555268.374410167</v>
      </c>
      <c r="F14" s="1">
        <f t="shared" si="2"/>
        <v>47709848.31931261</v>
      </c>
      <c r="G14" s="1">
        <f t="shared" si="3"/>
        <v>37280046.140221</v>
      </c>
      <c r="H14" s="1"/>
      <c r="I14" s="1">
        <f t="shared" si="4"/>
        <v>3238387.49590918</v>
      </c>
      <c r="J14" s="1">
        <f t="shared" si="5"/>
        <v>12570869.973125689</v>
      </c>
      <c r="K14" s="1">
        <f t="shared" si="6"/>
        <v>793948.98559706169</v>
      </c>
      <c r="L14" s="1">
        <f t="shared" si="7"/>
        <v>2124094.4343680902</v>
      </c>
      <c r="M14" s="4">
        <f t="shared" si="8"/>
        <v>1232170.8068827251</v>
      </c>
      <c r="N14" s="1">
        <f>O14*P14*15/26</f>
        <v>3247726.5072339219</v>
      </c>
      <c r="O14" s="1">
        <f>O13+O13*8%</f>
        <v>312744.03402993322</v>
      </c>
      <c r="P14" s="17">
        <v>18</v>
      </c>
    </row>
    <row r="15" spans="3:16" x14ac:dyDescent="0.2">
      <c r="C15" s="3">
        <v>2033</v>
      </c>
      <c r="D15" s="1">
        <f t="shared" si="0"/>
        <v>103100874.27272068</v>
      </c>
      <c r="E15" s="1">
        <f t="shared" si="1"/>
        <v>77104709.545201391</v>
      </c>
      <c r="F15" s="1">
        <f t="shared" si="2"/>
        <v>58104713.063118674</v>
      </c>
      <c r="G15" s="1">
        <f t="shared" si="3"/>
        <v>44246438.250152275</v>
      </c>
      <c r="H15" s="1"/>
      <c r="I15" s="1">
        <f t="shared" si="4"/>
        <v>3497458.4955819147</v>
      </c>
      <c r="J15" s="1">
        <f t="shared" si="5"/>
        <v>14370488.556572804</v>
      </c>
      <c r="K15" s="1">
        <f t="shared" si="6"/>
        <v>857464.90444482665</v>
      </c>
      <c r="L15" s="1">
        <f t="shared" si="7"/>
        <v>2386503.8778048991</v>
      </c>
      <c r="M15" s="4">
        <f t="shared" si="8"/>
        <v>1319654.9341713986</v>
      </c>
      <c r="N15" s="1">
        <f>O15*P15*15/26</f>
        <v>3702408.2182466709</v>
      </c>
      <c r="O15" s="1">
        <f>O14+O14*8%</f>
        <v>337763.55675232789</v>
      </c>
      <c r="P15" s="17">
        <v>19</v>
      </c>
    </row>
    <row r="16" spans="3:16" x14ac:dyDescent="0.2">
      <c r="C16" s="3">
        <v>2034</v>
      </c>
      <c r="D16" s="1">
        <f t="shared" si="0"/>
        <v>132373551.33648276</v>
      </c>
      <c r="E16" s="1">
        <f t="shared" si="1"/>
        <v>96023109.949823573</v>
      </c>
      <c r="F16" s="1">
        <f t="shared" si="2"/>
        <v>70317878.51816839</v>
      </c>
      <c r="G16" s="1">
        <f t="shared" si="3"/>
        <v>52168540.570749417</v>
      </c>
      <c r="H16" s="1"/>
      <c r="I16" s="1">
        <f t="shared" si="4"/>
        <v>3777255.1752284677</v>
      </c>
      <c r="J16" s="1">
        <f t="shared" si="5"/>
        <v>16377592.545543455</v>
      </c>
      <c r="K16" s="1">
        <f t="shared" si="6"/>
        <v>926062.09680041275</v>
      </c>
      <c r="L16" s="1">
        <f t="shared" si="7"/>
        <v>2675154.265585389</v>
      </c>
      <c r="M16" s="4">
        <f t="shared" si="8"/>
        <v>1413350.4344975678</v>
      </c>
      <c r="N16" s="1">
        <f>O16*P16*15/26</f>
        <v>4209053.5533751631</v>
      </c>
      <c r="O16" s="1">
        <f>O15+O15*8%</f>
        <v>364784.6412925141</v>
      </c>
      <c r="P16" s="17">
        <v>20</v>
      </c>
    </row>
    <row r="17" spans="3:16" x14ac:dyDescent="0.2">
      <c r="C17" s="3">
        <v>2035</v>
      </c>
      <c r="D17" s="1">
        <f t="shared" si="0"/>
        <v>169244194.34583193</v>
      </c>
      <c r="E17" s="1">
        <f t="shared" si="1"/>
        <v>119004987.11501674</v>
      </c>
      <c r="F17" s="1">
        <f t="shared" si="2"/>
        <v>84642815.471122116</v>
      </c>
      <c r="G17" s="1">
        <f t="shared" si="3"/>
        <v>61162649.803052828</v>
      </c>
      <c r="H17" s="1"/>
      <c r="I17" s="1">
        <f t="shared" si="4"/>
        <v>4079435.5892467452</v>
      </c>
      <c r="J17" s="1">
        <f t="shared" si="5"/>
        <v>18613862.045987345</v>
      </c>
      <c r="K17" s="1">
        <f t="shared" si="6"/>
        <v>1000147.0645444458</v>
      </c>
      <c r="L17" s="1">
        <f t="shared" si="7"/>
        <v>2992669.6921439278</v>
      </c>
      <c r="M17" s="4">
        <f t="shared" si="8"/>
        <v>1513698.3153468953</v>
      </c>
      <c r="N17" s="1">
        <f>O17*P17*15/26</f>
        <v>4773066.7295274353</v>
      </c>
      <c r="O17" s="1">
        <f>O16+O16*8%</f>
        <v>393967.41259591526</v>
      </c>
      <c r="P17" s="17">
        <v>21</v>
      </c>
    </row>
    <row r="18" spans="3:16" x14ac:dyDescent="0.2">
      <c r="C18" s="3">
        <v>2036</v>
      </c>
      <c r="D18" s="1">
        <f t="shared" si="0"/>
        <v>215634678.52153665</v>
      </c>
      <c r="E18" s="1">
        <f t="shared" si="1"/>
        <v>146885420.12726685</v>
      </c>
      <c r="F18" s="1">
        <f t="shared" si="2"/>
        <v>101418673.38103718</v>
      </c>
      <c r="G18" s="1">
        <f t="shared" si="3"/>
        <v>71358350.372604862</v>
      </c>
      <c r="H18" s="1"/>
      <c r="I18" s="1">
        <f t="shared" si="4"/>
        <v>4405790.4363864847</v>
      </c>
      <c r="J18" s="1">
        <f t="shared" si="5"/>
        <v>21103118.074210778</v>
      </c>
      <c r="K18" s="1">
        <f t="shared" si="6"/>
        <v>1080158.8297080016</v>
      </c>
      <c r="L18" s="1">
        <f t="shared" si="7"/>
        <v>3341936.6613583206</v>
      </c>
      <c r="M18" s="4">
        <f t="shared" si="8"/>
        <v>1621170.8957365248</v>
      </c>
      <c r="N18" s="1">
        <f>O18*P18*15/26</f>
        <v>5400384.0711224694</v>
      </c>
      <c r="O18" s="1">
        <f>O17+O17*8%</f>
        <v>425484.80560358847</v>
      </c>
      <c r="P18" s="17">
        <v>22</v>
      </c>
    </row>
    <row r="19" spans="3:16" x14ac:dyDescent="0.2">
      <c r="C19" s="3">
        <v>2037</v>
      </c>
      <c r="D19" s="1">
        <f t="shared" si="0"/>
        <v>273949138.58830726</v>
      </c>
      <c r="E19" s="1">
        <f t="shared" si="1"/>
        <v>180668294.58910671</v>
      </c>
      <c r="F19" s="1">
        <f t="shared" si="2"/>
        <v>121037264.82457922</v>
      </c>
      <c r="G19" s="1">
        <f t="shared" si="3"/>
        <v>82899975.84625183</v>
      </c>
      <c r="H19" s="1"/>
      <c r="I19" s="1">
        <f t="shared" si="4"/>
        <v>4758253.6712974031</v>
      </c>
      <c r="J19" s="1">
        <f t="shared" si="5"/>
        <v>23871526.349855643</v>
      </c>
      <c r="K19" s="1">
        <f t="shared" si="6"/>
        <v>1166571.5360846417</v>
      </c>
      <c r="L19" s="1">
        <f t="shared" si="7"/>
        <v>3726130.3274941528</v>
      </c>
      <c r="M19" s="4">
        <f t="shared" si="8"/>
        <v>1736274.029333818</v>
      </c>
      <c r="N19" s="1">
        <f>O19*P19*15/26</f>
        <v>6097524.5603037337</v>
      </c>
      <c r="O19" s="1">
        <f>O18+O18*8%</f>
        <v>459523.59005187557</v>
      </c>
      <c r="P19" s="17">
        <v>23</v>
      </c>
    </row>
    <row r="20" spans="3:16" x14ac:dyDescent="0.2">
      <c r="C20" s="3">
        <v>2038</v>
      </c>
      <c r="D20" s="1">
        <f t="shared" si="0"/>
        <v>347194676.90668154</v>
      </c>
      <c r="E20" s="1">
        <f t="shared" si="1"/>
        <v>221560207.17822546</v>
      </c>
      <c r="F20" s="1">
        <f t="shared" si="2"/>
        <v>143951108.21956351</v>
      </c>
      <c r="G20" s="1">
        <f t="shared" si="3"/>
        <v>95948227.102174416</v>
      </c>
      <c r="H20" s="1"/>
      <c r="I20" s="1">
        <f t="shared" si="4"/>
        <v>5138913.9650011957</v>
      </c>
      <c r="J20" s="1">
        <f t="shared" si="5"/>
        <v>26947819.993928734</v>
      </c>
      <c r="K20" s="1">
        <f t="shared" si="6"/>
        <v>1259897.2589714131</v>
      </c>
      <c r="L20" s="1">
        <f t="shared" si="7"/>
        <v>4148743.3602435682</v>
      </c>
      <c r="M20" s="4">
        <f t="shared" si="8"/>
        <v>1859549.485416519</v>
      </c>
      <c r="N20" s="1">
        <f>O20*P20*15/26</f>
        <v>6871645.0696988152</v>
      </c>
      <c r="O20" s="1">
        <f>O19+O19*8%</f>
        <v>496285.4772560256</v>
      </c>
      <c r="P20" s="17">
        <v>24</v>
      </c>
    </row>
    <row r="21" spans="3:16" x14ac:dyDescent="0.2">
      <c r="C21" s="6">
        <v>2039</v>
      </c>
      <c r="D21" s="7">
        <f t="shared" si="0"/>
        <v>439132260.09835315</v>
      </c>
      <c r="E21" s="7">
        <f t="shared" si="1"/>
        <v>271011162.57887173</v>
      </c>
      <c r="F21" s="7">
        <f t="shared" si="2"/>
        <v>170682688.41749924</v>
      </c>
      <c r="G21" s="7">
        <f t="shared" si="3"/>
        <v>110681963.77739306</v>
      </c>
      <c r="H21" s="7"/>
      <c r="I21" s="7">
        <v>0</v>
      </c>
      <c r="J21" s="7">
        <f t="shared" si="5"/>
        <v>30363542.852414444</v>
      </c>
      <c r="K21" s="14"/>
      <c r="L21" s="7">
        <f t="shared" si="7"/>
        <v>4613617.6962679252</v>
      </c>
      <c r="M21" s="8">
        <f t="shared" si="8"/>
        <v>1991577.4988810918</v>
      </c>
      <c r="N21" s="7">
        <f>O21*P21*15/26</f>
        <v>7730600.7034111684</v>
      </c>
      <c r="O21" s="1">
        <f>O20+O20*8%</f>
        <v>535988.31543650769</v>
      </c>
      <c r="P21" s="17">
        <v>25</v>
      </c>
    </row>
    <row r="22" spans="3:16" x14ac:dyDescent="0.2">
      <c r="C22" s="3">
        <v>2040</v>
      </c>
      <c r="D22" s="1">
        <f t="shared" si="0"/>
        <v>548915325.12294149</v>
      </c>
      <c r="E22" s="1">
        <f t="shared" si="1"/>
        <v>325213395.0946461</v>
      </c>
      <c r="F22" s="1">
        <f t="shared" si="2"/>
        <v>196285091.68012413</v>
      </c>
      <c r="G22" s="1">
        <f t="shared" si="3"/>
        <v>121750160.15513237</v>
      </c>
      <c r="H22" s="1"/>
      <c r="I22" s="18"/>
      <c r="J22" s="1"/>
      <c r="K22" s="1"/>
      <c r="L22" s="1"/>
      <c r="M22" s="4"/>
      <c r="N22" s="18"/>
      <c r="O22" s="1"/>
      <c r="P22" s="1"/>
    </row>
    <row r="23" spans="3:16" x14ac:dyDescent="0.2">
      <c r="C23" s="3">
        <v>2041</v>
      </c>
      <c r="D23" s="1">
        <f t="shared" si="0"/>
        <v>686144156.40367687</v>
      </c>
      <c r="E23" s="1">
        <f t="shared" si="1"/>
        <v>390256074.11357534</v>
      </c>
      <c r="F23" s="1">
        <f t="shared" si="2"/>
        <v>225727855.43214276</v>
      </c>
      <c r="G23" s="1">
        <f t="shared" si="3"/>
        <v>133925176.17064561</v>
      </c>
      <c r="H23" s="1"/>
      <c r="I23" s="18"/>
      <c r="J23" s="1"/>
      <c r="K23" s="1"/>
      <c r="L23" s="1"/>
      <c r="M23" s="4"/>
      <c r="N23" s="18"/>
      <c r="O23" s="1"/>
      <c r="P23" s="1"/>
    </row>
    <row r="24" spans="3:16" x14ac:dyDescent="0.2">
      <c r="C24" s="3">
        <v>2042</v>
      </c>
      <c r="D24" s="1">
        <f t="shared" si="0"/>
        <v>857680195.50459611</v>
      </c>
      <c r="E24" s="1">
        <f t="shared" si="1"/>
        <v>468307288.93629038</v>
      </c>
      <c r="F24" s="1">
        <f t="shared" si="2"/>
        <v>259587033.74696419</v>
      </c>
      <c r="G24" s="1">
        <f t="shared" si="3"/>
        <v>147317693.78771016</v>
      </c>
      <c r="H24" s="1"/>
      <c r="I24" s="18"/>
      <c r="J24" s="1"/>
      <c r="K24" s="1"/>
      <c r="L24" s="1"/>
      <c r="M24" s="4"/>
      <c r="N24" s="18"/>
      <c r="O24" s="1"/>
      <c r="P24" s="1"/>
    </row>
    <row r="25" spans="3:16" x14ac:dyDescent="0.2">
      <c r="C25" s="3">
        <v>2043</v>
      </c>
      <c r="D25" s="1">
        <f t="shared" si="0"/>
        <v>1072100244.3807452</v>
      </c>
      <c r="E25" s="1">
        <f t="shared" si="1"/>
        <v>561968746.72354841</v>
      </c>
      <c r="F25" s="1">
        <f t="shared" si="2"/>
        <v>298525088.80900884</v>
      </c>
      <c r="G25" s="1">
        <f t="shared" si="3"/>
        <v>162049463.16648117</v>
      </c>
      <c r="H25" s="1"/>
      <c r="I25" s="18"/>
      <c r="J25" s="1"/>
      <c r="K25" s="1"/>
      <c r="L25" s="1"/>
      <c r="M25" s="4"/>
      <c r="N25" s="18"/>
      <c r="O25" s="1"/>
      <c r="P25" s="1"/>
    </row>
    <row r="26" spans="3:16" x14ac:dyDescent="0.2">
      <c r="C26" s="3">
        <v>2044</v>
      </c>
      <c r="D26" s="1">
        <f t="shared" si="0"/>
        <v>1340125305.4759314</v>
      </c>
      <c r="E26" s="1">
        <f t="shared" si="1"/>
        <v>674362496.06825805</v>
      </c>
      <c r="F26" s="1">
        <f t="shared" si="2"/>
        <v>343303852.13036019</v>
      </c>
      <c r="G26" s="1">
        <f t="shared" si="3"/>
        <v>178254409.48312929</v>
      </c>
      <c r="H26" s="1"/>
      <c r="I26" s="18"/>
      <c r="J26" s="1"/>
      <c r="K26" s="1"/>
      <c r="L26" s="1"/>
      <c r="M26" s="4"/>
      <c r="N26" s="18"/>
      <c r="O26" s="1"/>
      <c r="P26" s="1"/>
    </row>
    <row r="27" spans="3:16" x14ac:dyDescent="0.2">
      <c r="C27" s="3">
        <v>2045</v>
      </c>
      <c r="D27" s="1">
        <f t="shared" si="0"/>
        <v>1675156631.8449142</v>
      </c>
      <c r="E27" s="1">
        <f t="shared" si="1"/>
        <v>809234995.2819097</v>
      </c>
      <c r="F27" s="1">
        <f t="shared" si="2"/>
        <v>394799429.94991422</v>
      </c>
      <c r="G27" s="1">
        <f t="shared" si="3"/>
        <v>196079850.43144223</v>
      </c>
      <c r="H27" s="1"/>
      <c r="I27" s="18"/>
      <c r="J27" s="1"/>
      <c r="K27" s="1"/>
      <c r="L27" s="1"/>
      <c r="M27" s="4"/>
      <c r="N27" s="18"/>
      <c r="O27" s="1"/>
      <c r="P27" s="1"/>
    </row>
    <row r="28" spans="3:16" x14ac:dyDescent="0.2">
      <c r="C28" s="3">
        <v>2046</v>
      </c>
      <c r="D28" s="1">
        <f t="shared" si="0"/>
        <v>2093945789.8061428</v>
      </c>
      <c r="E28" s="1">
        <f t="shared" si="1"/>
        <v>971081994.33829165</v>
      </c>
      <c r="F28" s="1">
        <f t="shared" si="2"/>
        <v>454019344.44240135</v>
      </c>
      <c r="G28" s="1">
        <f t="shared" si="3"/>
        <v>215687835.47458646</v>
      </c>
      <c r="H28" s="1"/>
      <c r="I28" s="18"/>
      <c r="J28" s="1"/>
      <c r="K28" s="1"/>
      <c r="L28" s="1"/>
      <c r="M28" s="4"/>
      <c r="N28" s="18"/>
      <c r="O28" s="1"/>
      <c r="P28" s="1"/>
    </row>
    <row r="29" spans="3:16" x14ac:dyDescent="0.2">
      <c r="C29" s="3">
        <v>2047</v>
      </c>
      <c r="D29" s="1">
        <f t="shared" si="0"/>
        <v>2617432237.2576785</v>
      </c>
      <c r="E29" s="1">
        <f t="shared" si="1"/>
        <v>1165298393.20595</v>
      </c>
      <c r="F29" s="1">
        <f t="shared" si="2"/>
        <v>522122246.10876155</v>
      </c>
      <c r="G29" s="1">
        <f t="shared" si="3"/>
        <v>237256619.02204511</v>
      </c>
      <c r="H29" s="1"/>
      <c r="I29" s="18"/>
      <c r="J29" s="1"/>
      <c r="K29" s="1"/>
      <c r="L29" s="1"/>
      <c r="M29" s="4"/>
      <c r="N29" s="18"/>
      <c r="O29" s="1"/>
      <c r="P29" s="1"/>
    </row>
    <row r="30" spans="3:16" x14ac:dyDescent="0.2">
      <c r="C30" s="3">
        <v>2048</v>
      </c>
      <c r="D30" s="1">
        <f t="shared" si="0"/>
        <v>3271790296.5720983</v>
      </c>
      <c r="E30" s="1">
        <f t="shared" si="1"/>
        <v>1398358071.8471401</v>
      </c>
      <c r="F30" s="1">
        <f t="shared" si="2"/>
        <v>600440583.02507579</v>
      </c>
      <c r="G30" s="1">
        <f t="shared" si="3"/>
        <v>260982280.92424962</v>
      </c>
      <c r="H30" s="1"/>
      <c r="I30" s="18"/>
      <c r="J30" s="1"/>
      <c r="K30" s="1"/>
      <c r="L30" s="1"/>
      <c r="M30" s="4"/>
      <c r="N30" s="18"/>
      <c r="O30" s="1"/>
      <c r="P30" s="1"/>
    </row>
    <row r="31" spans="3:16" x14ac:dyDescent="0.2">
      <c r="C31" s="3">
        <v>2049</v>
      </c>
      <c r="D31" s="1">
        <f t="shared" si="0"/>
        <v>4089737870.7151227</v>
      </c>
      <c r="E31" s="1">
        <f t="shared" si="1"/>
        <v>1678029686.216568</v>
      </c>
      <c r="F31" s="1">
        <f t="shared" si="2"/>
        <v>690506670.47883713</v>
      </c>
      <c r="G31" s="1">
        <f t="shared" si="3"/>
        <v>287080509.01667458</v>
      </c>
      <c r="H31" s="1"/>
      <c r="I31" s="18"/>
      <c r="J31" s="1"/>
      <c r="K31" s="1"/>
      <c r="L31" s="1"/>
      <c r="M31" s="4"/>
      <c r="N31" s="18"/>
      <c r="O31" s="1"/>
      <c r="P31" s="1"/>
    </row>
    <row r="32" spans="3:16" x14ac:dyDescent="0.2">
      <c r="C32" s="9">
        <v>2050</v>
      </c>
      <c r="D32" s="7">
        <f t="shared" si="0"/>
        <v>5112172338.3939037</v>
      </c>
      <c r="E32" s="10">
        <f t="shared" si="1"/>
        <v>2013635623.4598815</v>
      </c>
      <c r="F32" s="10">
        <f t="shared" si="2"/>
        <v>794082671.05066276</v>
      </c>
      <c r="G32" s="10">
        <f t="shared" si="3"/>
        <v>315788559.91834205</v>
      </c>
      <c r="H32" s="2"/>
      <c r="I32" s="19"/>
      <c r="J32" s="2"/>
      <c r="K32" s="2"/>
      <c r="L32" s="2"/>
      <c r="M32" s="5"/>
      <c r="N32" s="19"/>
      <c r="O32" s="2"/>
      <c r="P3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Retirement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Pankaj Kumar</cp:lastModifiedBy>
  <cp:revision/>
  <dcterms:created xsi:type="dcterms:W3CDTF">2022-01-29T11:45:54Z</dcterms:created>
  <dcterms:modified xsi:type="dcterms:W3CDTF">2022-01-29T12:20:49Z</dcterms:modified>
  <cp:category/>
  <cp:contentStatus/>
</cp:coreProperties>
</file>