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iyaakerkar/Downloads/"/>
    </mc:Choice>
  </mc:AlternateContent>
  <xr:revisionPtr revIDLastSave="0" documentId="13_ncr:1_{4A467E41-9120-7A45-BB94-BBB5296F7488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Deliverable 1" sheetId="21" r:id="rId1"/>
    <sheet name="Deliverable 2,3,4" sheetId="24" r:id="rId2"/>
    <sheet name="Deliverable 5" sheetId="27" r:id="rId3"/>
    <sheet name="Risk free rate" sheetId="23" r:id="rId4"/>
    <sheet name="Deliverable 6" sheetId="29" r:id="rId5"/>
    <sheet name="AIG" sheetId="1" r:id="rId6"/>
    <sheet name="PEG" sheetId="2" r:id="rId7"/>
    <sheet name="VZ" sheetId="3" r:id="rId8"/>
    <sheet name="KHC" sheetId="4" r:id="rId9"/>
    <sheet name="WMT" sheetId="5" r:id="rId10"/>
    <sheet name="VHT" sheetId="6" r:id="rId11"/>
    <sheet name="CAT" sheetId="7" r:id="rId12"/>
    <sheet name="VNQ" sheetId="8" r:id="rId13"/>
    <sheet name="REET" sheetId="9" r:id="rId14"/>
    <sheet name="IAK" sheetId="10" r:id="rId15"/>
    <sheet name="IYR" sheetId="11" r:id="rId16"/>
    <sheet name="SPG" sheetId="12" r:id="rId17"/>
    <sheet name="AAPL" sheetId="13" r:id="rId18"/>
    <sheet name="NVDA" sheetId="14" r:id="rId19"/>
    <sheet name="TSLA" sheetId="15" r:id="rId20"/>
    <sheet name="AMZN" sheetId="16" r:id="rId21"/>
    <sheet name="PG" sheetId="17" r:id="rId22"/>
    <sheet name="DBB" sheetId="18" r:id="rId23"/>
    <sheet name="PFE" sheetId="19" r:id="rId24"/>
    <sheet name="CVX" sheetId="20" r:id="rId25"/>
  </sheets>
  <externalReferences>
    <externalReference r:id="rId26"/>
  </externalReferences>
  <definedNames>
    <definedName name="solver_adj" localSheetId="2" hidden="1">'Deliverable 5'!$M$3:$M$22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'Deliverable 5'!$M$25</definedName>
    <definedName name="solver_lhs2" localSheetId="2" hidden="1">'Deliverable 5'!$M$29</definedName>
    <definedName name="solver_lhs3" localSheetId="2" hidden="1">'Deliverable 5'!$M$3:$M$22</definedName>
    <definedName name="solver_lhs4" localSheetId="2" hidden="1">'Deliverable 5'!$K$3:$K$22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'Deliverable 5'!$M$27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2</definedName>
    <definedName name="solver_rel3" localSheetId="2" hidden="1">3</definedName>
    <definedName name="solver_rel4" localSheetId="2" hidden="1">3</definedName>
    <definedName name="solver_rhs1" localSheetId="2" hidden="1">1</definedName>
    <definedName name="solver_rhs2" localSheetId="2" hidden="1">'Deliverable 5'!$L$29 + 1%</definedName>
    <definedName name="solver_rhs3" localSheetId="2" hidden="1">0.01</definedName>
    <definedName name="solver_rhs4" localSheetId="2" hidden="1">0.01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7" roundtripDataChecksum="r2mitT77P6uM76Xk4B47AblDjhuOhBnkx/2bZQ9QMXU="/>
    </ext>
  </extLst>
</workbook>
</file>

<file path=xl/calcChain.xml><?xml version="1.0" encoding="utf-8"?>
<calcChain xmlns="http://schemas.openxmlformats.org/spreadsheetml/2006/main">
  <c r="E143" i="29" l="1"/>
  <c r="C162" i="29" l="1"/>
  <c r="E147" i="29"/>
  <c r="E146" i="29"/>
  <c r="E148" i="29"/>
  <c r="D139" i="29"/>
  <c r="D138" i="29"/>
  <c r="D137" i="29"/>
  <c r="D136" i="29"/>
  <c r="D135" i="29"/>
  <c r="D134" i="29"/>
  <c r="D133" i="29"/>
  <c r="D132" i="29"/>
  <c r="D131" i="29"/>
  <c r="D130" i="29"/>
  <c r="D129" i="29"/>
  <c r="D128" i="29"/>
  <c r="D127" i="29"/>
  <c r="D126" i="29"/>
  <c r="X143" i="29" s="1"/>
  <c r="D125" i="29"/>
  <c r="D124" i="29"/>
  <c r="D123" i="29"/>
  <c r="D122" i="29"/>
  <c r="D121" i="29"/>
  <c r="D120" i="29"/>
  <c r="V143" i="29" s="1"/>
  <c r="D100" i="29"/>
  <c r="D99" i="29"/>
  <c r="C93" i="29"/>
  <c r="C92" i="29"/>
  <c r="C91" i="29"/>
  <c r="C90" i="29"/>
  <c r="C89" i="29"/>
  <c r="C88" i="29"/>
  <c r="C87" i="29"/>
  <c r="C86" i="29"/>
  <c r="C85" i="29"/>
  <c r="C84" i="29"/>
  <c r="C83" i="29"/>
  <c r="C82" i="29"/>
  <c r="C81" i="29"/>
  <c r="C80" i="29"/>
  <c r="C79" i="29"/>
  <c r="C78" i="29"/>
  <c r="C77" i="29"/>
  <c r="C76" i="29"/>
  <c r="W96" i="29" s="1"/>
  <c r="C75" i="29"/>
  <c r="C74" i="29"/>
  <c r="Q96" i="29" s="1"/>
  <c r="D48" i="29"/>
  <c r="D47" i="29"/>
  <c r="C40" i="29"/>
  <c r="C39" i="29"/>
  <c r="C38" i="29"/>
  <c r="C37" i="29"/>
  <c r="C36" i="29"/>
  <c r="C35" i="29"/>
  <c r="C34" i="29"/>
  <c r="C33" i="29"/>
  <c r="C32" i="29"/>
  <c r="C31" i="29"/>
  <c r="C30" i="29"/>
  <c r="C29" i="29"/>
  <c r="C28" i="29"/>
  <c r="C27" i="29"/>
  <c r="W44" i="29" s="1"/>
  <c r="C26" i="29"/>
  <c r="C25" i="29"/>
  <c r="C24" i="29"/>
  <c r="C23" i="29"/>
  <c r="C22" i="29"/>
  <c r="C21" i="29"/>
  <c r="U44" i="29" s="1"/>
  <c r="E149" i="29" l="1"/>
  <c r="F44" i="29"/>
  <c r="N44" i="29"/>
  <c r="V44" i="29"/>
  <c r="J96" i="29"/>
  <c r="R96" i="29"/>
  <c r="G143" i="29"/>
  <c r="O143" i="29"/>
  <c r="W143" i="29"/>
  <c r="G44" i="29"/>
  <c r="O44" i="29"/>
  <c r="K96" i="29"/>
  <c r="S96" i="29"/>
  <c r="H143" i="29"/>
  <c r="P143" i="29"/>
  <c r="H44" i="29"/>
  <c r="P44" i="29"/>
  <c r="D96" i="29"/>
  <c r="L96" i="29"/>
  <c r="T96" i="29"/>
  <c r="I143" i="29"/>
  <c r="Q143" i="29"/>
  <c r="I44" i="29"/>
  <c r="Q44" i="29"/>
  <c r="E96" i="29"/>
  <c r="M96" i="29"/>
  <c r="U96" i="29"/>
  <c r="J143" i="29"/>
  <c r="R143" i="29"/>
  <c r="J44" i="29"/>
  <c r="R44" i="29"/>
  <c r="F96" i="29"/>
  <c r="N96" i="29"/>
  <c r="V96" i="29"/>
  <c r="K143" i="29"/>
  <c r="S143" i="29"/>
  <c r="K44" i="29"/>
  <c r="S44" i="29"/>
  <c r="G96" i="29"/>
  <c r="O96" i="29"/>
  <c r="L143" i="29"/>
  <c r="T143" i="29"/>
  <c r="D44" i="29"/>
  <c r="L44" i="29"/>
  <c r="T44" i="29"/>
  <c r="H96" i="29"/>
  <c r="P96" i="29"/>
  <c r="M143" i="29"/>
  <c r="U143" i="29"/>
  <c r="E44" i="29"/>
  <c r="M44" i="29"/>
  <c r="I96" i="29"/>
  <c r="F143" i="29"/>
  <c r="N143" i="29"/>
  <c r="D49" i="29" l="1"/>
  <c r="D50" i="29" s="1"/>
  <c r="D101" i="29"/>
  <c r="C163" i="29" l="1"/>
  <c r="D102" i="29"/>
  <c r="E65" i="24" l="1"/>
  <c r="E29" i="27" a="1"/>
  <c r="E29" i="27" s="1"/>
  <c r="F29" i="27" a="1"/>
  <c r="F29" i="27" s="1"/>
  <c r="G29" i="27" a="1"/>
  <c r="G29" i="27" s="1"/>
  <c r="H29" i="27" a="1"/>
  <c r="H29" i="27" s="1"/>
  <c r="I29" i="27" a="1"/>
  <c r="I29" i="27" s="1"/>
  <c r="J29" i="27" a="1"/>
  <c r="J29" i="27" s="1"/>
  <c r="K29" i="27" a="1"/>
  <c r="K29" i="27" s="1"/>
  <c r="L29" i="27" a="1"/>
  <c r="L29" i="27" s="1"/>
  <c r="M29" i="27" a="1"/>
  <c r="M29" i="27" s="1"/>
  <c r="N29" i="27" a="1"/>
  <c r="N29" i="27" s="1"/>
  <c r="O29" i="27" a="1"/>
  <c r="O29" i="27" s="1"/>
  <c r="P29" i="27" a="1"/>
  <c r="P29" i="27" s="1"/>
  <c r="Q29" i="27" a="1"/>
  <c r="Q29" i="27" s="1"/>
  <c r="R29" i="27" a="1"/>
  <c r="R29" i="27" s="1"/>
  <c r="S29" i="27" a="1"/>
  <c r="S29" i="27" s="1"/>
  <c r="T29" i="27" a="1"/>
  <c r="T29" i="27" s="1"/>
  <c r="U29" i="27" a="1"/>
  <c r="U29" i="27" s="1"/>
  <c r="V29" i="27" a="1"/>
  <c r="V29" i="27" s="1"/>
  <c r="W29" i="27" a="1"/>
  <c r="W29" i="27" s="1"/>
  <c r="X29" i="27" a="1"/>
  <c r="X29" i="27" s="1"/>
  <c r="B3" i="27" l="1"/>
  <c r="D29" i="27" a="1"/>
  <c r="D29" i="27" s="1"/>
  <c r="C29" i="27" a="1"/>
  <c r="C29" i="27" s="1"/>
  <c r="X27" i="27" a="1"/>
  <c r="X27" i="27" s="1"/>
  <c r="X28" i="27" s="1"/>
  <c r="W27" i="27" a="1"/>
  <c r="W27" i="27" s="1"/>
  <c r="W28" i="27" s="1"/>
  <c r="V27" i="27" a="1"/>
  <c r="V27" i="27" s="1"/>
  <c r="V28" i="27" s="1"/>
  <c r="U27" i="27" a="1"/>
  <c r="U27" i="27" s="1"/>
  <c r="U28" i="27" s="1"/>
  <c r="T27" i="27" a="1"/>
  <c r="T27" i="27" s="1"/>
  <c r="T28" i="27" s="1"/>
  <c r="S27" i="27" a="1"/>
  <c r="S27" i="27" s="1"/>
  <c r="S28" i="27" s="1"/>
  <c r="R27" i="27" a="1"/>
  <c r="R27" i="27" s="1"/>
  <c r="R28" i="27" s="1"/>
  <c r="Q27" i="27" a="1"/>
  <c r="Q27" i="27" s="1"/>
  <c r="Q28" i="27" s="1"/>
  <c r="P27" i="27" a="1"/>
  <c r="P27" i="27" s="1"/>
  <c r="P28" i="27" s="1"/>
  <c r="O27" i="27" a="1"/>
  <c r="O27" i="27" s="1"/>
  <c r="O28" i="27" s="1"/>
  <c r="N27" i="27" a="1"/>
  <c r="N27" i="27" s="1"/>
  <c r="N28" i="27" s="1"/>
  <c r="M27" i="27" a="1"/>
  <c r="M27" i="27" s="1"/>
  <c r="M28" i="27" s="1"/>
  <c r="L27" i="27" a="1"/>
  <c r="L27" i="27" s="1"/>
  <c r="L28" i="27" s="1"/>
  <c r="K27" i="27" a="1"/>
  <c r="K27" i="27" s="1"/>
  <c r="K28" i="27" s="1"/>
  <c r="J27" i="27" a="1"/>
  <c r="J27" i="27" s="1"/>
  <c r="J28" i="27" s="1"/>
  <c r="I27" i="27" a="1"/>
  <c r="I27" i="27" s="1"/>
  <c r="I28" i="27" s="1"/>
  <c r="H27" i="27" a="1"/>
  <c r="H27" i="27" s="1"/>
  <c r="H28" i="27" s="1"/>
  <c r="G27" i="27" a="1"/>
  <c r="G27" i="27" s="1"/>
  <c r="G28" i="27" s="1"/>
  <c r="F27" i="27" a="1"/>
  <c r="F27" i="27" s="1"/>
  <c r="F28" i="27" s="1"/>
  <c r="E27" i="27" a="1"/>
  <c r="E27" i="27" s="1"/>
  <c r="E28" i="27" s="1"/>
  <c r="D27" i="27" a="1"/>
  <c r="D27" i="27" s="1"/>
  <c r="D28" i="27" s="1"/>
  <c r="C27" i="27" a="1"/>
  <c r="C27" i="27" s="1"/>
  <c r="C28" i="27" s="1"/>
  <c r="X25" i="27"/>
  <c r="W25" i="27"/>
  <c r="V25" i="27"/>
  <c r="U25" i="27"/>
  <c r="T25" i="27"/>
  <c r="S25" i="27"/>
  <c r="R25" i="27"/>
  <c r="Q25" i="27"/>
  <c r="P25" i="27"/>
  <c r="O25" i="27"/>
  <c r="N25" i="27"/>
  <c r="M25" i="27"/>
  <c r="L25" i="27"/>
  <c r="K25" i="27"/>
  <c r="J25" i="27"/>
  <c r="I25" i="27"/>
  <c r="H25" i="27"/>
  <c r="G25" i="27"/>
  <c r="F25" i="27"/>
  <c r="E25" i="27"/>
  <c r="D25" i="27"/>
  <c r="C25" i="27"/>
  <c r="Q142" i="24" l="1"/>
  <c r="P142" i="24"/>
  <c r="N142" i="24"/>
  <c r="H142" i="24"/>
  <c r="G142" i="24"/>
  <c r="F142" i="24"/>
  <c r="T141" i="24"/>
  <c r="S141" i="24"/>
  <c r="R141" i="24"/>
  <c r="L141" i="24"/>
  <c r="K141" i="24"/>
  <c r="J141" i="24"/>
  <c r="D141" i="24"/>
  <c r="C141" i="24"/>
  <c r="B141" i="24"/>
  <c r="P140" i="24"/>
  <c r="O140" i="24"/>
  <c r="N140" i="24"/>
  <c r="I140" i="24"/>
  <c r="H140" i="24"/>
  <c r="G140" i="24"/>
  <c r="F140" i="24"/>
  <c r="T139" i="24"/>
  <c r="S139" i="24"/>
  <c r="R139" i="24"/>
  <c r="L139" i="24"/>
  <c r="K139" i="24"/>
  <c r="J139" i="24"/>
  <c r="D139" i="24"/>
  <c r="C139" i="24"/>
  <c r="B139" i="24"/>
  <c r="Q138" i="24"/>
  <c r="P138" i="24"/>
  <c r="O138" i="24"/>
  <c r="N138" i="24"/>
  <c r="I138" i="24"/>
  <c r="H138" i="24"/>
  <c r="G138" i="24"/>
  <c r="F138" i="24"/>
  <c r="U137" i="24"/>
  <c r="T137" i="24"/>
  <c r="S137" i="24"/>
  <c r="R137" i="24"/>
  <c r="M137" i="24"/>
  <c r="L137" i="24"/>
  <c r="K137" i="24"/>
  <c r="J137" i="24"/>
  <c r="E137" i="24"/>
  <c r="D137" i="24"/>
  <c r="C137" i="24"/>
  <c r="B137" i="24"/>
  <c r="Q136" i="24"/>
  <c r="P136" i="24"/>
  <c r="O136" i="24"/>
  <c r="N136" i="24"/>
  <c r="I136" i="24"/>
  <c r="H136" i="24"/>
  <c r="G136" i="24"/>
  <c r="F136" i="24"/>
  <c r="U135" i="24"/>
  <c r="T135" i="24"/>
  <c r="S135" i="24"/>
  <c r="R135" i="24"/>
  <c r="M135" i="24"/>
  <c r="L135" i="24"/>
  <c r="K135" i="24"/>
  <c r="J135" i="24"/>
  <c r="E135" i="24"/>
  <c r="D135" i="24"/>
  <c r="C135" i="24"/>
  <c r="B135" i="24"/>
  <c r="Q134" i="24"/>
  <c r="P134" i="24"/>
  <c r="O134" i="24"/>
  <c r="N134" i="24"/>
  <c r="I134" i="24"/>
  <c r="H134" i="24"/>
  <c r="G134" i="24"/>
  <c r="F134" i="24"/>
  <c r="U133" i="24"/>
  <c r="T133" i="24"/>
  <c r="S133" i="24"/>
  <c r="R133" i="24"/>
  <c r="M133" i="24"/>
  <c r="L133" i="24"/>
  <c r="K133" i="24"/>
  <c r="J133" i="24"/>
  <c r="E133" i="24"/>
  <c r="D133" i="24"/>
  <c r="C133" i="24"/>
  <c r="B133" i="24"/>
  <c r="Q132" i="24"/>
  <c r="P132" i="24"/>
  <c r="O132" i="24"/>
  <c r="N132" i="24"/>
  <c r="I132" i="24"/>
  <c r="H132" i="24"/>
  <c r="G132" i="24"/>
  <c r="F132" i="24"/>
  <c r="U131" i="24"/>
  <c r="T131" i="24"/>
  <c r="S131" i="24"/>
  <c r="R131" i="24"/>
  <c r="M131" i="24"/>
  <c r="L131" i="24"/>
  <c r="K131" i="24"/>
  <c r="J131" i="24"/>
  <c r="E131" i="24"/>
  <c r="D131" i="24"/>
  <c r="C131" i="24"/>
  <c r="B131" i="24"/>
  <c r="Q130" i="24"/>
  <c r="P130" i="24"/>
  <c r="O130" i="24"/>
  <c r="N130" i="24"/>
  <c r="I130" i="24"/>
  <c r="H130" i="24"/>
  <c r="G130" i="24"/>
  <c r="F130" i="24"/>
  <c r="U129" i="24"/>
  <c r="T129" i="24"/>
  <c r="S129" i="24"/>
  <c r="R129" i="24"/>
  <c r="M129" i="24"/>
  <c r="L129" i="24"/>
  <c r="K129" i="24"/>
  <c r="J129" i="24"/>
  <c r="E129" i="24"/>
  <c r="D129" i="24"/>
  <c r="C129" i="24"/>
  <c r="B129" i="24"/>
  <c r="Q128" i="24"/>
  <c r="P128" i="24"/>
  <c r="O128" i="24"/>
  <c r="N128" i="24"/>
  <c r="I128" i="24"/>
  <c r="H128" i="24"/>
  <c r="G128" i="24"/>
  <c r="F128" i="24"/>
  <c r="U127" i="24"/>
  <c r="T127" i="24"/>
  <c r="S127" i="24"/>
  <c r="R127" i="24"/>
  <c r="M127" i="24"/>
  <c r="L127" i="24"/>
  <c r="K127" i="24"/>
  <c r="J127" i="24"/>
  <c r="E127" i="24"/>
  <c r="D127" i="24"/>
  <c r="C127" i="24"/>
  <c r="B127" i="24"/>
  <c r="Q126" i="24"/>
  <c r="P126" i="24"/>
  <c r="O126" i="24"/>
  <c r="N126" i="24"/>
  <c r="I126" i="24"/>
  <c r="H126" i="24"/>
  <c r="G126" i="24"/>
  <c r="F126" i="24"/>
  <c r="U125" i="24"/>
  <c r="T125" i="24"/>
  <c r="S125" i="24"/>
  <c r="R125" i="24"/>
  <c r="M125" i="24"/>
  <c r="L125" i="24"/>
  <c r="K125" i="24"/>
  <c r="J125" i="24"/>
  <c r="E125" i="24"/>
  <c r="D125" i="24"/>
  <c r="C125" i="24"/>
  <c r="B125" i="24"/>
  <c r="Q124" i="24"/>
  <c r="P124" i="24"/>
  <c r="O124" i="24"/>
  <c r="N124" i="24"/>
  <c r="I124" i="24"/>
  <c r="H124" i="24"/>
  <c r="G124" i="24"/>
  <c r="F124" i="24"/>
  <c r="U123" i="24"/>
  <c r="T123" i="24"/>
  <c r="S123" i="24"/>
  <c r="R123" i="24"/>
  <c r="M123" i="24"/>
  <c r="L123" i="24"/>
  <c r="K123" i="24"/>
  <c r="J123" i="24"/>
  <c r="E123" i="24"/>
  <c r="D123" i="24"/>
  <c r="C123" i="24"/>
  <c r="B123" i="24"/>
  <c r="B123" i="24" a="1"/>
  <c r="U142" i="24" s="1"/>
  <c r="B99" i="24" a="1"/>
  <c r="U118" i="24" s="1"/>
  <c r="U65" i="24"/>
  <c r="U66" i="24" s="1"/>
  <c r="T65" i="24"/>
  <c r="T66" i="24" s="1"/>
  <c r="S65" i="24"/>
  <c r="S66" i="24" s="1"/>
  <c r="R65" i="24"/>
  <c r="R66" i="24" s="1"/>
  <c r="Q65" i="24"/>
  <c r="Q66" i="24" s="1"/>
  <c r="P65" i="24"/>
  <c r="P66" i="24" s="1"/>
  <c r="O65" i="24"/>
  <c r="O66" i="24" s="1"/>
  <c r="N65" i="24"/>
  <c r="N66" i="24" s="1"/>
  <c r="M65" i="24"/>
  <c r="M66" i="24" s="1"/>
  <c r="L65" i="24"/>
  <c r="L66" i="24" s="1"/>
  <c r="K65" i="24"/>
  <c r="K66" i="24" s="1"/>
  <c r="J65" i="24"/>
  <c r="J66" i="24" s="1"/>
  <c r="I65" i="24"/>
  <c r="I66" i="24" s="1"/>
  <c r="H65" i="24"/>
  <c r="H66" i="24" s="1"/>
  <c r="G65" i="24"/>
  <c r="G66" i="24" s="1"/>
  <c r="F65" i="24"/>
  <c r="F66" i="24" s="1"/>
  <c r="E66" i="24"/>
  <c r="D65" i="24"/>
  <c r="D66" i="24" s="1"/>
  <c r="C65" i="24"/>
  <c r="C66" i="24" s="1"/>
  <c r="B65" i="24"/>
  <c r="B66" i="24" s="1"/>
  <c r="B27" i="21" s="1"/>
  <c r="D12" i="23"/>
  <c r="B10" i="21"/>
  <c r="B21" i="21"/>
  <c r="B7" i="21"/>
  <c r="B6" i="21"/>
  <c r="O142" i="24" l="1"/>
  <c r="E139" i="24"/>
  <c r="M139" i="24"/>
  <c r="U139" i="24"/>
  <c r="Q140" i="24"/>
  <c r="U141" i="24"/>
  <c r="F123" i="24"/>
  <c r="B124" i="24"/>
  <c r="J124" i="24"/>
  <c r="R124" i="24"/>
  <c r="N125" i="24"/>
  <c r="J126" i="24"/>
  <c r="F127" i="24"/>
  <c r="B128" i="24"/>
  <c r="R128" i="24"/>
  <c r="N129" i="24"/>
  <c r="J130" i="24"/>
  <c r="F131" i="24"/>
  <c r="B132" i="24"/>
  <c r="J132" i="24"/>
  <c r="F133" i="24"/>
  <c r="B134" i="24"/>
  <c r="R134" i="24"/>
  <c r="N135" i="24"/>
  <c r="J136" i="24"/>
  <c r="B138" i="24"/>
  <c r="J142" i="24"/>
  <c r="G123" i="24"/>
  <c r="O123" i="24"/>
  <c r="K124" i="24"/>
  <c r="S124" i="24"/>
  <c r="O125" i="24"/>
  <c r="C126" i="24"/>
  <c r="K126" i="24"/>
  <c r="S126" i="24"/>
  <c r="O127" i="24"/>
  <c r="C128" i="24"/>
  <c r="K128" i="24"/>
  <c r="S128" i="24"/>
  <c r="G129" i="24"/>
  <c r="O129" i="24"/>
  <c r="C130" i="24"/>
  <c r="K130" i="24"/>
  <c r="S130" i="24"/>
  <c r="G131" i="24"/>
  <c r="O131" i="24"/>
  <c r="C132" i="24"/>
  <c r="K132" i="24"/>
  <c r="S132" i="24"/>
  <c r="G133" i="24"/>
  <c r="O133" i="24"/>
  <c r="C134" i="24"/>
  <c r="K134" i="24"/>
  <c r="S134" i="24"/>
  <c r="G135" i="24"/>
  <c r="O135" i="24"/>
  <c r="C136" i="24"/>
  <c r="K136" i="24"/>
  <c r="S136" i="24"/>
  <c r="G137" i="24"/>
  <c r="O137" i="24"/>
  <c r="C138" i="24"/>
  <c r="K138" i="24"/>
  <c r="S138" i="24"/>
  <c r="G139" i="24"/>
  <c r="O139" i="24"/>
  <c r="C140" i="24"/>
  <c r="K140" i="24"/>
  <c r="S140" i="24"/>
  <c r="G141" i="24"/>
  <c r="O141" i="24"/>
  <c r="C142" i="24"/>
  <c r="K142" i="24"/>
  <c r="S142" i="24"/>
  <c r="E141" i="24"/>
  <c r="M141" i="24"/>
  <c r="I142" i="24"/>
  <c r="N123" i="24"/>
  <c r="F125" i="24"/>
  <c r="B126" i="24"/>
  <c r="R126" i="24"/>
  <c r="N127" i="24"/>
  <c r="J128" i="24"/>
  <c r="F129" i="24"/>
  <c r="B130" i="24"/>
  <c r="R130" i="24"/>
  <c r="N131" i="24"/>
  <c r="R132" i="24"/>
  <c r="N133" i="24"/>
  <c r="J134" i="24"/>
  <c r="F135" i="24"/>
  <c r="B136" i="24"/>
  <c r="R136" i="24"/>
  <c r="F137" i="24"/>
  <c r="N137" i="24"/>
  <c r="J138" i="24"/>
  <c r="R138" i="24"/>
  <c r="F139" i="24"/>
  <c r="N139" i="24"/>
  <c r="B140" i="24"/>
  <c r="J140" i="24"/>
  <c r="R140" i="24"/>
  <c r="F141" i="24"/>
  <c r="N141" i="24"/>
  <c r="B142" i="24"/>
  <c r="R142" i="24"/>
  <c r="C124" i="24"/>
  <c r="G125" i="24"/>
  <c r="G127" i="24"/>
  <c r="H123" i="24"/>
  <c r="P123" i="24"/>
  <c r="D124" i="24"/>
  <c r="L124" i="24"/>
  <c r="T124" i="24"/>
  <c r="H125" i="24"/>
  <c r="P125" i="24"/>
  <c r="D126" i="24"/>
  <c r="L126" i="24"/>
  <c r="T126" i="24"/>
  <c r="H127" i="24"/>
  <c r="P127" i="24"/>
  <c r="D128" i="24"/>
  <c r="L128" i="24"/>
  <c r="T128" i="24"/>
  <c r="H129" i="24"/>
  <c r="P129" i="24"/>
  <c r="D130" i="24"/>
  <c r="L130" i="24"/>
  <c r="T130" i="24"/>
  <c r="H131" i="24"/>
  <c r="P131" i="24"/>
  <c r="D132" i="24"/>
  <c r="L132" i="24"/>
  <c r="T132" i="24"/>
  <c r="H133" i="24"/>
  <c r="P133" i="24"/>
  <c r="D134" i="24"/>
  <c r="L134" i="24"/>
  <c r="T134" i="24"/>
  <c r="H135" i="24"/>
  <c r="P135" i="24"/>
  <c r="D136" i="24"/>
  <c r="L136" i="24"/>
  <c r="T136" i="24"/>
  <c r="H137" i="24"/>
  <c r="P137" i="24"/>
  <c r="D138" i="24"/>
  <c r="L138" i="24"/>
  <c r="T138" i="24"/>
  <c r="H139" i="24"/>
  <c r="P139" i="24"/>
  <c r="D140" i="24"/>
  <c r="L140" i="24"/>
  <c r="T140" i="24"/>
  <c r="H141" i="24"/>
  <c r="P141" i="24"/>
  <c r="D142" i="24"/>
  <c r="L142" i="24"/>
  <c r="T142" i="24"/>
  <c r="I123" i="24"/>
  <c r="Q123" i="24"/>
  <c r="E124" i="24"/>
  <c r="M124" i="24"/>
  <c r="U124" i="24"/>
  <c r="I125" i="24"/>
  <c r="Q125" i="24"/>
  <c r="E126" i="24"/>
  <c r="M126" i="24"/>
  <c r="U126" i="24"/>
  <c r="I127" i="24"/>
  <c r="Q127" i="24"/>
  <c r="E128" i="24"/>
  <c r="M128" i="24"/>
  <c r="U128" i="24"/>
  <c r="I129" i="24"/>
  <c r="Q129" i="24"/>
  <c r="E130" i="24"/>
  <c r="M130" i="24"/>
  <c r="U130" i="24"/>
  <c r="I131" i="24"/>
  <c r="Q131" i="24"/>
  <c r="E132" i="24"/>
  <c r="M132" i="24"/>
  <c r="U132" i="24"/>
  <c r="I133" i="24"/>
  <c r="Q133" i="24"/>
  <c r="E134" i="24"/>
  <c r="M134" i="24"/>
  <c r="U134" i="24"/>
  <c r="I135" i="24"/>
  <c r="Q135" i="24"/>
  <c r="E136" i="24"/>
  <c r="M136" i="24"/>
  <c r="U136" i="24"/>
  <c r="I137" i="24"/>
  <c r="Q137" i="24"/>
  <c r="E138" i="24"/>
  <c r="M138" i="24"/>
  <c r="U138" i="24"/>
  <c r="I139" i="24"/>
  <c r="Q139" i="24"/>
  <c r="E140" i="24"/>
  <c r="M140" i="24"/>
  <c r="U140" i="24"/>
  <c r="I141" i="24"/>
  <c r="Q141" i="24"/>
  <c r="E142" i="24"/>
  <c r="M142" i="24"/>
  <c r="K99" i="24"/>
  <c r="U99" i="24"/>
  <c r="K100" i="24"/>
  <c r="C101" i="24"/>
  <c r="M101" i="24"/>
  <c r="C102" i="24"/>
  <c r="O102" i="24"/>
  <c r="E103" i="24"/>
  <c r="O103" i="24"/>
  <c r="G104" i="24"/>
  <c r="Q104" i="24"/>
  <c r="J105" i="24"/>
  <c r="U105" i="24"/>
  <c r="O106" i="24"/>
  <c r="F107" i="24"/>
  <c r="T107" i="24"/>
  <c r="N108" i="24"/>
  <c r="E109" i="24"/>
  <c r="S109" i="24"/>
  <c r="J110" i="24"/>
  <c r="D111" i="24"/>
  <c r="R111" i="24"/>
  <c r="I112" i="24"/>
  <c r="C113" i="24"/>
  <c r="N113" i="24"/>
  <c r="H114" i="24"/>
  <c r="B115" i="24"/>
  <c r="M115" i="24"/>
  <c r="G116" i="24"/>
  <c r="R116" i="24"/>
  <c r="L117" i="24"/>
  <c r="F118" i="24"/>
  <c r="B99" i="24"/>
  <c r="L99" i="24"/>
  <c r="B100" i="24"/>
  <c r="N100" i="24"/>
  <c r="D101" i="24"/>
  <c r="N101" i="24"/>
  <c r="F102" i="24"/>
  <c r="P102" i="24"/>
  <c r="F103" i="24"/>
  <c r="R103" i="24"/>
  <c r="H104" i="24"/>
  <c r="R104" i="24"/>
  <c r="K105" i="24"/>
  <c r="B106" i="24"/>
  <c r="P106" i="24"/>
  <c r="J107" i="24"/>
  <c r="U107" i="24"/>
  <c r="O108" i="24"/>
  <c r="F109" i="24"/>
  <c r="T109" i="24"/>
  <c r="N110" i="24"/>
  <c r="E111" i="24"/>
  <c r="S111" i="24"/>
  <c r="J112" i="24"/>
  <c r="D113" i="24"/>
  <c r="R113" i="24"/>
  <c r="I114" i="24"/>
  <c r="C115" i="24"/>
  <c r="N115" i="24"/>
  <c r="H116" i="24"/>
  <c r="B117" i="24"/>
  <c r="M117" i="24"/>
  <c r="G118" i="24"/>
  <c r="C99" i="24"/>
  <c r="M99" i="24"/>
  <c r="C100" i="24"/>
  <c r="O100" i="24"/>
  <c r="E101" i="24"/>
  <c r="O101" i="24"/>
  <c r="G102" i="24"/>
  <c r="Q102" i="24"/>
  <c r="G103" i="24"/>
  <c r="S103" i="24"/>
  <c r="I104" i="24"/>
  <c r="S104" i="24"/>
  <c r="L105" i="24"/>
  <c r="F106" i="24"/>
  <c r="Q106" i="24"/>
  <c r="K107" i="24"/>
  <c r="B108" i="24"/>
  <c r="P108" i="24"/>
  <c r="J109" i="24"/>
  <c r="U109" i="24"/>
  <c r="O110" i="24"/>
  <c r="F111" i="24"/>
  <c r="T111" i="24"/>
  <c r="N112" i="24"/>
  <c r="E113" i="24"/>
  <c r="S113" i="24"/>
  <c r="J114" i="24"/>
  <c r="D115" i="24"/>
  <c r="R115" i="24"/>
  <c r="I116" i="24"/>
  <c r="C117" i="24"/>
  <c r="N117" i="24"/>
  <c r="H118" i="24"/>
  <c r="D99" i="24"/>
  <c r="N99" i="24"/>
  <c r="F100" i="24"/>
  <c r="P100" i="24"/>
  <c r="F101" i="24"/>
  <c r="R101" i="24"/>
  <c r="H102" i="24"/>
  <c r="R102" i="24"/>
  <c r="J103" i="24"/>
  <c r="T103" i="24"/>
  <c r="J104" i="24"/>
  <c r="B105" i="24"/>
  <c r="M105" i="24"/>
  <c r="G106" i="24"/>
  <c r="R106" i="24"/>
  <c r="L107" i="24"/>
  <c r="F108" i="24"/>
  <c r="Q108" i="24"/>
  <c r="K109" i="24"/>
  <c r="B110" i="24"/>
  <c r="P110" i="24"/>
  <c r="J111" i="24"/>
  <c r="U111" i="24"/>
  <c r="O112" i="24"/>
  <c r="F113" i="24"/>
  <c r="T113" i="24"/>
  <c r="N114" i="24"/>
  <c r="E115" i="24"/>
  <c r="S115" i="24"/>
  <c r="J116" i="24"/>
  <c r="D117" i="24"/>
  <c r="R117" i="24"/>
  <c r="I118" i="24"/>
  <c r="E99" i="24"/>
  <c r="O99" i="24"/>
  <c r="G100" i="24"/>
  <c r="Q100" i="24"/>
  <c r="G101" i="24"/>
  <c r="S101" i="24"/>
  <c r="I102" i="24"/>
  <c r="S102" i="24"/>
  <c r="K103" i="24"/>
  <c r="U103" i="24"/>
  <c r="K104" i="24"/>
  <c r="C105" i="24"/>
  <c r="N105" i="24"/>
  <c r="H106" i="24"/>
  <c r="B107" i="24"/>
  <c r="M107" i="24"/>
  <c r="G108" i="24"/>
  <c r="R108" i="24"/>
  <c r="L109" i="24"/>
  <c r="F110" i="24"/>
  <c r="Q110" i="24"/>
  <c r="K111" i="24"/>
  <c r="B112" i="24"/>
  <c r="P112" i="24"/>
  <c r="J113" i="24"/>
  <c r="U113" i="24"/>
  <c r="O114" i="24"/>
  <c r="F115" i="24"/>
  <c r="T115" i="24"/>
  <c r="N116" i="24"/>
  <c r="E117" i="24"/>
  <c r="S117" i="24"/>
  <c r="J118" i="24"/>
  <c r="F99" i="24"/>
  <c r="R99" i="24"/>
  <c r="H100" i="24"/>
  <c r="R100" i="24"/>
  <c r="J101" i="24"/>
  <c r="T101" i="24"/>
  <c r="J102" i="24"/>
  <c r="B103" i="24"/>
  <c r="L103" i="24"/>
  <c r="B104" i="24"/>
  <c r="N104" i="24"/>
  <c r="D105" i="24"/>
  <c r="R105" i="24"/>
  <c r="I106" i="24"/>
  <c r="C107" i="24"/>
  <c r="N107" i="24"/>
  <c r="H108" i="24"/>
  <c r="B109" i="24"/>
  <c r="M109" i="24"/>
  <c r="G110" i="24"/>
  <c r="R110" i="24"/>
  <c r="L111" i="24"/>
  <c r="F112" i="24"/>
  <c r="Q112" i="24"/>
  <c r="K113" i="24"/>
  <c r="B114" i="24"/>
  <c r="P114" i="24"/>
  <c r="J115" i="24"/>
  <c r="U115" i="24"/>
  <c r="O116" i="24"/>
  <c r="F117" i="24"/>
  <c r="T117" i="24"/>
  <c r="P118" i="24"/>
  <c r="G99" i="24"/>
  <c r="S99" i="24"/>
  <c r="I100" i="24"/>
  <c r="S100" i="24"/>
  <c r="K101" i="24"/>
  <c r="U101" i="24"/>
  <c r="K102" i="24"/>
  <c r="C103" i="24"/>
  <c r="M103" i="24"/>
  <c r="C104" i="24"/>
  <c r="O104" i="24"/>
  <c r="E105" i="24"/>
  <c r="S105" i="24"/>
  <c r="J106" i="24"/>
  <c r="D107" i="24"/>
  <c r="R107" i="24"/>
  <c r="I108" i="24"/>
  <c r="C109" i="24"/>
  <c r="N109" i="24"/>
  <c r="H110" i="24"/>
  <c r="B111" i="24"/>
  <c r="M111" i="24"/>
  <c r="G112" i="24"/>
  <c r="R112" i="24"/>
  <c r="L113" i="24"/>
  <c r="F114" i="24"/>
  <c r="Q114" i="24"/>
  <c r="K115" i="24"/>
  <c r="B116" i="24"/>
  <c r="P116" i="24"/>
  <c r="J117" i="24"/>
  <c r="U117" i="24"/>
  <c r="Q118" i="24"/>
  <c r="J99" i="24"/>
  <c r="T99" i="24"/>
  <c r="J100" i="24"/>
  <c r="B101" i="24"/>
  <c r="L101" i="24"/>
  <c r="B102" i="24"/>
  <c r="N102" i="24"/>
  <c r="D103" i="24"/>
  <c r="N103" i="24"/>
  <c r="F104" i="24"/>
  <c r="P104" i="24"/>
  <c r="F105" i="24"/>
  <c r="T105" i="24"/>
  <c r="N106" i="24"/>
  <c r="E107" i="24"/>
  <c r="S107" i="24"/>
  <c r="J108" i="24"/>
  <c r="D109" i="24"/>
  <c r="R109" i="24"/>
  <c r="I110" i="24"/>
  <c r="C111" i="24"/>
  <c r="N111" i="24"/>
  <c r="H112" i="24"/>
  <c r="B113" i="24"/>
  <c r="M113" i="24"/>
  <c r="G114" i="24"/>
  <c r="R114" i="24"/>
  <c r="L115" i="24"/>
  <c r="F116" i="24"/>
  <c r="Q116" i="24"/>
  <c r="K117" i="24"/>
  <c r="B118" i="24"/>
  <c r="R118" i="24"/>
  <c r="N118" i="24"/>
  <c r="O118" i="24"/>
  <c r="G105" i="24"/>
  <c r="O105" i="24"/>
  <c r="C106" i="24"/>
  <c r="K106" i="24"/>
  <c r="S106" i="24"/>
  <c r="G107" i="24"/>
  <c r="O107" i="24"/>
  <c r="C108" i="24"/>
  <c r="K108" i="24"/>
  <c r="S108" i="24"/>
  <c r="G109" i="24"/>
  <c r="O109" i="24"/>
  <c r="C110" i="24"/>
  <c r="K110" i="24"/>
  <c r="S110" i="24"/>
  <c r="G111" i="24"/>
  <c r="O111" i="24"/>
  <c r="C112" i="24"/>
  <c r="K112" i="24"/>
  <c r="S112" i="24"/>
  <c r="G113" i="24"/>
  <c r="O113" i="24"/>
  <c r="C114" i="24"/>
  <c r="K114" i="24"/>
  <c r="S114" i="24"/>
  <c r="G115" i="24"/>
  <c r="O115" i="24"/>
  <c r="C116" i="24"/>
  <c r="K116" i="24"/>
  <c r="S116" i="24"/>
  <c r="G117" i="24"/>
  <c r="O117" i="24"/>
  <c r="C118" i="24"/>
  <c r="K118" i="24"/>
  <c r="S118" i="24"/>
  <c r="H99" i="24"/>
  <c r="P99" i="24"/>
  <c r="D100" i="24"/>
  <c r="L100" i="24"/>
  <c r="T100" i="24"/>
  <c r="H101" i="24"/>
  <c r="P101" i="24"/>
  <c r="D102" i="24"/>
  <c r="L102" i="24"/>
  <c r="T102" i="24"/>
  <c r="H103" i="24"/>
  <c r="P103" i="24"/>
  <c r="D104" i="24"/>
  <c r="L104" i="24"/>
  <c r="T104" i="24"/>
  <c r="H105" i="24"/>
  <c r="P105" i="24"/>
  <c r="D106" i="24"/>
  <c r="L106" i="24"/>
  <c r="T106" i="24"/>
  <c r="H107" i="24"/>
  <c r="P107" i="24"/>
  <c r="D108" i="24"/>
  <c r="L108" i="24"/>
  <c r="T108" i="24"/>
  <c r="H109" i="24"/>
  <c r="P109" i="24"/>
  <c r="D110" i="24"/>
  <c r="L110" i="24"/>
  <c r="T110" i="24"/>
  <c r="H111" i="24"/>
  <c r="P111" i="24"/>
  <c r="D112" i="24"/>
  <c r="L112" i="24"/>
  <c r="T112" i="24"/>
  <c r="H113" i="24"/>
  <c r="P113" i="24"/>
  <c r="D114" i="24"/>
  <c r="L114" i="24"/>
  <c r="T114" i="24"/>
  <c r="H115" i="24"/>
  <c r="P115" i="24"/>
  <c r="D116" i="24"/>
  <c r="L116" i="24"/>
  <c r="T116" i="24"/>
  <c r="H117" i="24"/>
  <c r="P117" i="24"/>
  <c r="D118" i="24"/>
  <c r="L118" i="24"/>
  <c r="T118" i="24"/>
  <c r="I99" i="24"/>
  <c r="Q99" i="24"/>
  <c r="E100" i="24"/>
  <c r="M100" i="24"/>
  <c r="U100" i="24"/>
  <c r="I101" i="24"/>
  <c r="Q101" i="24"/>
  <c r="E102" i="24"/>
  <c r="M102" i="24"/>
  <c r="U102" i="24"/>
  <c r="I103" i="24"/>
  <c r="Q103" i="24"/>
  <c r="E104" i="24"/>
  <c r="M104" i="24"/>
  <c r="U104" i="24"/>
  <c r="I105" i="24"/>
  <c r="Q105" i="24"/>
  <c r="E106" i="24"/>
  <c r="M106" i="24"/>
  <c r="U106" i="24"/>
  <c r="I107" i="24"/>
  <c r="Q107" i="24"/>
  <c r="E108" i="24"/>
  <c r="M108" i="24"/>
  <c r="U108" i="24"/>
  <c r="I109" i="24"/>
  <c r="Q109" i="24"/>
  <c r="E110" i="24"/>
  <c r="M110" i="24"/>
  <c r="U110" i="24"/>
  <c r="I111" i="24"/>
  <c r="Q111" i="24"/>
  <c r="E112" i="24"/>
  <c r="M112" i="24"/>
  <c r="U112" i="24"/>
  <c r="I113" i="24"/>
  <c r="Q113" i="24"/>
  <c r="E114" i="24"/>
  <c r="M114" i="24"/>
  <c r="U114" i="24"/>
  <c r="I115" i="24"/>
  <c r="Q115" i="24"/>
  <c r="E116" i="24"/>
  <c r="M116" i="24"/>
  <c r="U116" i="24"/>
  <c r="I117" i="24"/>
  <c r="Q117" i="24"/>
  <c r="E118" i="24"/>
  <c r="M118" i="24"/>
  <c r="C12" i="23" l="1"/>
  <c r="B12" i="21"/>
  <c r="B20" i="21"/>
  <c r="B19" i="21"/>
  <c r="B18" i="21"/>
  <c r="B17" i="21"/>
  <c r="B16" i="21"/>
  <c r="B15" i="21"/>
  <c r="B14" i="21"/>
  <c r="B13" i="21"/>
  <c r="B11" i="21"/>
  <c r="B9" i="21"/>
  <c r="B5" i="21"/>
  <c r="B4" i="21"/>
  <c r="B3" i="21"/>
  <c r="B2" i="21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D2" i="19" s="1"/>
  <c r="C3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D2" i="12" s="1"/>
  <c r="E2" i="12" s="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D2" i="11" s="1"/>
  <c r="E2" i="11" s="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2" i="20"/>
  <c r="C2" i="19"/>
  <c r="C2" i="18"/>
  <c r="C2" i="17"/>
  <c r="C2" i="16"/>
  <c r="C2" i="15"/>
  <c r="C2" i="14"/>
  <c r="C2" i="13"/>
  <c r="C2" i="12"/>
  <c r="C2" i="11"/>
  <c r="C2" i="10"/>
  <c r="C2" i="9"/>
  <c r="C2" i="8"/>
  <c r="C2" i="7"/>
  <c r="C2" i="6"/>
  <c r="C2" i="5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2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2" i="2"/>
  <c r="E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2" i="1"/>
  <c r="D2" i="9" l="1"/>
  <c r="E2" i="9" s="1"/>
  <c r="D2" i="14"/>
  <c r="E2" i="14" s="1"/>
  <c r="D2" i="18"/>
  <c r="E2" i="18" s="1"/>
  <c r="E2" i="19"/>
  <c r="D2" i="20"/>
  <c r="E2" i="20" s="1"/>
  <c r="D2" i="17"/>
  <c r="E2" i="17" s="1"/>
  <c r="D2" i="16"/>
  <c r="E2" i="16" s="1"/>
  <c r="D2" i="15"/>
  <c r="E2" i="15" s="1"/>
  <c r="D2" i="13"/>
  <c r="E2" i="13" s="1"/>
  <c r="D2" i="10"/>
  <c r="E2" i="10" s="1"/>
  <c r="D2" i="8"/>
  <c r="E2" i="8" s="1"/>
  <c r="D2" i="7"/>
  <c r="E2" i="7" s="1"/>
  <c r="D2" i="6"/>
  <c r="E2" i="6" s="1"/>
  <c r="D2" i="5"/>
  <c r="E2" i="5" s="1"/>
  <c r="D2" i="4"/>
  <c r="E2" i="4" s="1"/>
  <c r="D2" i="3"/>
  <c r="E2" i="3" s="1"/>
  <c r="D2" i="2"/>
  <c r="E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<sst xmlns="http://schemas.openxmlformats.org/spreadsheetml/2006/main" count="563" uniqueCount="99">
  <si>
    <t>Defensive Stock and ETFs</t>
  </si>
  <si>
    <t>REITs</t>
  </si>
  <si>
    <t>Growth Stock</t>
  </si>
  <si>
    <t>Blue Chip Stock</t>
  </si>
  <si>
    <t>Income Stocks/ETF</t>
  </si>
  <si>
    <t>Metal ETF</t>
  </si>
  <si>
    <t>Insurance</t>
  </si>
  <si>
    <t>Utilities</t>
  </si>
  <si>
    <t>Telecommunication</t>
  </si>
  <si>
    <t>FMCG</t>
  </si>
  <si>
    <t>Pharmaceuticals/Health care</t>
  </si>
  <si>
    <t>REITS</t>
  </si>
  <si>
    <t>Technology</t>
  </si>
  <si>
    <t>Automotive</t>
  </si>
  <si>
    <t>Energy</t>
  </si>
  <si>
    <t>Retail</t>
  </si>
  <si>
    <t>Semi conductors</t>
  </si>
  <si>
    <t>E-commerce</t>
  </si>
  <si>
    <t xml:space="preserve">Metal </t>
  </si>
  <si>
    <t>Asset Name</t>
  </si>
  <si>
    <t>Avg Annualised Return</t>
  </si>
  <si>
    <t>AIG</t>
  </si>
  <si>
    <t>PEG</t>
  </si>
  <si>
    <t>VZ</t>
  </si>
  <si>
    <t>KHC</t>
  </si>
  <si>
    <t>WMT</t>
  </si>
  <si>
    <t>VHT</t>
  </si>
  <si>
    <t>CAT</t>
  </si>
  <si>
    <t>VNQ</t>
  </si>
  <si>
    <t>REET</t>
  </si>
  <si>
    <t>IAK</t>
  </si>
  <si>
    <t>IYR</t>
  </si>
  <si>
    <t>SPG</t>
  </si>
  <si>
    <t>AAPL</t>
  </si>
  <si>
    <t>NVDA</t>
  </si>
  <si>
    <t>TSLA</t>
  </si>
  <si>
    <t>AMZN</t>
  </si>
  <si>
    <t>PG</t>
  </si>
  <si>
    <t>DBB</t>
  </si>
  <si>
    <t>PFE</t>
  </si>
  <si>
    <t>CVX</t>
  </si>
  <si>
    <t>Monthly returns</t>
  </si>
  <si>
    <t>Date</t>
  </si>
  <si>
    <t>Monthly Average return</t>
  </si>
  <si>
    <t>Average Annualised return</t>
  </si>
  <si>
    <t>Correlation</t>
  </si>
  <si>
    <t>Very Low Correlation</t>
  </si>
  <si>
    <t>Negative Correlation</t>
  </si>
  <si>
    <t>Sample Variance/Covariance Matrix</t>
  </si>
  <si>
    <t>Annualised Sample Variance/Covariance Matrix</t>
  </si>
  <si>
    <t>NO SHORTING</t>
  </si>
  <si>
    <t xml:space="preserve"> SHORTING </t>
  </si>
  <si>
    <t>Ticker Name Name</t>
  </si>
  <si>
    <t xml:space="preserve">Weights MVE </t>
  </si>
  <si>
    <t>Weights MVE +1%</t>
  </si>
  <si>
    <t>Weights MVE +2%</t>
  </si>
  <si>
    <t>Weights MVE +3%</t>
  </si>
  <si>
    <t>Weights MVE +4%</t>
  </si>
  <si>
    <t>Weights MVE +5%</t>
  </si>
  <si>
    <t>Weights MVE +6%</t>
  </si>
  <si>
    <t>Weights MVE +7%</t>
  </si>
  <si>
    <t>Weights MVE +8%</t>
  </si>
  <si>
    <t>Weights MVE +9%</t>
  </si>
  <si>
    <t>Weights MVE +10%</t>
  </si>
  <si>
    <t>Weights MVE</t>
  </si>
  <si>
    <t xml:space="preserve">SUM OF WEIGHTS </t>
  </si>
  <si>
    <t>SHORTING</t>
  </si>
  <si>
    <t>Varience of the portfolio</t>
  </si>
  <si>
    <t>Std Deviation of the portfolio</t>
  </si>
  <si>
    <t>Expected return of the Portfolio</t>
  </si>
  <si>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</si>
  <si>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</si>
  <si>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</si>
  <si>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</si>
  <si>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</si>
  <si>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</si>
  <si>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TB3MS</t>
  </si>
  <si>
    <t>3-Month Treasury Bill Secondary Market Rate, Discount Basis, Percent, Monthly, Not Seasonally Adjusted</t>
  </si>
  <si>
    <t>Frequency: Monthly</t>
  </si>
  <si>
    <t>observation_date</t>
  </si>
  <si>
    <t>Average Annualised rate</t>
  </si>
  <si>
    <t>Average Monthly rate</t>
  </si>
  <si>
    <t>Total Return Index (Gross Dividends)</t>
  </si>
  <si>
    <t>Monthly Return</t>
  </si>
  <si>
    <t>Avg Monthly Return</t>
  </si>
  <si>
    <t>Annualised return</t>
  </si>
  <si>
    <t>Sharpe Ratio</t>
  </si>
  <si>
    <t>Risk - free rate</t>
  </si>
  <si>
    <t>Expected Return</t>
  </si>
  <si>
    <t>Annualsed Variance Covariance Matrix with dummy weights of 5% each</t>
  </si>
  <si>
    <t>Weights</t>
  </si>
  <si>
    <t>contribution to variance</t>
  </si>
  <si>
    <t>Sum of weights</t>
  </si>
  <si>
    <t>Portfolio Expected Return</t>
  </si>
  <si>
    <t>Std Dev of Portfolio</t>
  </si>
  <si>
    <t>no short</t>
  </si>
  <si>
    <t>short</t>
  </si>
  <si>
    <t>Return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</si>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</sst>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yyyy\-mm\-dd"/>
    <numFmt numFmtId="165" formatCode="0.0000"/>
    <numFmt numFmtId="166" formatCode="0.00000_)"/>
    <numFmt numFmtId="167" formatCode="0.00000"/>
    <numFmt numFmtId="168" formatCode="0.00000%"/>
    <numFmt numFmtId="169" formatCode="0.0000%"/>
    <numFmt numFmtId="170" formatCode="0.0%"/>
    <numFmt numFmtId="171" formatCode="0.000000%"/>
    <numFmt numFmtId="172" formatCode="0.000000"/>
  </numFmts>
  <fonts count="1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7" fillId="0" borderId="0"/>
  </cellStyleXfs>
  <cellXfs count="138">
    <xf numFmtId="0" fontId="0" fillId="0" borderId="0" xfId="0"/>
    <xf numFmtId="0" fontId="2" fillId="0" borderId="0" xfId="0" applyFont="1"/>
    <xf numFmtId="14" fontId="3" fillId="0" borderId="0" xfId="0" applyNumberFormat="1" applyFont="1"/>
    <xf numFmtId="0" fontId="5" fillId="0" borderId="1" xfId="0" applyFont="1" applyBorder="1"/>
    <xf numFmtId="14" fontId="3" fillId="0" borderId="1" xfId="0" applyNumberFormat="1" applyFont="1" applyBorder="1"/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/>
    <xf numFmtId="10" fontId="0" fillId="0" borderId="1" xfId="1" applyNumberFormat="1" applyFont="1" applyBorder="1"/>
    <xf numFmtId="0" fontId="0" fillId="0" borderId="1" xfId="0" applyBorder="1"/>
    <xf numFmtId="10" fontId="0" fillId="2" borderId="1" xfId="0" applyNumberFormat="1" applyFill="1" applyBorder="1"/>
    <xf numFmtId="10" fontId="0" fillId="2" borderId="1" xfId="1" applyNumberFormat="1" applyFont="1" applyFill="1" applyBorder="1"/>
    <xf numFmtId="0" fontId="5" fillId="0" borderId="4" xfId="0" applyFont="1" applyBorder="1" applyAlignment="1">
      <alignment wrapText="1"/>
    </xf>
    <xf numFmtId="10" fontId="0" fillId="0" borderId="4" xfId="1" applyNumberFormat="1" applyFont="1" applyBorder="1"/>
    <xf numFmtId="0" fontId="0" fillId="0" borderId="5" xfId="0" applyBorder="1"/>
    <xf numFmtId="0" fontId="0" fillId="0" borderId="7" xfId="0" applyBorder="1"/>
    <xf numFmtId="14" fontId="3" fillId="0" borderId="6" xfId="0" applyNumberFormat="1" applyFont="1" applyBorder="1"/>
    <xf numFmtId="0" fontId="0" fillId="0" borderId="6" xfId="0" applyBorder="1"/>
    <xf numFmtId="0" fontId="2" fillId="0" borderId="6" xfId="0" applyFont="1" applyBorder="1"/>
    <xf numFmtId="10" fontId="0" fillId="0" borderId="3" xfId="1" applyNumberFormat="1" applyFont="1" applyBorder="1"/>
    <xf numFmtId="9" fontId="0" fillId="0" borderId="1" xfId="1" applyFont="1" applyBorder="1"/>
    <xf numFmtId="0" fontId="7" fillId="0" borderId="0" xfId="3"/>
    <xf numFmtId="2" fontId="7" fillId="0" borderId="0" xfId="3" applyNumberFormat="1"/>
    <xf numFmtId="164" fontId="7" fillId="0" borderId="0" xfId="3" applyNumberFormat="1"/>
    <xf numFmtId="0" fontId="8" fillId="0" borderId="0" xfId="3" applyFont="1"/>
    <xf numFmtId="0" fontId="7" fillId="0" borderId="0" xfId="3" applyAlignment="1">
      <alignment wrapText="1"/>
    </xf>
    <xf numFmtId="10" fontId="0" fillId="0" borderId="0" xfId="1" applyNumberFormat="1" applyFont="1"/>
    <xf numFmtId="10" fontId="5" fillId="0" borderId="1" xfId="1" applyNumberFormat="1" applyFont="1" applyBorder="1"/>
    <xf numFmtId="43" fontId="0" fillId="0" borderId="0" xfId="2" applyFont="1"/>
    <xf numFmtId="165" fontId="2" fillId="0" borderId="1" xfId="0" applyNumberFormat="1" applyFont="1" applyBorder="1"/>
    <xf numFmtId="165" fontId="2" fillId="0" borderId="2" xfId="0" applyNumberFormat="1" applyFont="1" applyBorder="1"/>
    <xf numFmtId="9" fontId="0" fillId="0" borderId="1" xfId="1" applyFont="1" applyFill="1" applyBorder="1"/>
    <xf numFmtId="0" fontId="0" fillId="3" borderId="0" xfId="0" applyFill="1"/>
    <xf numFmtId="0" fontId="0" fillId="4" borderId="0" xfId="0" applyFill="1"/>
    <xf numFmtId="10" fontId="2" fillId="0" borderId="0" xfId="1" applyNumberFormat="1" applyFont="1"/>
    <xf numFmtId="2" fontId="7" fillId="0" borderId="0" xfId="1" applyNumberFormat="1" applyFont="1"/>
    <xf numFmtId="10" fontId="0" fillId="0" borderId="1" xfId="0" applyNumberFormat="1" applyBorder="1"/>
    <xf numFmtId="0" fontId="0" fillId="0" borderId="8" xfId="0" applyBorder="1"/>
    <xf numFmtId="0" fontId="10" fillId="0" borderId="8" xfId="0" applyFont="1" applyBorder="1" applyAlignment="1">
      <alignment horizontal="center"/>
    </xf>
    <xf numFmtId="166" fontId="0" fillId="0" borderId="0" xfId="0" applyNumberFormat="1"/>
    <xf numFmtId="0" fontId="10" fillId="0" borderId="9" xfId="0" applyFont="1" applyBorder="1" applyAlignment="1">
      <alignment horizontal="right"/>
    </xf>
    <xf numFmtId="166" fontId="0" fillId="0" borderId="9" xfId="0" applyNumberFormat="1" applyBorder="1"/>
    <xf numFmtId="0" fontId="10" fillId="0" borderId="0" xfId="0" applyFont="1" applyAlignment="1">
      <alignment horizontal="right"/>
    </xf>
    <xf numFmtId="0" fontId="10" fillId="0" borderId="10" xfId="0" applyFont="1" applyBorder="1" applyAlignment="1">
      <alignment horizontal="right"/>
    </xf>
    <xf numFmtId="166" fontId="0" fillId="0" borderId="10" xfId="0" applyNumberFormat="1" applyBorder="1"/>
    <xf numFmtId="0" fontId="5" fillId="5" borderId="1" xfId="0" applyFont="1" applyFill="1" applyBorder="1" applyAlignment="1">
      <alignment wrapText="1"/>
    </xf>
    <xf numFmtId="167" fontId="0" fillId="0" borderId="0" xfId="0" applyNumberFormat="1"/>
    <xf numFmtId="0" fontId="5" fillId="0" borderId="1" xfId="0" applyFont="1" applyBorder="1" applyAlignment="1">
      <alignment horizontal="center" vertical="top" wrapText="1"/>
    </xf>
    <xf numFmtId="2" fontId="0" fillId="0" borderId="0" xfId="0" applyNumberFormat="1"/>
    <xf numFmtId="168" fontId="0" fillId="0" borderId="1" xfId="1" applyNumberFormat="1" applyFont="1" applyBorder="1"/>
    <xf numFmtId="2" fontId="0" fillId="0" borderId="3" xfId="0" applyNumberFormat="1" applyBorder="1"/>
    <xf numFmtId="2" fontId="0" fillId="0" borderId="9" xfId="0" applyNumberFormat="1" applyBorder="1"/>
    <xf numFmtId="2" fontId="0" fillId="0" borderId="15" xfId="0" applyNumberFormat="1" applyBorder="1"/>
    <xf numFmtId="2" fontId="0" fillId="0" borderId="5" xfId="0" applyNumberFormat="1" applyBorder="1"/>
    <xf numFmtId="2" fontId="0" fillId="0" borderId="7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16" xfId="0" applyNumberFormat="1" applyBorder="1"/>
    <xf numFmtId="0" fontId="9" fillId="0" borderId="8" xfId="0" applyFont="1" applyBorder="1" applyAlignment="1">
      <alignment horizontal="center"/>
    </xf>
    <xf numFmtId="0" fontId="0" fillId="0" borderId="10" xfId="0" applyBorder="1"/>
    <xf numFmtId="0" fontId="0" fillId="3" borderId="10" xfId="0" applyFill="1" applyBorder="1"/>
    <xf numFmtId="0" fontId="13" fillId="6" borderId="17" xfId="0" applyFont="1" applyFill="1" applyBorder="1"/>
    <xf numFmtId="169" fontId="13" fillId="6" borderId="18" xfId="1" applyNumberFormat="1" applyFont="1" applyFill="1" applyBorder="1"/>
    <xf numFmtId="0" fontId="14" fillId="0" borderId="19" xfId="0" applyFont="1" applyBorder="1"/>
    <xf numFmtId="0" fontId="15" fillId="0" borderId="8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4" fillId="7" borderId="21" xfId="0" applyFont="1" applyFill="1" applyBorder="1"/>
    <xf numFmtId="169" fontId="14" fillId="0" borderId="10" xfId="1" applyNumberFormat="1" applyFont="1" applyBorder="1"/>
    <xf numFmtId="169" fontId="14" fillId="0" borderId="22" xfId="1" applyNumberFormat="1" applyFont="1" applyBorder="1"/>
    <xf numFmtId="169" fontId="0" fillId="0" borderId="0" xfId="1" applyNumberFormat="1" applyFont="1"/>
    <xf numFmtId="169" fontId="13" fillId="6" borderId="0" xfId="1" applyNumberFormat="1" applyFont="1" applyFill="1"/>
    <xf numFmtId="0" fontId="13" fillId="6" borderId="0" xfId="0" applyFont="1" applyFill="1"/>
    <xf numFmtId="0" fontId="10" fillId="0" borderId="6" xfId="0" applyFont="1" applyBorder="1" applyAlignment="1">
      <alignment horizontal="right"/>
    </xf>
    <xf numFmtId="0" fontId="10" fillId="0" borderId="20" xfId="0" applyFont="1" applyBorder="1" applyAlignment="1">
      <alignment horizontal="center"/>
    </xf>
    <xf numFmtId="0" fontId="10" fillId="0" borderId="2" xfId="0" applyFont="1" applyBorder="1" applyAlignment="1">
      <alignment horizontal="right"/>
    </xf>
    <xf numFmtId="0" fontId="1" fillId="0" borderId="0" xfId="0" applyFont="1" applyAlignment="1">
      <alignment horizontal="center"/>
    </xf>
    <xf numFmtId="170" fontId="1" fillId="0" borderId="0" xfId="1" applyNumberFormat="1" applyFont="1" applyBorder="1"/>
    <xf numFmtId="169" fontId="0" fillId="0" borderId="2" xfId="1" applyNumberFormat="1" applyFont="1" applyBorder="1"/>
    <xf numFmtId="170" fontId="0" fillId="0" borderId="0" xfId="1" applyNumberFormat="1" applyFont="1" applyBorder="1"/>
    <xf numFmtId="0" fontId="0" fillId="0" borderId="23" xfId="0" applyBorder="1"/>
    <xf numFmtId="0" fontId="0" fillId="0" borderId="2" xfId="0" applyBorder="1"/>
    <xf numFmtId="0" fontId="0" fillId="0" borderId="24" xfId="0" applyBorder="1"/>
    <xf numFmtId="0" fontId="0" fillId="0" borderId="22" xfId="0" applyBorder="1"/>
    <xf numFmtId="169" fontId="0" fillId="0" borderId="0" xfId="0" applyNumberFormat="1"/>
    <xf numFmtId="0" fontId="14" fillId="0" borderId="0" xfId="0" applyFont="1"/>
    <xf numFmtId="170" fontId="14" fillId="0" borderId="0" xfId="0" applyNumberFormat="1" applyFont="1"/>
    <xf numFmtId="10" fontId="14" fillId="8" borderId="0" xfId="1" applyNumberFormat="1" applyFont="1" applyFill="1"/>
    <xf numFmtId="10" fontId="14" fillId="9" borderId="0" xfId="1" applyNumberFormat="1" applyFont="1" applyFill="1"/>
    <xf numFmtId="167" fontId="14" fillId="10" borderId="0" xfId="0" applyNumberFormat="1" applyFont="1" applyFill="1"/>
    <xf numFmtId="0" fontId="13" fillId="6" borderId="25" xfId="0" applyFont="1" applyFill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2" fontId="0" fillId="0" borderId="0" xfId="1" applyNumberFormat="1" applyFont="1" applyBorder="1"/>
    <xf numFmtId="2" fontId="0" fillId="0" borderId="23" xfId="1" applyNumberFormat="1" applyFont="1" applyBorder="1"/>
    <xf numFmtId="0" fontId="10" fillId="0" borderId="30" xfId="0" applyFont="1" applyBorder="1" applyAlignment="1">
      <alignment horizontal="right"/>
    </xf>
    <xf numFmtId="167" fontId="0" fillId="0" borderId="23" xfId="0" applyNumberFormat="1" applyBorder="1"/>
    <xf numFmtId="0" fontId="10" fillId="0" borderId="29" xfId="0" applyFont="1" applyBorder="1" applyAlignment="1">
      <alignment horizontal="right"/>
    </xf>
    <xf numFmtId="0" fontId="0" fillId="0" borderId="31" xfId="0" applyBorder="1"/>
    <xf numFmtId="168" fontId="0" fillId="0" borderId="0" xfId="1" applyNumberFormat="1" applyFont="1"/>
    <xf numFmtId="171" fontId="0" fillId="0" borderId="0" xfId="1" applyNumberFormat="1" applyFont="1"/>
    <xf numFmtId="9" fontId="14" fillId="0" borderId="0" xfId="1" applyFont="1"/>
    <xf numFmtId="9" fontId="14" fillId="8" borderId="0" xfId="1" applyFont="1" applyFill="1"/>
    <xf numFmtId="9" fontId="14" fillId="9" borderId="0" xfId="1" applyFont="1" applyFill="1"/>
    <xf numFmtId="0" fontId="0" fillId="0" borderId="0" xfId="0" applyAlignment="1">
      <alignment horizontal="center"/>
    </xf>
    <xf numFmtId="169" fontId="0" fillId="0" borderId="29" xfId="0" applyNumberFormat="1" applyBorder="1"/>
    <xf numFmtId="172" fontId="0" fillId="0" borderId="0" xfId="0" applyNumberFormat="1"/>
    <xf numFmtId="9" fontId="14" fillId="11" borderId="0" xfId="1" applyFont="1" applyFill="1"/>
    <xf numFmtId="0" fontId="1" fillId="0" borderId="0" xfId="0" applyFont="1"/>
    <xf numFmtId="9" fontId="0" fillId="0" borderId="0" xfId="0" applyNumberFormat="1"/>
    <xf numFmtId="0" fontId="0" fillId="0" borderId="6" xfId="0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5" fillId="11" borderId="1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0" fontId="5" fillId="0" borderId="5" xfId="1" applyNumberFormat="1" applyFont="1" applyBorder="1" applyAlignment="1">
      <alignment horizontal="center"/>
    </xf>
    <xf numFmtId="10" fontId="5" fillId="0" borderId="7" xfId="1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5" fillId="0" borderId="13" xfId="1" applyNumberFormat="1" applyFont="1" applyBorder="1" applyAlignment="1">
      <alignment horizontal="center"/>
    </xf>
    <xf numFmtId="2" fontId="5" fillId="0" borderId="16" xfId="1" applyNumberFormat="1" applyFont="1" applyBorder="1" applyAlignment="1">
      <alignment horizontal="center"/>
    </xf>
    <xf numFmtId="9" fontId="0" fillId="0" borderId="0" xfId="1" applyFont="1"/>
    <xf numFmtId="10" fontId="12" fillId="5" borderId="0" xfId="1" applyNumberFormat="1" applyFont="1" applyFill="1" applyAlignment="1">
      <alignment horizontal="center"/>
    </xf>
    <xf numFmtId="0" fontId="11" fillId="5" borderId="0" xfId="0" applyFont="1" applyFill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5" borderId="1" xfId="0" applyFont="1" applyFill="1" applyBorder="1" applyAlignment="1">
      <alignment horizontal="center" wrapText="1"/>
    </xf>
    <xf numFmtId="0" fontId="5" fillId="0" borderId="0" xfId="0" applyFont="1" applyAlignment="1">
      <alignment horizontal="left"/>
    </xf>
    <xf numFmtId="0" fontId="5" fillId="5" borderId="4" xfId="0" applyFont="1" applyFill="1" applyBorder="1" applyAlignment="1">
      <alignment horizontal="center" wrapText="1"/>
    </xf>
    <xf numFmtId="0" fontId="5" fillId="5" borderId="11" xfId="0" applyFont="1" applyFill="1" applyBorder="1" applyAlignment="1">
      <alignment horizontal="center" wrapText="1"/>
    </xf>
    <xf numFmtId="0" fontId="5" fillId="5" borderId="12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/>
    </xf>
    <xf numFmtId="0" fontId="0" fillId="6" borderId="0" xfId="0" applyFill="1"/>
    <xf numFmtId="0" fontId="0" fillId="6" borderId="17" xfId="0" applyFill="1" applyBorder="1"/>
    <xf numFmtId="0" fontId="0" fillId="6" borderId="18" xfId="0" applyFill="1" applyBorder="1"/>
  </cellXfs>
  <cellStyles count="4">
    <cellStyle name="Comma" xfId="2" builtinId="3"/>
    <cellStyle name="Normal" xfId="0" builtinId="0"/>
    <cellStyle name="Normal 2" xfId="3" xr:uid="{DCDB387E-2EC7-894F-B1C8-0D09213826EC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customschemas.google.com/relationships/workbookmetadata" Target="metadata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4B48-0742-857F-6BE31273222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4B48-0742-857F-6BE31273222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4B48-0742-857F-6BE31273222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4B48-0742-857F-6BE31273222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4B48-0742-857F-6BE31273222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4B48-0742-857F-6BE31273222E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'Deliverable 1'!$A$2:$A$7</c:f>
              <c:strCache>
                <c:ptCount val="6"/>
                <c:pt idx="0">
                  <c:v>Defensive Stock and ETFs</c:v>
                </c:pt>
                <c:pt idx="1">
                  <c:v>REITs</c:v>
                </c:pt>
                <c:pt idx="2">
                  <c:v>Growth Stock</c:v>
                </c:pt>
                <c:pt idx="3">
                  <c:v>Blue Chip Stock</c:v>
                </c:pt>
                <c:pt idx="4">
                  <c:v>Income Stocks/ETF</c:v>
                </c:pt>
                <c:pt idx="5">
                  <c:v>Metal ETF</c:v>
                </c:pt>
              </c:strCache>
            </c:strRef>
          </c:cat>
          <c:val>
            <c:numRef>
              <c:f>'Deliverable 1'!$B$2:$B$7</c:f>
              <c:numCache>
                <c:formatCode>0%</c:formatCode>
                <c:ptCount val="6"/>
                <c:pt idx="0">
                  <c:v>0.4</c:v>
                </c:pt>
                <c:pt idx="1">
                  <c:v>0.2</c:v>
                </c:pt>
                <c:pt idx="2">
                  <c:v>0.1</c:v>
                </c:pt>
                <c:pt idx="3">
                  <c:v>0.15</c:v>
                </c:pt>
                <c:pt idx="4">
                  <c:v>0.1</c:v>
                </c:pt>
                <c:pt idx="5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CA-DE42-8781-795AB56D052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'Deliverable 1'!$A$9:$A$21</c:f>
              <c:strCache>
                <c:ptCount val="13"/>
                <c:pt idx="0">
                  <c:v>Insurance</c:v>
                </c:pt>
                <c:pt idx="1">
                  <c:v>Utilities</c:v>
                </c:pt>
                <c:pt idx="2">
                  <c:v>Telecommunication</c:v>
                </c:pt>
                <c:pt idx="3">
                  <c:v>FMCG</c:v>
                </c:pt>
                <c:pt idx="4">
                  <c:v>Pharmaceuticals/Health care</c:v>
                </c:pt>
                <c:pt idx="5">
                  <c:v>REITS</c:v>
                </c:pt>
                <c:pt idx="6">
                  <c:v>Technology</c:v>
                </c:pt>
                <c:pt idx="7">
                  <c:v>Automotive</c:v>
                </c:pt>
                <c:pt idx="8">
                  <c:v>Energy</c:v>
                </c:pt>
                <c:pt idx="9">
                  <c:v>Retail</c:v>
                </c:pt>
                <c:pt idx="10">
                  <c:v>Semi conductors</c:v>
                </c:pt>
                <c:pt idx="11">
                  <c:v>E-commerce</c:v>
                </c:pt>
                <c:pt idx="12">
                  <c:v>Metal </c:v>
                </c:pt>
              </c:strCache>
            </c:strRef>
          </c:cat>
          <c:val>
            <c:numRef>
              <c:f>'Deliverable 1'!$B$9:$B$21</c:f>
              <c:numCache>
                <c:formatCode>0%</c:formatCode>
                <c:ptCount val="13"/>
                <c:pt idx="0">
                  <c:v>0.1</c:v>
                </c:pt>
                <c:pt idx="1">
                  <c:v>0.1</c:v>
                </c:pt>
                <c:pt idx="2">
                  <c:v>0.05</c:v>
                </c:pt>
                <c:pt idx="3">
                  <c:v>0.1</c:v>
                </c:pt>
                <c:pt idx="4">
                  <c:v>0.1</c:v>
                </c:pt>
                <c:pt idx="5">
                  <c:v>0.2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18-FB46-A311-0191AD1B3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65119824"/>
        <c:axId val="265121552"/>
      </c:barChart>
      <c:catAx>
        <c:axId val="265119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121552"/>
        <c:crosses val="autoZero"/>
        <c:auto val="1"/>
        <c:lblAlgn val="ctr"/>
        <c:lblOffset val="100"/>
        <c:noMultiLvlLbl val="0"/>
      </c:catAx>
      <c:valAx>
        <c:axId val="26512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11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'Deliverable 1'!$B$26</c:f>
              <c:strCache>
                <c:ptCount val="1"/>
                <c:pt idx="0">
                  <c:v>Avg Annualised Return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'Deliverable 1'!$A$27:$A$46</c:f>
              <c:strCache>
                <c:ptCount val="20"/>
                <c:pt idx="0">
                  <c:v>AIG</c:v>
                </c:pt>
                <c:pt idx="1">
                  <c:v>PEG</c:v>
                </c:pt>
                <c:pt idx="2">
                  <c:v>VZ</c:v>
                </c:pt>
                <c:pt idx="3">
                  <c:v>KHC</c:v>
                </c:pt>
                <c:pt idx="4">
                  <c:v>WMT</c:v>
                </c:pt>
                <c:pt idx="5">
                  <c:v>VHT</c:v>
                </c:pt>
                <c:pt idx="6">
                  <c:v>CAT</c:v>
                </c:pt>
                <c:pt idx="7">
                  <c:v>VNQ</c:v>
                </c:pt>
                <c:pt idx="8">
                  <c:v>REET</c:v>
                </c:pt>
                <c:pt idx="9">
                  <c:v>IAK</c:v>
                </c:pt>
                <c:pt idx="10">
                  <c:v>IYR</c:v>
                </c:pt>
                <c:pt idx="11">
                  <c:v>SPG</c:v>
                </c:pt>
                <c:pt idx="12">
                  <c:v>AAPL</c:v>
                </c:pt>
                <c:pt idx="13">
                  <c:v>NVDA</c:v>
                </c:pt>
                <c:pt idx="14">
                  <c:v>TSLA</c:v>
                </c:pt>
                <c:pt idx="15">
                  <c:v>AMZN</c:v>
                </c:pt>
                <c:pt idx="16">
                  <c:v>PG</c:v>
                </c:pt>
                <c:pt idx="17">
                  <c:v>DBB</c:v>
                </c:pt>
                <c:pt idx="18">
                  <c:v>PFE</c:v>
                </c:pt>
                <c:pt idx="19">
                  <c:v>CVX</c:v>
                </c:pt>
              </c:strCache>
            </c:strRef>
          </c:cat>
          <c:val>
            <c:numRef>
              <c:f>'Deliverable 1'!$B$27:$B$46</c:f>
              <c:numCache>
                <c:formatCode>0.00%</c:formatCode>
                <c:ptCount val="20"/>
                <c:pt idx="0">
                  <c:v>0.16668364804897967</c:v>
                </c:pt>
                <c:pt idx="1">
                  <c:v>8.8700000000000001E-2</c:v>
                </c:pt>
                <c:pt idx="2">
                  <c:v>-3.3399999999999999E-2</c:v>
                </c:pt>
                <c:pt idx="3">
                  <c:v>1.38E-2</c:v>
                </c:pt>
                <c:pt idx="4">
                  <c:v>0.1386</c:v>
                </c:pt>
                <c:pt idx="5">
                  <c:v>7.6100000000000001E-2</c:v>
                </c:pt>
                <c:pt idx="6">
                  <c:v>0.1741</c:v>
                </c:pt>
                <c:pt idx="7">
                  <c:v>3.5999999999999997E-2</c:v>
                </c:pt>
                <c:pt idx="8">
                  <c:v>1.66E-2</c:v>
                </c:pt>
                <c:pt idx="9">
                  <c:v>0.12509999999999999</c:v>
                </c:pt>
                <c:pt idx="10">
                  <c:v>3.5400000000000001E-2</c:v>
                </c:pt>
                <c:pt idx="11">
                  <c:v>5.2699999999999997E-2</c:v>
                </c:pt>
                <c:pt idx="12">
                  <c:v>0.32579999999999998</c:v>
                </c:pt>
                <c:pt idx="13">
                  <c:v>0.58960000000000001</c:v>
                </c:pt>
                <c:pt idx="14">
                  <c:v>0.67600000000000005</c:v>
                </c:pt>
                <c:pt idx="15">
                  <c:v>0.14319999999999999</c:v>
                </c:pt>
                <c:pt idx="16">
                  <c:v>0.13450000000000001</c:v>
                </c:pt>
                <c:pt idx="17">
                  <c:v>3.5299999999999998E-2</c:v>
                </c:pt>
                <c:pt idx="18">
                  <c:v>1.38E-2</c:v>
                </c:pt>
                <c:pt idx="19">
                  <c:v>0.13950000000000001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C8-8840-B661-79BC1E2E5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1178976"/>
        <c:axId val="541180704"/>
      </c:barChart>
      <c:catAx>
        <c:axId val="54117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80704"/>
        <c:crosses val="autoZero"/>
        <c:auto val="1"/>
        <c:lblAlgn val="ctr"/>
        <c:lblOffset val="100"/>
        <c:noMultiLvlLbl val="0"/>
      </c:catAx>
      <c:valAx>
        <c:axId val="54118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7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MVE</a:t>
            </a:r>
            <a:r>
              <a:rPr lang="en-US" baseline="0"/>
              <a:t> (Combined)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'Deliverable 5'!$C$28:$X$28</c:f>
              <c:numCache>
                <c:formatCode>0.00%</c:formatCode>
                <c:ptCount val="22"/>
                <c:pt idx="0">
                  <c:v>2.986107827659638E-2</c:v>
                </c:pt>
                <c:pt idx="1">
                  <c:v>3.0042382598233143E-2</c:v>
                </c:pt>
                <c:pt idx="2">
                  <c:v>3.0493149546862282E-2</c:v>
                </c:pt>
                <c:pt idx="3">
                  <c:v>3.1074154004047068E-2</c:v>
                </c:pt>
                <c:pt idx="4">
                  <c:v>3.1749256354279824E-2</c:v>
                </c:pt>
                <c:pt idx="5">
                  <c:v>3.2512451580614839E-2</c:v>
                </c:pt>
                <c:pt idx="6">
                  <c:v>3.3351577070967184E-2</c:v>
                </c:pt>
                <c:pt idx="7">
                  <c:v>3.426230091113814E-2</c:v>
                </c:pt>
                <c:pt idx="8">
                  <c:v>3.5267302601418242E-2</c:v>
                </c:pt>
                <c:pt idx="9">
                  <c:v>3.6424724827731722E-2</c:v>
                </c:pt>
                <c:pt idx="10">
                  <c:v>3.7754731585517586E-2</c:v>
                </c:pt>
                <c:pt idx="11">
                  <c:v>2.5776628859007385E-2</c:v>
                </c:pt>
                <c:pt idx="12">
                  <c:v>2.5800106625071172E-2</c:v>
                </c:pt>
                <c:pt idx="13">
                  <c:v>2.5866175726271548E-2</c:v>
                </c:pt>
                <c:pt idx="14">
                  <c:v>2.5972541879883172E-2</c:v>
                </c:pt>
                <c:pt idx="15">
                  <c:v>2.6118660463725411E-2</c:v>
                </c:pt>
                <c:pt idx="16">
                  <c:v>2.6303866554424297E-2</c:v>
                </c:pt>
                <c:pt idx="17">
                  <c:v>2.6527344365706199E-2</c:v>
                </c:pt>
                <c:pt idx="18">
                  <c:v>2.6788134967730547E-2</c:v>
                </c:pt>
                <c:pt idx="19">
                  <c:v>2.7085160655638558E-2</c:v>
                </c:pt>
                <c:pt idx="20">
                  <c:v>2.7417243380119093E-2</c:v>
                </c:pt>
                <c:pt idx="21">
                  <c:v>2.8048580409432821E-2</c:v>
                </c:pt>
              </c:numCache>
            </c:numRef>
          </c:xVal>
          <c:yVal>
            <c:numRef>
              <c:f>'Deliverable 5'!$C$29:$X$29</c:f>
              <c:numCache>
                <c:formatCode>0.00%</c:formatCode>
                <c:ptCount val="22"/>
                <c:pt idx="0">
                  <c:v>6.5746328158979725E-2</c:v>
                </c:pt>
                <c:pt idx="1">
                  <c:v>7.574626094631827E-2</c:v>
                </c:pt>
                <c:pt idx="2">
                  <c:v>8.5746238482872467E-2</c:v>
                </c:pt>
                <c:pt idx="3">
                  <c:v>9.5746228088831251E-2</c:v>
                </c:pt>
                <c:pt idx="4">
                  <c:v>0.10574622734967712</c:v>
                </c:pt>
                <c:pt idx="5">
                  <c:v>0.1157462272971739</c:v>
                </c:pt>
                <c:pt idx="6">
                  <c:v>0.12574622614690706</c:v>
                </c:pt>
                <c:pt idx="7">
                  <c:v>0.13574622422848306</c:v>
                </c:pt>
                <c:pt idx="8">
                  <c:v>0.14574622488085262</c:v>
                </c:pt>
                <c:pt idx="9">
                  <c:v>0.15574622485213968</c:v>
                </c:pt>
                <c:pt idx="10">
                  <c:v>0.16574622235112338</c:v>
                </c:pt>
                <c:pt idx="11">
                  <c:v>8.1506125125253345E-3</c:v>
                </c:pt>
                <c:pt idx="12">
                  <c:v>1.8150611433747403E-2</c:v>
                </c:pt>
                <c:pt idx="13">
                  <c:v>2.8150604959029775E-2</c:v>
                </c:pt>
                <c:pt idx="14">
                  <c:v>3.8150505768415444E-2</c:v>
                </c:pt>
                <c:pt idx="15">
                  <c:v>4.8150501777928172E-2</c:v>
                </c:pt>
                <c:pt idx="16">
                  <c:v>5.815041728709517E-2</c:v>
                </c:pt>
                <c:pt idx="17">
                  <c:v>6.8150411061852489E-2</c:v>
                </c:pt>
                <c:pt idx="18">
                  <c:v>7.8150410410849053E-2</c:v>
                </c:pt>
                <c:pt idx="19">
                  <c:v>8.8150415707808377E-2</c:v>
                </c:pt>
                <c:pt idx="20">
                  <c:v>9.8150413195473116E-2</c:v>
                </c:pt>
                <c:pt idx="21">
                  <c:v>0.1081504132218831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E3-4D36-A81D-5E4A691C8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608831"/>
        <c:axId val="497353583"/>
      </c:scatterChart>
      <c:valAx>
        <c:axId val="1089608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3583"/>
        <c:crosses val="autoZero"/>
        <c:crossBetween val="midCat"/>
      </c:valAx>
      <c:valAx>
        <c:axId val="49735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</a:t>
                </a:r>
                <a:r>
                  <a:rPr lang="en-US" baseline="0"/>
                  <a:t> Return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608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MVE</a:t>
            </a:r>
            <a:r>
              <a:rPr lang="en-US" baseline="0"/>
              <a:t> (No Short)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'Deliverable 5'!$C$28:$M$28</c:f>
              <c:numCache>
                <c:formatCode>0.00%</c:formatCode>
                <c:ptCount val="11"/>
                <c:pt idx="0">
                  <c:v>2.986107827659638E-2</c:v>
                </c:pt>
                <c:pt idx="1">
                  <c:v>3.0042382598233143E-2</c:v>
                </c:pt>
                <c:pt idx="2">
                  <c:v>3.0493149546862282E-2</c:v>
                </c:pt>
                <c:pt idx="3">
                  <c:v>3.1074154004047068E-2</c:v>
                </c:pt>
                <c:pt idx="4">
                  <c:v>3.1749256354279824E-2</c:v>
                </c:pt>
                <c:pt idx="5">
                  <c:v>3.2512451580614839E-2</c:v>
                </c:pt>
                <c:pt idx="6">
                  <c:v>3.3351577070967184E-2</c:v>
                </c:pt>
                <c:pt idx="7">
                  <c:v>3.426230091113814E-2</c:v>
                </c:pt>
                <c:pt idx="8">
                  <c:v>3.5267302601418242E-2</c:v>
                </c:pt>
                <c:pt idx="9">
                  <c:v>3.6424724827731722E-2</c:v>
                </c:pt>
                <c:pt idx="10">
                  <c:v>3.7754731585517586E-2</c:v>
                </c:pt>
              </c:numCache>
            </c:numRef>
          </c:xVal>
          <c:yVal>
            <c:numRef>
              <c:f>'Deliverable 5'!$C$29:$M$29</c:f>
              <c:numCache>
                <c:formatCode>0.00%</c:formatCode>
                <c:ptCount val="11"/>
                <c:pt idx="0">
                  <c:v>6.5746328158979725E-2</c:v>
                </c:pt>
                <c:pt idx="1">
                  <c:v>7.574626094631827E-2</c:v>
                </c:pt>
                <c:pt idx="2">
                  <c:v>8.5746238482872467E-2</c:v>
                </c:pt>
                <c:pt idx="3">
                  <c:v>9.5746228088831251E-2</c:v>
                </c:pt>
                <c:pt idx="4">
                  <c:v>0.10574622734967712</c:v>
                </c:pt>
                <c:pt idx="5">
                  <c:v>0.1157462272971739</c:v>
                </c:pt>
                <c:pt idx="6">
                  <c:v>0.12574622614690706</c:v>
                </c:pt>
                <c:pt idx="7">
                  <c:v>0.13574622422848306</c:v>
                </c:pt>
                <c:pt idx="8">
                  <c:v>0.14574622488085262</c:v>
                </c:pt>
                <c:pt idx="9">
                  <c:v>0.15574622485213968</c:v>
                </c:pt>
                <c:pt idx="10">
                  <c:v>0.16574622235112338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AB-4CCE-BDD0-7DE3451B1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603551"/>
        <c:axId val="941077359"/>
      </c:scatterChart>
      <c:valAx>
        <c:axId val="108960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077359"/>
        <c:crosses val="autoZero"/>
        <c:crossBetween val="midCat"/>
      </c:valAx>
      <c:valAx>
        <c:axId val="94107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</a:t>
                </a:r>
                <a:r>
                  <a:rPr lang="en-US" baseline="0"/>
                  <a:t> Return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603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MVE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'Deliverable 5'!$N$28:$X$28</c:f>
              <c:numCache>
                <c:formatCode>0.00%</c:formatCode>
                <c:ptCount val="11"/>
                <c:pt idx="0">
                  <c:v>2.5776628859007385E-2</c:v>
                </c:pt>
                <c:pt idx="1">
                  <c:v>2.5800106625071172E-2</c:v>
                </c:pt>
                <c:pt idx="2">
                  <c:v>2.5866175726271548E-2</c:v>
                </c:pt>
                <c:pt idx="3">
                  <c:v>2.5972541879883172E-2</c:v>
                </c:pt>
                <c:pt idx="4">
                  <c:v>2.6118660463725411E-2</c:v>
                </c:pt>
                <c:pt idx="5">
                  <c:v>2.6303866554424297E-2</c:v>
                </c:pt>
                <c:pt idx="6">
                  <c:v>2.6527344365706199E-2</c:v>
                </c:pt>
                <c:pt idx="7">
                  <c:v>2.6788134967730547E-2</c:v>
                </c:pt>
                <c:pt idx="8">
                  <c:v>2.7085160655638558E-2</c:v>
                </c:pt>
                <c:pt idx="9">
                  <c:v>2.7417243380119093E-2</c:v>
                </c:pt>
                <c:pt idx="10">
                  <c:v>2.8048580409432821E-2</c:v>
                </c:pt>
              </c:numCache>
            </c:numRef>
          </c:xVal>
          <c:yVal>
            <c:numRef>
              <c:f>'Deliverable 5'!$N$29:$X$29</c:f>
              <c:numCache>
                <c:formatCode>0.00%</c:formatCode>
                <c:ptCount val="11"/>
                <c:pt idx="0">
                  <c:v>8.1506125125253345E-3</c:v>
                </c:pt>
                <c:pt idx="1">
                  <c:v>1.8150611433747403E-2</c:v>
                </c:pt>
                <c:pt idx="2">
                  <c:v>2.8150604959029775E-2</c:v>
                </c:pt>
                <c:pt idx="3">
                  <c:v>3.8150505768415444E-2</c:v>
                </c:pt>
                <c:pt idx="4">
                  <c:v>4.8150501777928172E-2</c:v>
                </c:pt>
                <c:pt idx="5">
                  <c:v>5.815041728709517E-2</c:v>
                </c:pt>
                <c:pt idx="6">
                  <c:v>6.8150411061852489E-2</c:v>
                </c:pt>
                <c:pt idx="7">
                  <c:v>7.8150410410849053E-2</c:v>
                </c:pt>
                <c:pt idx="8">
                  <c:v>8.8150415707808377E-2</c:v>
                </c:pt>
                <c:pt idx="9">
                  <c:v>9.8150413195473116E-2</c:v>
                </c:pt>
                <c:pt idx="10">
                  <c:v>0.1081504132218831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30-465E-94BB-3C6B3EBB8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599711"/>
        <c:axId val="788039983"/>
      </c:scatterChart>
      <c:valAx>
        <c:axId val="1089599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039983"/>
        <c:crosses val="autoZero"/>
        <c:crossBetween val="midCat"/>
      </c:valAx>
      <c:valAx>
        <c:axId val="78803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</a:t>
                </a:r>
                <a:r>
                  <a:rPr lang="en-US" baseline="0"/>
                  <a:t> Return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599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'[1]Deliverable 6'!$C$160</c:f>
              <c:strCache>
                <c:ptCount val="1"/>
                <c:pt idx="0">
                  <c:v>no short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'[1]Deliverable 6'!$B$161:$B$163</c:f>
              <c:strCache>
                <c:ptCount val="3"/>
                <c:pt idx="1">
                  <c:v>Return</c:v>
                </c:pt>
                <c:pt idx="2">
                  <c:v>Standard Deviation</c:v>
                </c:pt>
              </c:strCache>
            </c:strRef>
          </c:cat>
          <c:val>
            <c:numRef>
              <c:f>'[1]Deliverable 6'!$C$161:$C$163</c:f>
              <c:numCache>
                <c:formatCode>General</c:formatCode>
                <c:ptCount val="3"/>
                <c:pt idx="1">
                  <c:v>0.27485184698354265</c:v>
                </c:pt>
                <c:pt idx="2">
                  <c:v>0.2025286758765141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3F-435C-8FE0-012DA693E8ED}"/>
            </c:ext>
          </c:extLst>
        </c:ser>
        <c:ser>
          <c:idx val="1"/>
          <c:order val="1"/>
          <c:tx>
            <c:strRef>
              <c:f>'[1]Deliverable 6'!$D$160</c:f>
              <c:strCache>
                <c:ptCount val="1"/>
                <c:pt idx="0">
                  <c:v>short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'[1]Deliverable 6'!$B$161:$B$163</c:f>
              <c:strCache>
                <c:ptCount val="3"/>
                <c:pt idx="1">
                  <c:v>Return</c:v>
                </c:pt>
                <c:pt idx="2">
                  <c:v>Standard Deviation</c:v>
                </c:pt>
              </c:strCache>
            </c:strRef>
          </c:cat>
          <c:val>
            <c:numRef>
              <c:f>'[1]Deliverable 6'!$D$161:$D$163</c:f>
              <c:numCache>
                <c:formatCode>General</c:formatCode>
                <c:ptCount val="3"/>
                <c:pt idx="1">
                  <c:v>0.38602126636523537</c:v>
                </c:pt>
                <c:pt idx="2">
                  <c:v>0.18716494316274804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3F-435C-8FE0-012DA693E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59107008"/>
        <c:axId val="1359196992"/>
      </c:barChart>
      <c:catAx>
        <c:axId val="1359107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196992"/>
        <c:crosses val="autoZero"/>
        <c:auto val="1"/>
        <c:lblAlgn val="ctr"/>
        <c:lblOffset val="100"/>
        <c:noMultiLvlLbl val="0"/>
      </c:catAx>
      <c:valAx>
        <c:axId val="135919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10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7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2</xdr:row>
      <xdr:rowOff>50800</xdr:rowOff>
    </xdr:from>
    <xdr:to>
      <xdr:col>18</xdr:col>
      <xdr:colOff>12700</xdr:colOff>
      <xdr:row>21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803C04-D06C-61D2-8EEC-90AD21DD5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539750</xdr:colOff>
      <xdr:row>2</xdr:row>
      <xdr:rowOff>31750</xdr:rowOff>
    </xdr:from>
    <xdr:to>
      <xdr:col>9</xdr:col>
      <xdr:colOff>495300</xdr:colOff>
      <xdr:row>21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216443-CB1D-DF17-CED6-B9D5870516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577850</xdr:colOff>
      <xdr:row>25</xdr:row>
      <xdr:rowOff>488950</xdr:rowOff>
    </xdr:from>
    <xdr:to>
      <xdr:col>14</xdr:col>
      <xdr:colOff>292100</xdr:colOff>
      <xdr:row>46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F322D31-E3C2-7F2D-9472-1FEEEC032B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786114</xdr:colOff>
      <xdr:row>1</xdr:row>
      <xdr:rowOff>523754</xdr:rowOff>
    </xdr:from>
    <xdr:to>
      <xdr:col>31</xdr:col>
      <xdr:colOff>612494</xdr:colOff>
      <xdr:row>16</xdr:row>
      <xdr:rowOff>151435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28CDB0-E87E-37AC-C2E2-8B2347A5F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766180</xdr:colOff>
      <xdr:row>33</xdr:row>
      <xdr:rowOff>220456</xdr:rowOff>
    </xdr:from>
    <xdr:to>
      <xdr:col>31</xdr:col>
      <xdr:colOff>600705</xdr:colOff>
      <xdr:row>48</xdr:row>
      <xdr:rowOff>130002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9C84E2-2FA2-5271-8226-823D0EDB05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766823</xdr:colOff>
      <xdr:row>17</xdr:row>
      <xdr:rowOff>176513</xdr:rowOff>
    </xdr:from>
    <xdr:to>
      <xdr:col>31</xdr:col>
      <xdr:colOff>593203</xdr:colOff>
      <xdr:row>32</xdr:row>
      <xdr:rowOff>170726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A67A578-F52B-D455-B906-104117B8E2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206</xdr:row>
      <xdr:rowOff>135466</xdr:rowOff>
    </xdr:from>
    <xdr:to>
      <xdr:col>15</xdr:col>
      <xdr:colOff>584200</xdr:colOff>
      <xdr:row>227</xdr:row>
      <xdr:rowOff>194733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14C8BF-57EC-4CD5-842F-16C067F5C9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155005</xdr:colOff>
      <xdr:row>207</xdr:row>
      <xdr:rowOff>168029</xdr:rowOff>
    </xdr:from>
    <xdr:to>
      <xdr:col>7</xdr:col>
      <xdr:colOff>72248</xdr:colOff>
      <xdr:row>230</xdr:row>
      <xdr:rowOff>20709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C6A89C-1EE6-4591-9A6C-2A7D4EDDB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7665" y="40195889"/>
          <a:ext cx="5803835" cy="4058920"/>
        </a:xfrm>
        <a:prstGeom prst="rect">
          <a:avLst/>
        </a:prstGeom>
      </xdr:spPr>
    </xdr:pic>
    <xdr:clientData/>
  </xdr:twoCellAnchor>
  <xdr:twoCellAnchor editAs="oneCell">
    <xdr:from>
      <xdr:col>7</xdr:col>
      <xdr:colOff>33865</xdr:colOff>
      <xdr:row>170</xdr:row>
      <xdr:rowOff>108503</xdr:rowOff>
    </xdr:from>
    <xdr:to>
      <xdr:col>13</xdr:col>
      <xdr:colOff>314595</xdr:colOff>
      <xdr:row>194</xdr:row>
      <xdr:rowOff>135467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6202F96-3B78-47B0-A6F6-5715964AC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28585" y="33369803"/>
          <a:ext cx="6256081" cy="4416084"/>
        </a:xfrm>
        <a:prstGeom prst="rect">
          <a:avLst/>
        </a:prstGeom>
      </xdr:spPr>
    </xdr:pic>
    <xdr:clientData/>
  </xdr:twoCellAnchor>
  <xdr:twoCellAnchor editAs="oneCell">
    <xdr:from>
      <xdr:col>2</xdr:col>
      <xdr:colOff>1449294</xdr:colOff>
      <xdr:row>170</xdr:row>
      <xdr:rowOff>14942</xdr:rowOff>
    </xdr:from>
    <xdr:to>
      <xdr:col>8</xdr:col>
      <xdr:colOff>603113</xdr:colOff>
      <xdr:row>193</xdr:row>
      <xdr:rowOff>74706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88343E-7DFB-4AEB-AF7A-B8102235B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81954" y="33276242"/>
          <a:ext cx="6187646" cy="426600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9MIN/Downloads/Project%202-Riya%20(Deliverable%206)%20(1).xlsx" TargetMode="External"/><Relationship Id="rId1" Type="http://schemas.openxmlformats.org/officeDocument/2006/relationships/externalLinkPath" Target="file:///C:/Users/9MIN/Downloads/Project%202-Riya%20(Deliverable%206)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liverable 1"/>
      <sheetName val="Deliverable 2,3,4"/>
      <sheetName val="Deliverable 5"/>
      <sheetName val="Deliverable 6"/>
      <sheetName val="Risk free rate"/>
      <sheetName val="AIG"/>
      <sheetName val="PEG"/>
      <sheetName val="VZ"/>
      <sheetName val="KHC"/>
      <sheetName val="WMT"/>
      <sheetName val="VHT"/>
      <sheetName val="CAT"/>
      <sheetName val="VNQ"/>
      <sheetName val="REET"/>
      <sheetName val="IAK"/>
      <sheetName val="IYR"/>
      <sheetName val="SPG"/>
      <sheetName val="AAPL"/>
      <sheetName val="NVDA"/>
      <sheetName val="TSLA"/>
      <sheetName val="AMZN"/>
      <sheetName val="PG"/>
      <sheetName val="DBB"/>
      <sheetName val="PFE"/>
      <sheetName val="CVX"/>
    </sheetNames>
    <sheetDataSet>
      <sheetData sheetId="0"/>
      <sheetData sheetId="1"/>
      <sheetData sheetId="2"/>
      <sheetData sheetId="3">
        <row r="139">
          <cell r="D139">
            <v>0.2</v>
          </cell>
        </row>
        <row r="160">
          <cell r="C160" t="str">
            <v>no short</v>
          </cell>
          <cell r="D160" t="str">
            <v>short</v>
          </cell>
        </row>
        <row r="161">
          <cell r="B161"/>
          <cell r="C161"/>
          <cell r="D161"/>
        </row>
        <row r="162">
          <cell r="B162" t="str">
            <v>Return</v>
          </cell>
          <cell r="C162">
            <v>0.27485184698354265</v>
          </cell>
          <cell r="D162">
            <v>0.38602126636523537</v>
          </cell>
        </row>
        <row r="163">
          <cell r="B163" t="str">
            <v>Standard Deviation</v>
          </cell>
          <cell r="C163">
            <v>0.2025286758765141</v>
          </cell>
          <cell r="D163">
            <v>0.18716494316274804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0573-FD77-FD4A-967F-DB80FA2C7599}">
  <dimension ref="A2:T48"/>
  <sheetViews>
    <sheetView workbookViewId="0">
      <selection activeCell="C30" sqref="C30"/>
    </sheetView>
  </sheetViews>
  <sheetFormatPr baseColWidth="10" defaultColWidth="11.5" defaultRowHeight="15"/>
  <cols>
    <col min="1" max="1" width="23.1640625" bestFit="1" customWidth="1"/>
  </cols>
  <sheetData>
    <row r="2" spans="1:2">
      <c r="A2" s="3" t="s">
        <v>0</v>
      </c>
      <c r="B2" s="22">
        <f>8/20</f>
        <v>0.4</v>
      </c>
    </row>
    <row r="3" spans="1:2">
      <c r="A3" s="3" t="s">
        <v>1</v>
      </c>
      <c r="B3" s="22">
        <f>4/20</f>
        <v>0.2</v>
      </c>
    </row>
    <row r="4" spans="1:2">
      <c r="A4" s="3" t="s">
        <v>2</v>
      </c>
      <c r="B4" s="22">
        <f>2/20</f>
        <v>0.1</v>
      </c>
    </row>
    <row r="5" spans="1:2">
      <c r="A5" s="3" t="s">
        <v>3</v>
      </c>
      <c r="B5" s="22">
        <f>3/20</f>
        <v>0.15</v>
      </c>
    </row>
    <row r="6" spans="1:2">
      <c r="A6" s="3" t="s">
        <v>4</v>
      </c>
      <c r="B6" s="22">
        <f>2/20</f>
        <v>0.1</v>
      </c>
    </row>
    <row r="7" spans="1:2">
      <c r="A7" s="3" t="s">
        <v>5</v>
      </c>
      <c r="B7" s="22">
        <f>1/20</f>
        <v>0.05</v>
      </c>
    </row>
    <row r="8" spans="1:2">
      <c r="A8" s="11"/>
      <c r="B8" s="11"/>
    </row>
    <row r="9" spans="1:2">
      <c r="A9" s="3" t="s">
        <v>6</v>
      </c>
      <c r="B9" s="22">
        <f>2/20</f>
        <v>0.1</v>
      </c>
    </row>
    <row r="10" spans="1:2">
      <c r="A10" s="3" t="s">
        <v>7</v>
      </c>
      <c r="B10" s="22">
        <f>2/20</f>
        <v>0.1</v>
      </c>
    </row>
    <row r="11" spans="1:2">
      <c r="A11" s="3" t="s">
        <v>8</v>
      </c>
      <c r="B11" s="22">
        <f>1/20</f>
        <v>0.05</v>
      </c>
    </row>
    <row r="12" spans="1:2">
      <c r="A12" s="3" t="s">
        <v>9</v>
      </c>
      <c r="B12" s="22">
        <f>2/20</f>
        <v>0.1</v>
      </c>
    </row>
    <row r="13" spans="1:2">
      <c r="A13" s="3" t="s">
        <v>10</v>
      </c>
      <c r="B13" s="22">
        <f>2/20</f>
        <v>0.1</v>
      </c>
    </row>
    <row r="14" spans="1:2">
      <c r="A14" s="3" t="s">
        <v>11</v>
      </c>
      <c r="B14" s="22">
        <f>4/20</f>
        <v>0.2</v>
      </c>
    </row>
    <row r="15" spans="1:2">
      <c r="A15" s="3" t="s">
        <v>12</v>
      </c>
      <c r="B15" s="22">
        <f t="shared" ref="B15:B20" si="0">1/20</f>
        <v>0.05</v>
      </c>
    </row>
    <row r="16" spans="1:2">
      <c r="A16" s="3" t="s">
        <v>13</v>
      </c>
      <c r="B16" s="22">
        <f t="shared" si="0"/>
        <v>0.05</v>
      </c>
    </row>
    <row r="17" spans="1:3">
      <c r="A17" s="3" t="s">
        <v>14</v>
      </c>
      <c r="B17" s="22">
        <f t="shared" si="0"/>
        <v>0.05</v>
      </c>
    </row>
    <row r="18" spans="1:3">
      <c r="A18" s="3" t="s">
        <v>15</v>
      </c>
      <c r="B18" s="22">
        <f t="shared" si="0"/>
        <v>0.05</v>
      </c>
      <c r="C18" s="1"/>
    </row>
    <row r="19" spans="1:3">
      <c r="A19" s="3" t="s">
        <v>16</v>
      </c>
      <c r="B19" s="22">
        <f t="shared" si="0"/>
        <v>0.05</v>
      </c>
      <c r="C19" s="1"/>
    </row>
    <row r="20" spans="1:3">
      <c r="A20" s="3" t="s">
        <v>17</v>
      </c>
      <c r="B20" s="22">
        <f t="shared" si="0"/>
        <v>0.05</v>
      </c>
      <c r="C20" s="1"/>
    </row>
    <row r="21" spans="1:3">
      <c r="A21" s="3" t="s">
        <v>18</v>
      </c>
      <c r="B21" s="33">
        <f>1/20</f>
        <v>0.05</v>
      </c>
      <c r="C21" s="1"/>
    </row>
    <row r="22" spans="1:3">
      <c r="C22" s="1"/>
    </row>
    <row r="26" spans="1:3" ht="48">
      <c r="A26" s="6" t="s">
        <v>19</v>
      </c>
      <c r="B26" s="6" t="s">
        <v>20</v>
      </c>
    </row>
    <row r="27" spans="1:3">
      <c r="A27" s="5" t="s">
        <v>21</v>
      </c>
      <c r="B27" s="38">
        <f>'Deliverable 2,3,4'!B66</f>
        <v>0.16668364804897967</v>
      </c>
    </row>
    <row r="28" spans="1:3">
      <c r="A28" s="5" t="s">
        <v>22</v>
      </c>
      <c r="B28" s="38">
        <v>8.8700000000000001E-2</v>
      </c>
    </row>
    <row r="29" spans="1:3">
      <c r="A29" s="5" t="s">
        <v>23</v>
      </c>
      <c r="B29" s="38">
        <v>-3.3399999999999999E-2</v>
      </c>
    </row>
    <row r="30" spans="1:3">
      <c r="A30" s="5" t="s">
        <v>24</v>
      </c>
      <c r="B30" s="38">
        <v>1.38E-2</v>
      </c>
    </row>
    <row r="31" spans="1:3">
      <c r="A31" s="5" t="s">
        <v>25</v>
      </c>
      <c r="B31" s="38">
        <v>0.1386</v>
      </c>
    </row>
    <row r="32" spans="1:3">
      <c r="A32" s="5" t="s">
        <v>26</v>
      </c>
      <c r="B32" s="38">
        <v>7.6100000000000001E-2</v>
      </c>
    </row>
    <row r="33" spans="1:20">
      <c r="A33" s="5" t="s">
        <v>27</v>
      </c>
      <c r="B33" s="38">
        <v>0.1741</v>
      </c>
    </row>
    <row r="34" spans="1:20">
      <c r="A34" s="5" t="s">
        <v>28</v>
      </c>
      <c r="B34" s="38">
        <v>3.5999999999999997E-2</v>
      </c>
    </row>
    <row r="35" spans="1:20">
      <c r="A35" s="5" t="s">
        <v>29</v>
      </c>
      <c r="B35" s="38">
        <v>1.66E-2</v>
      </c>
    </row>
    <row r="36" spans="1:20">
      <c r="A36" s="5" t="s">
        <v>30</v>
      </c>
      <c r="B36" s="38">
        <v>0.12509999999999999</v>
      </c>
    </row>
    <row r="37" spans="1:20">
      <c r="A37" s="5" t="s">
        <v>31</v>
      </c>
      <c r="B37" s="38">
        <v>3.5400000000000001E-2</v>
      </c>
    </row>
    <row r="38" spans="1:20">
      <c r="A38" s="5" t="s">
        <v>32</v>
      </c>
      <c r="B38" s="38">
        <v>5.2699999999999997E-2</v>
      </c>
    </row>
    <row r="39" spans="1:20">
      <c r="A39" s="5" t="s">
        <v>33</v>
      </c>
      <c r="B39" s="38">
        <v>0.32579999999999998</v>
      </c>
    </row>
    <row r="40" spans="1:20">
      <c r="A40" s="5" t="s">
        <v>34</v>
      </c>
      <c r="B40" s="38">
        <v>0.58960000000000001</v>
      </c>
    </row>
    <row r="41" spans="1:20">
      <c r="A41" s="5" t="s">
        <v>35</v>
      </c>
      <c r="B41" s="38">
        <v>0.67600000000000005</v>
      </c>
    </row>
    <row r="42" spans="1:20">
      <c r="A42" s="5" t="s">
        <v>36</v>
      </c>
      <c r="B42" s="38">
        <v>0.14319999999999999</v>
      </c>
    </row>
    <row r="43" spans="1:20">
      <c r="A43" s="5" t="s">
        <v>37</v>
      </c>
      <c r="B43" s="38">
        <v>0.13450000000000001</v>
      </c>
    </row>
    <row r="44" spans="1:20">
      <c r="A44" s="5" t="s">
        <v>38</v>
      </c>
      <c r="B44" s="38">
        <v>3.5299999999999998E-2</v>
      </c>
    </row>
    <row r="45" spans="1:20">
      <c r="A45" s="5" t="s">
        <v>39</v>
      </c>
      <c r="B45" s="38">
        <v>1.38E-2</v>
      </c>
    </row>
    <row r="46" spans="1:20">
      <c r="A46" s="5" t="s">
        <v>40</v>
      </c>
      <c r="B46" s="38">
        <v>0.13950000000000001</v>
      </c>
    </row>
    <row r="48" spans="1:20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88E63-B501-8449-842E-658DD25D604A}">
  <dimension ref="A2:X142"/>
  <sheetViews>
    <sheetView topLeftCell="A74" zoomScale="70" workbookViewId="0">
      <selection activeCell="B1" sqref="B1"/>
    </sheetView>
  </sheetViews>
  <sheetFormatPr baseColWidth="10" defaultColWidth="11.5" defaultRowHeight="15"/>
  <cols>
    <col min="1" max="1" width="11" customWidth="1"/>
    <col min="2" max="2" width="17.1640625" style="28" bestFit="1" customWidth="1"/>
  </cols>
  <sheetData>
    <row r="2" spans="1:24" ht="21">
      <c r="B2" s="126" t="s">
        <v>41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</row>
    <row r="3" spans="1:24" ht="16">
      <c r="A3" s="6" t="s">
        <v>42</v>
      </c>
      <c r="B3" s="29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37</v>
      </c>
      <c r="S3" s="3" t="s">
        <v>38</v>
      </c>
      <c r="T3" s="3" t="s">
        <v>39</v>
      </c>
      <c r="U3" s="3" t="s">
        <v>40</v>
      </c>
    </row>
    <row r="4" spans="1:24">
      <c r="A4" s="4">
        <v>45231</v>
      </c>
      <c r="B4" s="10">
        <v>7.0127542514170837E-3</v>
      </c>
      <c r="C4" s="10">
        <v>5.8394836762198079E-3</v>
      </c>
      <c r="D4" s="10">
        <v>3.8422855016472836E-3</v>
      </c>
      <c r="E4" s="10">
        <v>2.9876135351337832E-2</v>
      </c>
      <c r="F4" s="10">
        <v>3.8553812433973632E-3</v>
      </c>
      <c r="G4" s="10">
        <v>-7.3561764119084352E-4</v>
      </c>
      <c r="H4" s="10">
        <v>5.1982343637580987E-3</v>
      </c>
      <c r="I4" s="10">
        <v>2.4685887027819484E-3</v>
      </c>
      <c r="J4" s="10">
        <v>3.9567287175641987E-3</v>
      </c>
      <c r="K4" s="10">
        <v>4.252041966763374E-3</v>
      </c>
      <c r="L4" s="10">
        <v>1.3288637290687286E-4</v>
      </c>
      <c r="M4" s="10">
        <v>1.638220054861329E-2</v>
      </c>
      <c r="N4" s="10">
        <v>6.178614386610594E-3</v>
      </c>
      <c r="O4" s="10">
        <v>2.0916958991469704E-2</v>
      </c>
      <c r="P4" s="10">
        <v>-2.0165305715992886E-3</v>
      </c>
      <c r="Q4" s="10">
        <v>1.7807498685100343E-2</v>
      </c>
      <c r="R4" s="10">
        <v>-1.5999736958453407E-3</v>
      </c>
      <c r="S4" s="10">
        <v>-4.4363308977035436E-2</v>
      </c>
      <c r="T4" s="10">
        <v>4.7456532388946756E-3</v>
      </c>
      <c r="U4" s="10">
        <v>-6.9304595309673412E-3</v>
      </c>
      <c r="W4" s="30"/>
      <c r="X4" s="28"/>
    </row>
    <row r="5" spans="1:24">
      <c r="A5" s="4">
        <v>45230</v>
      </c>
      <c r="B5" s="10">
        <v>1.1716366674441547E-2</v>
      </c>
      <c r="C5" s="10">
        <v>8.3289786237812483E-2</v>
      </c>
      <c r="D5" s="10">
        <v>0.1072902231439173</v>
      </c>
      <c r="E5" s="10">
        <v>-6.4805395425944837E-2</v>
      </c>
      <c r="F5" s="10">
        <v>2.1759305961868362E-2</v>
      </c>
      <c r="G5" s="10">
        <v>-3.9557670247560989E-2</v>
      </c>
      <c r="H5" s="10">
        <v>-0.16765861787443129</v>
      </c>
      <c r="I5" s="10">
        <v>-3.6215060928494996E-2</v>
      </c>
      <c r="J5" s="10">
        <v>-4.6290442396750453E-2</v>
      </c>
      <c r="K5" s="10">
        <v>2.651415333666338E-2</v>
      </c>
      <c r="L5" s="10">
        <v>-3.5961469694758628E-2</v>
      </c>
      <c r="M5" s="10">
        <v>1.7213802044799657E-2</v>
      </c>
      <c r="N5" s="10">
        <v>-2.568664345810948E-3</v>
      </c>
      <c r="O5" s="10">
        <v>-6.2507214406456804E-2</v>
      </c>
      <c r="P5" s="10">
        <v>-0.19734633522500197</v>
      </c>
      <c r="Q5" s="10">
        <v>4.6963499056010057E-2</v>
      </c>
      <c r="R5" s="10">
        <v>3.5116028331552689E-2</v>
      </c>
      <c r="S5" s="10">
        <v>4.0738728951656707E-2</v>
      </c>
      <c r="T5" s="10">
        <v>-7.8685201201231569E-2</v>
      </c>
      <c r="U5" s="10">
        <v>-0.13574945190199614</v>
      </c>
      <c r="W5" s="30"/>
      <c r="X5" s="28"/>
    </row>
    <row r="6" spans="1:24">
      <c r="A6" s="4">
        <v>45198</v>
      </c>
      <c r="B6" s="10">
        <v>4.1635038660519166E-2</v>
      </c>
      <c r="C6" s="10">
        <v>-5.9443002422979681E-2</v>
      </c>
      <c r="D6" s="10">
        <v>-7.3470674037924802E-2</v>
      </c>
      <c r="E6" s="10">
        <v>1.662173060922233E-2</v>
      </c>
      <c r="F6" s="10">
        <v>-1.6481109700603735E-2</v>
      </c>
      <c r="G6" s="10">
        <v>-3.464423065998614E-2</v>
      </c>
      <c r="H6" s="10">
        <v>-2.891885830991563E-2</v>
      </c>
      <c r="I6" s="10">
        <v>-7.2724508954064931E-2</v>
      </c>
      <c r="J6" s="10">
        <v>-6.3787599095882996E-2</v>
      </c>
      <c r="K6" s="10">
        <v>1.1431015106761743E-2</v>
      </c>
      <c r="L6" s="10">
        <v>-7.375531901721484E-2</v>
      </c>
      <c r="M6" s="10">
        <v>-3.2306234189514449E-2</v>
      </c>
      <c r="N6" s="10">
        <v>-8.8682057535872272E-2</v>
      </c>
      <c r="O6" s="10">
        <v>-0.11857572321654249</v>
      </c>
      <c r="P6" s="10">
        <v>-3.0455672659640366E-2</v>
      </c>
      <c r="Q6" s="10">
        <v>-7.8907325556119026E-2</v>
      </c>
      <c r="R6" s="10">
        <v>-5.4943817836881896E-2</v>
      </c>
      <c r="S6" s="10">
        <v>-4.264170566822674E-2</v>
      </c>
      <c r="T6" s="10">
        <v>-6.2465574669575814E-2</v>
      </c>
      <c r="U6" s="10">
        <v>4.6679156847381657E-2</v>
      </c>
      <c r="W6" s="30"/>
      <c r="X6" s="28"/>
    </row>
    <row r="7" spans="1:24">
      <c r="A7" s="4">
        <v>45169</v>
      </c>
      <c r="B7" s="10">
        <v>-2.9196555046366722E-2</v>
      </c>
      <c r="C7" s="10">
        <v>-3.2319685981325091E-2</v>
      </c>
      <c r="D7" s="10">
        <v>2.6407380092898069E-2</v>
      </c>
      <c r="E7" s="10">
        <v>-7.4351009409600266E-2</v>
      </c>
      <c r="F7" s="10">
        <v>2.0820282887250744E-2</v>
      </c>
      <c r="G7" s="10">
        <v>-1.1724730075064225E-2</v>
      </c>
      <c r="H7" s="10">
        <v>6.0187849867860396E-2</v>
      </c>
      <c r="I7" s="10">
        <v>-3.3779165174782674E-2</v>
      </c>
      <c r="J7" s="10">
        <v>-3.5384587935125819E-2</v>
      </c>
      <c r="K7" s="10">
        <v>2.3475933430028443E-3</v>
      </c>
      <c r="L7" s="10">
        <v>-3.0777846670800288E-2</v>
      </c>
      <c r="M7" s="10">
        <v>-8.9165051920306063E-2</v>
      </c>
      <c r="N7" s="10">
        <v>-4.2381261325756765E-2</v>
      </c>
      <c r="O7" s="10">
        <v>5.619650981557299E-2</v>
      </c>
      <c r="P7" s="10">
        <v>-3.4962420072542431E-2</v>
      </c>
      <c r="Q7" s="10">
        <v>3.2390783961699463E-2</v>
      </c>
      <c r="R7" s="10">
        <v>-1.2540105935820365E-2</v>
      </c>
      <c r="S7" s="10">
        <v>7.1309132517597074E-2</v>
      </c>
      <c r="T7" s="10">
        <v>-1.8856677652865552E-2</v>
      </c>
      <c r="U7" s="10">
        <v>-6.337522845634669E-3</v>
      </c>
      <c r="W7" s="30"/>
      <c r="X7" s="28"/>
    </row>
    <row r="8" spans="1:24">
      <c r="A8" s="4">
        <v>45138</v>
      </c>
      <c r="B8" s="10">
        <v>4.7618316369337235E-2</v>
      </c>
      <c r="C8" s="10">
        <v>8.1457384223049198E-3</v>
      </c>
      <c r="D8" s="10">
        <v>-6.6968466254494693E-2</v>
      </c>
      <c r="E8" s="10">
        <v>1.9155603646430361E-2</v>
      </c>
      <c r="F8" s="10">
        <v>1.7050859521745659E-2</v>
      </c>
      <c r="G8" s="10">
        <v>1.0293084922913467E-2</v>
      </c>
      <c r="H8" s="10">
        <v>8.3039804188632035E-2</v>
      </c>
      <c r="I8" s="10">
        <v>2.0344631496065527E-2</v>
      </c>
      <c r="J8" s="10">
        <v>3.3520686272340332E-2</v>
      </c>
      <c r="K8" s="10">
        <v>3.401944645730403E-2</v>
      </c>
      <c r="L8" s="10">
        <v>1.7448249477000185E-2</v>
      </c>
      <c r="M8" s="10">
        <v>7.8971527363617455E-2</v>
      </c>
      <c r="N8" s="10">
        <v>1.2783563084006262E-2</v>
      </c>
      <c r="O8" s="10">
        <v>0.10465232487214379</v>
      </c>
      <c r="P8" s="10">
        <v>2.1622034610536064E-2</v>
      </c>
      <c r="Q8" s="10">
        <v>2.5467934949370916E-2</v>
      </c>
      <c r="R8" s="10">
        <v>3.64875152477111E-2</v>
      </c>
      <c r="S8" s="10">
        <v>1.5846123372948419E-2</v>
      </c>
      <c r="T8" s="10">
        <v>-5.7673504778069607E-3</v>
      </c>
      <c r="U8" s="10">
        <v>4.0101834370920492E-2</v>
      </c>
      <c r="W8" s="30"/>
      <c r="X8" s="28"/>
    </row>
    <row r="9" spans="1:24">
      <c r="A9" s="4">
        <v>45107</v>
      </c>
      <c r="B9" s="10">
        <v>9.6079751503373986E-2</v>
      </c>
      <c r="C9" s="10">
        <v>5.7477283630439212E-2</v>
      </c>
      <c r="D9" s="10">
        <v>4.3783256410071879E-2</v>
      </c>
      <c r="E9" s="10">
        <v>-6.1405260777811353E-2</v>
      </c>
      <c r="F9" s="10">
        <v>7.0197718392258635E-2</v>
      </c>
      <c r="G9" s="10">
        <v>4.174209439822163E-2</v>
      </c>
      <c r="H9" s="10">
        <v>0.19586845549197415</v>
      </c>
      <c r="I9" s="10">
        <v>5.6160145649175756E-2</v>
      </c>
      <c r="J9" s="10">
        <v>3.2186104586757733E-2</v>
      </c>
      <c r="K9" s="10">
        <v>6.8665972692674285E-2</v>
      </c>
      <c r="L9" s="10">
        <v>5.7304475614452947E-2</v>
      </c>
      <c r="M9" s="10">
        <v>0.11676445056425308</v>
      </c>
      <c r="N9" s="10">
        <v>9.4330827365957298E-2</v>
      </c>
      <c r="O9" s="10">
        <v>0.11821417319281814</v>
      </c>
      <c r="P9" s="10">
        <v>0.28362673466385513</v>
      </c>
      <c r="Q9" s="10">
        <v>8.1107978105821987E-2</v>
      </c>
      <c r="R9" s="10">
        <v>6.4842346430963524E-2</v>
      </c>
      <c r="S9" s="10">
        <v>-7.8247261345852887E-2</v>
      </c>
      <c r="T9" s="10">
        <v>-3.5246534413369765E-2</v>
      </c>
      <c r="U9" s="10">
        <v>4.4681482254220903E-2</v>
      </c>
      <c r="W9" s="30"/>
      <c r="X9" s="28"/>
    </row>
    <row r="10" spans="1:24">
      <c r="A10" s="4">
        <v>45077</v>
      </c>
      <c r="B10" s="10">
        <v>-3.9595932500975191E-3</v>
      </c>
      <c r="C10" s="10">
        <v>-5.4587829554486725E-2</v>
      </c>
      <c r="D10" s="10">
        <v>-8.2409877358880126E-2</v>
      </c>
      <c r="E10" s="10">
        <v>-2.6737575646433125E-2</v>
      </c>
      <c r="F10" s="10">
        <v>-2.3472230071776384E-2</v>
      </c>
      <c r="G10" s="10">
        <v>-4.020526547483777E-2</v>
      </c>
      <c r="H10" s="10">
        <v>-5.96433065897118E-2</v>
      </c>
      <c r="I10" s="10">
        <v>-3.9615463621050881E-2</v>
      </c>
      <c r="J10" s="10">
        <v>-3.9074817191163624E-2</v>
      </c>
      <c r="K10" s="10">
        <v>-6.4966165065043463E-2</v>
      </c>
      <c r="L10" s="10">
        <v>-4.0266384450582095E-2</v>
      </c>
      <c r="M10" s="10">
        <v>-7.2098659130205398E-2</v>
      </c>
      <c r="N10" s="10">
        <v>4.6064781192289316E-2</v>
      </c>
      <c r="O10" s="10">
        <v>0.3634365873766699</v>
      </c>
      <c r="P10" s="10">
        <v>0.24112957215020392</v>
      </c>
      <c r="Q10" s="10">
        <v>0.14348032242769079</v>
      </c>
      <c r="R10" s="10">
        <v>-8.87586047965538E-2</v>
      </c>
      <c r="S10" s="10">
        <v>-5.0990145990586766E-2</v>
      </c>
      <c r="T10" s="10">
        <v>-1.1703685462628665E-2</v>
      </c>
      <c r="U10" s="10">
        <v>-9.7776714572975654E-2</v>
      </c>
      <c r="W10" s="30"/>
      <c r="X10" s="28"/>
    </row>
    <row r="11" spans="1:24">
      <c r="A11" s="4">
        <v>45044</v>
      </c>
      <c r="B11" s="10">
        <v>5.3217223805128513E-2</v>
      </c>
      <c r="C11" s="10">
        <v>1.2008934556419295E-2</v>
      </c>
      <c r="D11" s="10">
        <v>1.4958876919105029E-2</v>
      </c>
      <c r="E11" s="10">
        <v>1.5516753326082707E-2</v>
      </c>
      <c r="F11" s="10">
        <v>2.3872192260509354E-2</v>
      </c>
      <c r="G11" s="10">
        <v>3.0529184462664789E-2</v>
      </c>
      <c r="H11" s="10">
        <v>-3.8664642611550101E-2</v>
      </c>
      <c r="I11" s="10">
        <v>3.1312564341590661E-3</v>
      </c>
      <c r="J11" s="10">
        <v>1.5701456824709144E-2</v>
      </c>
      <c r="K11" s="10">
        <v>3.0134038699655828E-2</v>
      </c>
      <c r="L11" s="10">
        <v>9.1871694307019344E-3</v>
      </c>
      <c r="M11" s="10">
        <v>1.2059453951298418E-2</v>
      </c>
      <c r="N11" s="10">
        <v>2.8989916782765027E-2</v>
      </c>
      <c r="O11" s="10">
        <v>-1.0079766289486786E-3</v>
      </c>
      <c r="P11" s="10">
        <v>-0.2079919020534079</v>
      </c>
      <c r="Q11" s="10">
        <v>2.0911995352889887E-2</v>
      </c>
      <c r="R11" s="10">
        <v>5.8277036714188997E-2</v>
      </c>
      <c r="S11" s="10">
        <v>-1.9762351778655199E-3</v>
      </c>
      <c r="T11" s="10">
        <v>-4.6813272947138301E-2</v>
      </c>
      <c r="U11" s="10">
        <v>3.321873125982585E-2</v>
      </c>
      <c r="W11" s="30"/>
      <c r="X11" s="28"/>
    </row>
    <row r="12" spans="1:24">
      <c r="A12" s="4">
        <v>45016</v>
      </c>
      <c r="B12" s="10">
        <v>-0.17065822825253471</v>
      </c>
      <c r="C12" s="10">
        <v>4.362539053931476E-2</v>
      </c>
      <c r="D12" s="10">
        <v>2.0612322036032875E-3</v>
      </c>
      <c r="E12" s="10">
        <v>3.5772090293690276E-3</v>
      </c>
      <c r="F12" s="10">
        <v>4.1707020366969494E-2</v>
      </c>
      <c r="G12" s="10">
        <v>1.9055687467965328E-2</v>
      </c>
      <c r="H12" s="10">
        <v>-4.4708921577317609E-2</v>
      </c>
      <c r="I12" s="10">
        <v>-2.1797391891870029E-2</v>
      </c>
      <c r="J12" s="10">
        <v>-2.5211149260434367E-2</v>
      </c>
      <c r="K12" s="10">
        <v>-8.4893725064883435E-2</v>
      </c>
      <c r="L12" s="10">
        <v>-1.934020344663746E-2</v>
      </c>
      <c r="M12" s="10">
        <v>-6.8817035422842718E-2</v>
      </c>
      <c r="N12" s="10">
        <v>0.11864740761086996</v>
      </c>
      <c r="O12" s="10">
        <v>0.19666485656745325</v>
      </c>
      <c r="P12" s="10">
        <v>8.507121676146031E-3</v>
      </c>
      <c r="Q12" s="10">
        <v>9.6147723654886996E-2</v>
      </c>
      <c r="R12" s="10">
        <v>8.0910036448960374E-2</v>
      </c>
      <c r="S12" s="10">
        <v>-7.8743699533168066E-2</v>
      </c>
      <c r="T12" s="10">
        <v>5.6674717891001206E-3</v>
      </c>
      <c r="U12" s="10">
        <v>1.4865992237259608E-2</v>
      </c>
      <c r="W12" s="30"/>
      <c r="X12" s="28"/>
    </row>
    <row r="13" spans="1:24">
      <c r="A13" s="4">
        <v>44985</v>
      </c>
      <c r="B13" s="10">
        <v>-3.3375198171673406E-2</v>
      </c>
      <c r="C13" s="10">
        <v>-2.4220224245909236E-2</v>
      </c>
      <c r="D13" s="10">
        <v>-6.6394922279955207E-2</v>
      </c>
      <c r="E13" s="10">
        <v>-3.923131897533131E-2</v>
      </c>
      <c r="F13" s="10">
        <v>-1.2094391265042255E-2</v>
      </c>
      <c r="G13" s="10">
        <v>-4.6001354359642567E-2</v>
      </c>
      <c r="H13" s="10">
        <v>-5.0497478460550478E-2</v>
      </c>
      <c r="I13" s="10">
        <v>-5.8642891242919638E-2</v>
      </c>
      <c r="J13" s="10">
        <v>-4.7062234248163831E-2</v>
      </c>
      <c r="K13" s="10">
        <v>-1.0017830623495034E-2</v>
      </c>
      <c r="L13" s="10">
        <v>-5.9617864507561444E-2</v>
      </c>
      <c r="M13" s="10">
        <v>-4.9588267489302326E-2</v>
      </c>
      <c r="N13" s="10">
        <v>2.3179799238744671E-2</v>
      </c>
      <c r="O13" s="10">
        <v>0.18830902243566941</v>
      </c>
      <c r="P13" s="10">
        <v>0.18756494631104959</v>
      </c>
      <c r="Q13" s="10">
        <v>-8.629884611655185E-2</v>
      </c>
      <c r="R13" s="10">
        <v>-3.3852733454247219E-2</v>
      </c>
      <c r="S13" s="10">
        <v>0.12956287251604773</v>
      </c>
      <c r="T13" s="10">
        <v>-8.1294075276021102E-2</v>
      </c>
      <c r="U13" s="10">
        <v>-6.7886360968504686E-2</v>
      </c>
      <c r="W13" s="30"/>
      <c r="X13" s="28"/>
    </row>
    <row r="14" spans="1:24">
      <c r="A14" s="4">
        <v>44957</v>
      </c>
      <c r="B14" s="10">
        <v>-3.164597671575533E-4</v>
      </c>
      <c r="C14" s="10">
        <v>1.077173877451732E-2</v>
      </c>
      <c r="D14" s="10">
        <v>7.1718035906081376E-2</v>
      </c>
      <c r="E14" s="10">
        <v>-4.4210055865922275E-3</v>
      </c>
      <c r="F14" s="10">
        <v>1.4669780321593519E-2</v>
      </c>
      <c r="G14" s="10">
        <v>-7.9421947724188906E-3</v>
      </c>
      <c r="H14" s="10">
        <v>5.8281630892313946E-2</v>
      </c>
      <c r="I14" s="10">
        <v>0.10402486326961381</v>
      </c>
      <c r="J14" s="10">
        <v>9.4670666374496601E-2</v>
      </c>
      <c r="K14" s="10">
        <v>3.7527076460333611E-2</v>
      </c>
      <c r="L14" s="10">
        <v>9.9774376099718509E-2</v>
      </c>
      <c r="M14" s="10">
        <v>9.3463727803809793E-2</v>
      </c>
      <c r="N14" s="10">
        <v>0.11051781691860929</v>
      </c>
      <c r="O14" s="10">
        <v>0.33686912564538513</v>
      </c>
      <c r="P14" s="10">
        <v>0.40623477837311245</v>
      </c>
      <c r="Q14" s="10">
        <v>0.22773809523809518</v>
      </c>
      <c r="R14" s="10">
        <v>-5.4545682120531555E-2</v>
      </c>
      <c r="S14" s="10">
        <v>-3.3780329546961287E-2</v>
      </c>
      <c r="T14" s="10">
        <v>-0.1301888858011436</v>
      </c>
      <c r="U14" s="10">
        <v>-3.0475115434283707E-2</v>
      </c>
      <c r="W14" s="30"/>
      <c r="X14" s="28"/>
    </row>
    <row r="15" spans="1:24">
      <c r="A15" s="4">
        <v>44925</v>
      </c>
      <c r="B15" s="10">
        <v>7.1766274385827453E-3</v>
      </c>
      <c r="C15" s="10">
        <v>2.0997657374970464E-2</v>
      </c>
      <c r="D15" s="10">
        <v>1.0774737979507268E-2</v>
      </c>
      <c r="E15" s="10">
        <v>3.4561521616902853E-2</v>
      </c>
      <c r="F15" s="10">
        <v>-6.6239869661052123E-2</v>
      </c>
      <c r="G15" s="10">
        <v>-2.0945620851462315E-2</v>
      </c>
      <c r="H15" s="10">
        <v>1.3324272012488944E-2</v>
      </c>
      <c r="I15" s="10">
        <v>-5.0292653618281009E-2</v>
      </c>
      <c r="J15" s="10">
        <v>-3.7711909081324435E-2</v>
      </c>
      <c r="K15" s="10">
        <v>-2.6076111903788231E-2</v>
      </c>
      <c r="L15" s="10">
        <v>-4.7486511515541972E-2</v>
      </c>
      <c r="M15" s="10">
        <v>-1.2972723321017341E-3</v>
      </c>
      <c r="N15" s="10">
        <v>-0.12227251071939009</v>
      </c>
      <c r="O15" s="10">
        <v>-0.13644167863785919</v>
      </c>
      <c r="P15" s="10">
        <v>-0.36733436055469948</v>
      </c>
      <c r="Q15" s="10">
        <v>-0.1298943443132381</v>
      </c>
      <c r="R15" s="10">
        <v>1.6090116279069793E-2</v>
      </c>
      <c r="S15" s="10">
        <v>0.14505113765642796</v>
      </c>
      <c r="T15" s="10">
        <v>2.2143912188706091E-2</v>
      </c>
      <c r="U15" s="10">
        <v>-2.0839132594302846E-2</v>
      </c>
      <c r="W15" s="30"/>
      <c r="X15" s="28"/>
    </row>
    <row r="16" spans="1:24">
      <c r="A16" s="4">
        <v>44895</v>
      </c>
      <c r="B16" s="10">
        <v>0.10719306601175181</v>
      </c>
      <c r="C16" s="10">
        <v>7.9900200501576382E-2</v>
      </c>
      <c r="D16" s="10">
        <v>4.3082610298287409E-2</v>
      </c>
      <c r="E16" s="10">
        <v>3.3393474205681908E-2</v>
      </c>
      <c r="F16" s="10">
        <v>7.0891397681780252E-2</v>
      </c>
      <c r="G16" s="10">
        <v>4.6578616892518639E-2</v>
      </c>
      <c r="H16" s="10">
        <v>9.2164855356220377E-2</v>
      </c>
      <c r="I16" s="10">
        <v>6.1459852041566156E-2</v>
      </c>
      <c r="J16" s="10">
        <v>6.7390266712716265E-2</v>
      </c>
      <c r="K16" s="10">
        <v>3.749360108670672E-2</v>
      </c>
      <c r="L16" s="10">
        <v>6.1673773417545673E-2</v>
      </c>
      <c r="M16" s="10">
        <v>9.5981777307984378E-2</v>
      </c>
      <c r="N16" s="10">
        <v>-3.3019682817556802E-2</v>
      </c>
      <c r="O16" s="10">
        <v>0.25413031931719715</v>
      </c>
      <c r="P16" s="10">
        <v>-0.14432627230377079</v>
      </c>
      <c r="Q16" s="10">
        <v>-5.7594689574384926E-2</v>
      </c>
      <c r="R16" s="10">
        <v>0.10759621034668732</v>
      </c>
      <c r="S16" s="10">
        <v>-1.7877094972067055E-2</v>
      </c>
      <c r="T16" s="10">
        <v>8.615460559529993E-2</v>
      </c>
      <c r="U16" s="10">
        <v>2.1138443989068608E-2</v>
      </c>
      <c r="W16" s="30"/>
      <c r="X16" s="28"/>
    </row>
    <row r="17" spans="1:24">
      <c r="A17" s="4">
        <v>44865</v>
      </c>
      <c r="B17" s="10">
        <v>0.20050562978118069</v>
      </c>
      <c r="C17" s="10">
        <v>-2.8453214840415061E-3</v>
      </c>
      <c r="D17" s="10">
        <v>1.1692088235346154E-3</v>
      </c>
      <c r="E17" s="10">
        <v>0.15352274455940607</v>
      </c>
      <c r="F17" s="10">
        <v>9.7378679217045211E-2</v>
      </c>
      <c r="G17" s="10">
        <v>8.6410413877431216E-2</v>
      </c>
      <c r="H17" s="10">
        <v>0.32755703793656998</v>
      </c>
      <c r="I17" s="10">
        <v>3.5051182245164181E-2</v>
      </c>
      <c r="J17" s="10">
        <v>3.9491252627035685E-2</v>
      </c>
      <c r="K17" s="10">
        <v>0.14995503805541921</v>
      </c>
      <c r="L17" s="10">
        <v>3.1564395467744304E-2</v>
      </c>
      <c r="M17" s="10">
        <v>0.2142669908616778</v>
      </c>
      <c r="N17" s="10">
        <v>0.10954641586106877</v>
      </c>
      <c r="O17" s="10">
        <v>0.11187107792777165</v>
      </c>
      <c r="P17" s="10">
        <v>-0.14216776625824698</v>
      </c>
      <c r="Q17" s="10">
        <v>-9.3451327433628342E-2</v>
      </c>
      <c r="R17" s="10">
        <v>7.4364715657963557E-2</v>
      </c>
      <c r="S17" s="10">
        <v>-8.2521783700666471E-2</v>
      </c>
      <c r="T17" s="10">
        <v>6.3757081026032808E-2</v>
      </c>
      <c r="U17" s="10">
        <v>0.25913571135327712</v>
      </c>
      <c r="W17" s="30"/>
      <c r="X17" s="28"/>
    </row>
    <row r="18" spans="1:24">
      <c r="A18" s="4">
        <v>44834</v>
      </c>
      <c r="B18" s="10">
        <v>-7.7092532018576979E-2</v>
      </c>
      <c r="C18" s="10">
        <v>-0.11937001454944843</v>
      </c>
      <c r="D18" s="10">
        <v>-9.1843771651386477E-2</v>
      </c>
      <c r="E18" s="10">
        <v>-0.10828780548221519</v>
      </c>
      <c r="F18" s="10">
        <v>-2.1501629089174377E-2</v>
      </c>
      <c r="G18" s="10">
        <v>-3.0471543948845121E-2</v>
      </c>
      <c r="H18" s="10">
        <v>-0.11168879146861067</v>
      </c>
      <c r="I18" s="10">
        <v>-0.1285834555532275</v>
      </c>
      <c r="J18" s="10">
        <v>-0.12039980697994579</v>
      </c>
      <c r="K18" s="10">
        <v>-4.4669446098868491E-2</v>
      </c>
      <c r="L18" s="10">
        <v>-0.12688620812129489</v>
      </c>
      <c r="M18" s="10">
        <v>-0.10491100323624596</v>
      </c>
      <c r="N18" s="10">
        <v>-0.12097793304090458</v>
      </c>
      <c r="O18" s="10">
        <v>-0.19553869589105996</v>
      </c>
      <c r="P18" s="10">
        <v>-3.7589347266064416E-2</v>
      </c>
      <c r="Q18" s="10">
        <v>-0.10862191370197993</v>
      </c>
      <c r="R18" s="10">
        <v>-8.4747495534571615E-2</v>
      </c>
      <c r="S18" s="10">
        <v>-8.1342145399084971E-3</v>
      </c>
      <c r="T18" s="10">
        <v>-3.2499422677238099E-2</v>
      </c>
      <c r="U18" s="10">
        <v>-9.1041597783549505E-2</v>
      </c>
      <c r="W18" s="30"/>
      <c r="X18" s="28"/>
    </row>
    <row r="19" spans="1:24">
      <c r="A19" s="4">
        <v>44804</v>
      </c>
      <c r="B19" s="10">
        <v>-3.8766463831206967E-4</v>
      </c>
      <c r="C19" s="10">
        <v>-1.994846710727799E-2</v>
      </c>
      <c r="D19" s="10">
        <v>-9.4825763111338626E-2</v>
      </c>
      <c r="E19" s="10">
        <v>2.599566335535277E-2</v>
      </c>
      <c r="F19" s="10">
        <v>8.1165645815048058E-3</v>
      </c>
      <c r="G19" s="10">
        <v>-5.4046258158909691E-2</v>
      </c>
      <c r="H19" s="10">
        <v>-6.8297469260677646E-2</v>
      </c>
      <c r="I19" s="10">
        <v>-6.0125070802562713E-2</v>
      </c>
      <c r="J19" s="10">
        <v>-6.5598663227483409E-2</v>
      </c>
      <c r="K19" s="10">
        <v>1.2276614366384392E-2</v>
      </c>
      <c r="L19" s="10">
        <v>-5.8623386108093201E-2</v>
      </c>
      <c r="M19" s="10">
        <v>-6.130384592016528E-2</v>
      </c>
      <c r="N19" s="10">
        <v>-3.1205110346928924E-2</v>
      </c>
      <c r="O19" s="10">
        <v>-0.16896971460068597</v>
      </c>
      <c r="P19" s="10">
        <v>-7.2488642099949402E-2</v>
      </c>
      <c r="Q19" s="10">
        <v>-6.0615042608373422E-2</v>
      </c>
      <c r="R19" s="10">
        <v>-6.9827928944629931E-3</v>
      </c>
      <c r="S19" s="10">
        <v>1.2873326467559216E-2</v>
      </c>
      <c r="T19" s="10">
        <v>-0.10453368165831178</v>
      </c>
      <c r="U19" s="10">
        <v>-2.6307017689148074E-2</v>
      </c>
      <c r="W19" s="30"/>
      <c r="X19" s="28"/>
    </row>
    <row r="20" spans="1:24">
      <c r="A20" s="4">
        <v>44771</v>
      </c>
      <c r="B20" s="10">
        <v>1.2517112296884509E-2</v>
      </c>
      <c r="C20" s="10">
        <v>3.7768245285734747E-2</v>
      </c>
      <c r="D20" s="10">
        <v>-7.8365797563536094E-2</v>
      </c>
      <c r="E20" s="10">
        <v>-3.4346885231852135E-2</v>
      </c>
      <c r="F20" s="10">
        <v>8.6116179647419314E-2</v>
      </c>
      <c r="G20" s="10">
        <v>3.9447780422135197E-2</v>
      </c>
      <c r="H20" s="10">
        <v>0.11644331494769962</v>
      </c>
      <c r="I20" s="10">
        <v>8.6159197270308296E-2</v>
      </c>
      <c r="J20" s="10">
        <v>8.4366630116302008E-2</v>
      </c>
      <c r="K20" s="10">
        <v>-8.4372291486098632E-3</v>
      </c>
      <c r="L20" s="10">
        <v>8.8605859381550245E-2</v>
      </c>
      <c r="M20" s="10">
        <v>0.14454595238302193</v>
      </c>
      <c r="N20" s="10">
        <v>0.18863263009481429</v>
      </c>
      <c r="O20" s="10">
        <v>0.19816625924880049</v>
      </c>
      <c r="P20" s="10">
        <v>0.32376545451062549</v>
      </c>
      <c r="Q20" s="10">
        <v>0.27059598907824117</v>
      </c>
      <c r="R20" s="10">
        <v>-2.7670342841458005E-2</v>
      </c>
      <c r="S20" s="10">
        <v>-0.15454937547015127</v>
      </c>
      <c r="T20" s="10">
        <v>-2.9023821754313173E-2</v>
      </c>
      <c r="U20" s="10">
        <v>0.13123383246540482</v>
      </c>
      <c r="W20" s="30"/>
      <c r="X20" s="28"/>
    </row>
    <row r="21" spans="1:24">
      <c r="A21" s="4">
        <v>44742</v>
      </c>
      <c r="B21" s="10">
        <v>-0.12330673947657529</v>
      </c>
      <c r="C21" s="10">
        <v>-6.9316682582195296E-2</v>
      </c>
      <c r="D21" s="10">
        <v>-1.0528513838292381E-2</v>
      </c>
      <c r="E21" s="10">
        <v>8.1946288165015303E-3</v>
      </c>
      <c r="F21" s="10">
        <v>-5.4808186056743188E-2</v>
      </c>
      <c r="G21" s="10">
        <v>-2.2759597029784286E-2</v>
      </c>
      <c r="H21" s="10">
        <v>-0.17183218240776965</v>
      </c>
      <c r="I21" s="10">
        <v>-7.4603199737433706E-2</v>
      </c>
      <c r="J21" s="10">
        <v>-8.1557180829109607E-2</v>
      </c>
      <c r="K21" s="10">
        <v>-5.9626772329867295E-2</v>
      </c>
      <c r="L21" s="10">
        <v>-6.8835724330118281E-2</v>
      </c>
      <c r="M21" s="10">
        <v>-0.15904239766081874</v>
      </c>
      <c r="N21" s="10">
        <v>-8.1426296903590795E-2</v>
      </c>
      <c r="O21" s="10">
        <v>-0.18796892074940064</v>
      </c>
      <c r="P21" s="10">
        <v>-0.1118877577463875</v>
      </c>
      <c r="Q21" s="10">
        <v>-0.11646285666749855</v>
      </c>
      <c r="R21" s="10">
        <v>-2.7658039526523844E-2</v>
      </c>
      <c r="S21" s="10">
        <v>-3.3655910811947756E-2</v>
      </c>
      <c r="T21" s="10">
        <v>-1.1500165398610703E-2</v>
      </c>
      <c r="U21" s="10">
        <v>-0.17107540461022197</v>
      </c>
      <c r="W21" s="30"/>
      <c r="X21" s="28"/>
    </row>
    <row r="22" spans="1:24">
      <c r="A22" s="4">
        <v>44712</v>
      </c>
      <c r="B22" s="10">
        <v>2.9052046160787286E-3</v>
      </c>
      <c r="C22" s="10">
        <v>-1.6078279190718633E-2</v>
      </c>
      <c r="D22" s="10">
        <v>0.10777588203573242</v>
      </c>
      <c r="E22" s="10">
        <v>-0.10302189091882671</v>
      </c>
      <c r="F22" s="10">
        <v>-0.15614342390412803</v>
      </c>
      <c r="G22" s="10">
        <v>9.6040886166946868E-3</v>
      </c>
      <c r="H22" s="10">
        <v>2.5221007369885112E-2</v>
      </c>
      <c r="I22" s="10">
        <v>-4.6853829525520696E-2</v>
      </c>
      <c r="J22" s="10">
        <v>-4.4404407310177689E-2</v>
      </c>
      <c r="K22" s="10">
        <v>3.5208890869637556E-2</v>
      </c>
      <c r="L22" s="10">
        <v>-4.4434438862382929E-2</v>
      </c>
      <c r="M22" s="10">
        <v>-2.8388388957150974E-2</v>
      </c>
      <c r="N22" s="10">
        <v>-5.4502968650822492E-2</v>
      </c>
      <c r="O22" s="10">
        <v>6.7396929510941958E-3</v>
      </c>
      <c r="P22" s="10">
        <v>-0.12919749749615259</v>
      </c>
      <c r="Q22" s="10">
        <v>-3.2764197550731421E-2</v>
      </c>
      <c r="R22" s="10">
        <v>-7.8915847508187795E-2</v>
      </c>
      <c r="S22" s="10">
        <v>-8.0108359133126944E-2</v>
      </c>
      <c r="T22" s="10">
        <v>8.9485188515535843E-2</v>
      </c>
      <c r="U22" s="10">
        <v>0.12424686550908669</v>
      </c>
      <c r="W22" s="30"/>
      <c r="X22" s="28"/>
    </row>
    <row r="23" spans="1:24">
      <c r="A23" s="4">
        <v>44680</v>
      </c>
      <c r="B23" s="10">
        <v>-6.7865816196033754E-2</v>
      </c>
      <c r="C23" s="10">
        <v>-4.8566205560556354E-3</v>
      </c>
      <c r="D23" s="10">
        <v>-8.0044133115017194E-2</v>
      </c>
      <c r="E23" s="10">
        <v>8.2255158938187939E-2</v>
      </c>
      <c r="F23" s="10">
        <v>2.7330074724046593E-2</v>
      </c>
      <c r="G23" s="10">
        <v>-5.8573820090776545E-2</v>
      </c>
      <c r="H23" s="10">
        <v>-5.0262939133970057E-2</v>
      </c>
      <c r="I23" s="10">
        <v>-4.0878096733292291E-2</v>
      </c>
      <c r="J23" s="10">
        <v>-5.1695815442617518E-2</v>
      </c>
      <c r="K23" s="10">
        <v>-6.2815282801576527E-2</v>
      </c>
      <c r="L23" s="10">
        <v>-4.1304150272791829E-2</v>
      </c>
      <c r="M23" s="10">
        <v>-0.10307242462271547</v>
      </c>
      <c r="N23" s="10">
        <v>-9.7130018916821853E-2</v>
      </c>
      <c r="O23" s="10">
        <v>-0.32027411863134364</v>
      </c>
      <c r="P23" s="10">
        <v>-0.19194515590200437</v>
      </c>
      <c r="Q23" s="10">
        <v>-0.23751970895169858</v>
      </c>
      <c r="R23" s="10">
        <v>5.6621217015655118E-2</v>
      </c>
      <c r="S23" s="10">
        <v>5.7715923045435949E-2</v>
      </c>
      <c r="T23" s="10">
        <v>-5.2154144661779464E-2</v>
      </c>
      <c r="U23" s="10">
        <v>-3.7830538800491927E-2</v>
      </c>
      <c r="W23" s="30"/>
      <c r="X23" s="28"/>
    </row>
    <row r="24" spans="1:24">
      <c r="A24" s="4">
        <v>44651</v>
      </c>
      <c r="B24" s="10">
        <v>3.0470590472981635E-2</v>
      </c>
      <c r="C24" s="10">
        <v>8.8605425857129064E-2</v>
      </c>
      <c r="D24" s="10">
        <v>-5.0865424942043436E-2</v>
      </c>
      <c r="E24" s="10">
        <v>1.5036648323155478E-2</v>
      </c>
      <c r="F24" s="10">
        <v>0.10606015082774987</v>
      </c>
      <c r="G24" s="10">
        <v>5.0085288328516525E-2</v>
      </c>
      <c r="H24" s="10">
        <v>0.18786677104063951</v>
      </c>
      <c r="I24" s="10">
        <v>6.2701163611089253E-2</v>
      </c>
      <c r="J24" s="10">
        <v>5.073113066661631E-2</v>
      </c>
      <c r="K24" s="10">
        <v>6.4866872209411716E-2</v>
      </c>
      <c r="L24" s="10">
        <v>6.8613416967587007E-2</v>
      </c>
      <c r="M24" s="10">
        <v>-3.1711469423506278E-2</v>
      </c>
      <c r="N24" s="10">
        <v>5.746984656473407E-2</v>
      </c>
      <c r="O24" s="10">
        <v>0.11915135488628975</v>
      </c>
      <c r="P24" s="10">
        <v>0.23800894247773419</v>
      </c>
      <c r="Q24" s="10">
        <v>6.1434069404739597E-2</v>
      </c>
      <c r="R24" s="10">
        <v>-1.9821871933753458E-2</v>
      </c>
      <c r="S24" s="10">
        <v>6.8211584249602844E-2</v>
      </c>
      <c r="T24" s="10">
        <v>0.10289873637096596</v>
      </c>
      <c r="U24" s="10">
        <v>0.13076385129038065</v>
      </c>
      <c r="W24" s="30"/>
      <c r="X24" s="28"/>
    </row>
    <row r="25" spans="1:24">
      <c r="A25" s="4">
        <v>44620</v>
      </c>
      <c r="B25" s="10">
        <v>6.0431517861773795E-2</v>
      </c>
      <c r="C25" s="10">
        <v>-2.5552198664615434E-2</v>
      </c>
      <c r="D25" s="10">
        <v>8.265298975009442E-3</v>
      </c>
      <c r="E25" s="10">
        <v>9.5529519501249535E-2</v>
      </c>
      <c r="F25" s="10">
        <v>-3.3259532595325859E-2</v>
      </c>
      <c r="G25" s="10">
        <v>-9.7820804360558046E-3</v>
      </c>
      <c r="H25" s="10">
        <v>-6.9359185164885317E-2</v>
      </c>
      <c r="I25" s="10">
        <v>-3.4826417946710625E-2</v>
      </c>
      <c r="J25" s="10">
        <v>-2.479189342490529E-2</v>
      </c>
      <c r="K25" s="10">
        <v>8.4325623624238958E-3</v>
      </c>
      <c r="L25" s="10">
        <v>-4.5881004509172763E-2</v>
      </c>
      <c r="M25" s="10">
        <v>-6.5489194657566724E-2</v>
      </c>
      <c r="N25" s="10">
        <v>-5.4063514610389662E-2</v>
      </c>
      <c r="O25" s="10">
        <v>-4.1246860328757878E-3</v>
      </c>
      <c r="P25" s="10">
        <v>-7.0768319241609007E-2</v>
      </c>
      <c r="Q25" s="10">
        <v>2.6669073502079074E-2</v>
      </c>
      <c r="R25" s="10">
        <v>-2.8419760965687536E-2</v>
      </c>
      <c r="S25" s="10">
        <v>2.7403459119496716E-2</v>
      </c>
      <c r="T25" s="10">
        <v>-0.10912935490367189</v>
      </c>
      <c r="U25" s="10">
        <v>0.10807096805174675</v>
      </c>
      <c r="W25" s="30"/>
      <c r="X25" s="28"/>
    </row>
    <row r="26" spans="1:24">
      <c r="A26" s="4">
        <v>44592</v>
      </c>
      <c r="B26" s="10">
        <v>1.565385347009849E-2</v>
      </c>
      <c r="C26" s="10">
        <v>-2.9977170292746253E-3</v>
      </c>
      <c r="D26" s="10">
        <v>3.6530404805825485E-2</v>
      </c>
      <c r="E26" s="10">
        <v>-2.7840255699112799E-3</v>
      </c>
      <c r="F26" s="10">
        <v>-3.3727256168600284E-2</v>
      </c>
      <c r="G26" s="10">
        <v>-7.9123357159173333E-2</v>
      </c>
      <c r="H26" s="10">
        <v>-2.0173400755523551E-2</v>
      </c>
      <c r="I26" s="10">
        <v>-8.4217253343980406E-2</v>
      </c>
      <c r="J26" s="10">
        <v>-6.4359275940216426E-2</v>
      </c>
      <c r="K26" s="10">
        <v>2.0081088374334706E-2</v>
      </c>
      <c r="L26" s="10">
        <v>-8.23144472664461E-2</v>
      </c>
      <c r="M26" s="10">
        <v>-7.8675256116796655E-2</v>
      </c>
      <c r="N26" s="10">
        <v>-1.5709106887839108E-2</v>
      </c>
      <c r="O26" s="10">
        <v>-0.16745436155499407</v>
      </c>
      <c r="P26" s="10">
        <v>-0.11360926588315444</v>
      </c>
      <c r="Q26" s="10">
        <v>-0.1028269462622288</v>
      </c>
      <c r="R26" s="10">
        <v>-1.3868207037734443E-2</v>
      </c>
      <c r="S26" s="10">
        <v>6.5071770334928378E-2</v>
      </c>
      <c r="T26" s="10">
        <v>-0.10101849770457082</v>
      </c>
      <c r="U26" s="10">
        <v>0.11913086048934185</v>
      </c>
      <c r="W26" s="30"/>
      <c r="X26" s="28"/>
    </row>
    <row r="27" spans="1:24">
      <c r="A27" s="4">
        <v>44561</v>
      </c>
      <c r="B27" s="10">
        <v>8.7351175559936142E-2</v>
      </c>
      <c r="C27" s="10">
        <v>7.6373093390420171E-2</v>
      </c>
      <c r="D27" s="10">
        <v>3.361854877823376E-2</v>
      </c>
      <c r="E27" s="10">
        <v>6.8133426360579896E-2</v>
      </c>
      <c r="F27" s="10">
        <v>3.295610999451528E-2</v>
      </c>
      <c r="G27" s="10">
        <v>7.6865705042707344E-2</v>
      </c>
      <c r="H27" s="10">
        <v>6.9252582598159848E-2</v>
      </c>
      <c r="I27" s="10">
        <v>9.6887124449262396E-2</v>
      </c>
      <c r="J27" s="10">
        <v>7.4724143140344132E-2</v>
      </c>
      <c r="K27" s="10">
        <v>6.9116912011758389E-2</v>
      </c>
      <c r="L27" s="10">
        <v>9.4573400250940992E-2</v>
      </c>
      <c r="M27" s="10">
        <v>5.6668256685092254E-2</v>
      </c>
      <c r="N27" s="10">
        <v>7.4227047439225841E-2</v>
      </c>
      <c r="O27" s="10">
        <v>-9.9805796662476132E-2</v>
      </c>
      <c r="P27" s="10">
        <v>-7.685461783652317E-2</v>
      </c>
      <c r="Q27" s="10">
        <v>-4.9254650592515707E-2</v>
      </c>
      <c r="R27" s="10">
        <v>0.13141494826546174</v>
      </c>
      <c r="S27" s="10">
        <v>-2.4276377217553831E-2</v>
      </c>
      <c r="T27" s="10">
        <v>9.9014957197643624E-2</v>
      </c>
      <c r="U27" s="10">
        <v>3.9691603048760862E-2</v>
      </c>
      <c r="W27" s="30"/>
      <c r="X27" s="28"/>
    </row>
    <row r="28" spans="1:24">
      <c r="A28" s="4">
        <v>44530</v>
      </c>
      <c r="B28" s="10">
        <v>-0.10983249227753561</v>
      </c>
      <c r="C28" s="10">
        <v>-2.0533864084985864E-2</v>
      </c>
      <c r="D28" s="10">
        <v>-5.1331034082699227E-2</v>
      </c>
      <c r="E28" s="10">
        <v>-5.2881787989538256E-2</v>
      </c>
      <c r="F28" s="10">
        <v>-5.8827820469985533E-2</v>
      </c>
      <c r="G28" s="10">
        <v>-3.9736750176041002E-2</v>
      </c>
      <c r="H28" s="10">
        <v>-5.2252387899886225E-2</v>
      </c>
      <c r="I28" s="10">
        <v>-2.1093644233143093E-2</v>
      </c>
      <c r="J28" s="10">
        <v>-1.5043713009441148E-2</v>
      </c>
      <c r="K28" s="10">
        <v>-5.8395629382942016E-2</v>
      </c>
      <c r="L28" s="10">
        <v>-2.4126224328726822E-2</v>
      </c>
      <c r="M28" s="10">
        <v>4.27101863121431E-2</v>
      </c>
      <c r="N28" s="10">
        <v>0.10507285035150739</v>
      </c>
      <c r="O28" s="10">
        <v>0.27805383883794987</v>
      </c>
      <c r="P28" s="10">
        <v>2.7612390270412051E-2</v>
      </c>
      <c r="Q28" s="10">
        <v>3.9923616135498323E-2</v>
      </c>
      <c r="R28" s="10">
        <v>1.1119801716077921E-2</v>
      </c>
      <c r="S28" s="10">
        <v>3.4782558706156652E-2</v>
      </c>
      <c r="T28" s="10">
        <v>0.23931943573989786</v>
      </c>
      <c r="U28" s="10">
        <v>-2.7037342371224668E-3</v>
      </c>
      <c r="W28" s="30"/>
      <c r="X28" s="28"/>
    </row>
    <row r="29" spans="1:24">
      <c r="A29" s="4">
        <v>44498</v>
      </c>
      <c r="B29" s="10">
        <v>7.651645443013276E-2</v>
      </c>
      <c r="C29" s="10">
        <v>4.7620156682671604E-2</v>
      </c>
      <c r="D29" s="10">
        <v>-7.2352611657041117E-3</v>
      </c>
      <c r="E29" s="10">
        <v>-2.5258168204349993E-2</v>
      </c>
      <c r="F29" s="10">
        <v>7.2033640293851259E-2</v>
      </c>
      <c r="G29" s="10">
        <v>4.5678993703094244E-2</v>
      </c>
      <c r="H29" s="10">
        <v>6.8597080777309111E-2</v>
      </c>
      <c r="I29" s="10">
        <v>7.1330457212248136E-2</v>
      </c>
      <c r="J29" s="10">
        <v>6.7127469279825797E-2</v>
      </c>
      <c r="K29" s="10">
        <v>6.8286478610839099E-2</v>
      </c>
      <c r="L29" s="10">
        <v>7.2760783351436334E-2</v>
      </c>
      <c r="M29" s="10">
        <v>0.12779563257683232</v>
      </c>
      <c r="N29" s="10">
        <v>5.8661847208102615E-2</v>
      </c>
      <c r="O29" s="10">
        <v>0.2341668717294878</v>
      </c>
      <c r="P29" s="10">
        <v>0.4365296895509479</v>
      </c>
      <c r="Q29" s="10">
        <v>2.6605459903075789E-2</v>
      </c>
      <c r="R29" s="10">
        <v>2.9203773353555909E-2</v>
      </c>
      <c r="S29" s="10">
        <v>-6.2409505520882374E-3</v>
      </c>
      <c r="T29" s="10">
        <v>1.6972706166554958E-2</v>
      </c>
      <c r="U29" s="10">
        <v>0.1285363674815713</v>
      </c>
      <c r="W29" s="30"/>
      <c r="X29" s="28"/>
    </row>
    <row r="30" spans="1:24">
      <c r="A30" s="4">
        <v>44469</v>
      </c>
      <c r="B30" s="10">
        <v>1.1960748009627818E-2</v>
      </c>
      <c r="C30" s="10">
        <v>-3.9832539264057804E-2</v>
      </c>
      <c r="D30" s="10">
        <v>-1.8000336743179447E-2</v>
      </c>
      <c r="E30" s="10">
        <v>2.306189647524487E-2</v>
      </c>
      <c r="F30" s="10">
        <v>-5.8879116372227196E-2</v>
      </c>
      <c r="G30" s="10">
        <v>-5.5035174158460064E-2</v>
      </c>
      <c r="H30" s="10">
        <v>-8.9628585143405728E-2</v>
      </c>
      <c r="I30" s="10">
        <v>-5.6751538578639731E-2</v>
      </c>
      <c r="J30" s="10">
        <v>-5.8941205171993173E-2</v>
      </c>
      <c r="K30" s="10">
        <v>-3.7082013739871723E-2</v>
      </c>
      <c r="L30" s="10">
        <v>-5.6235031080861329E-2</v>
      </c>
      <c r="M30" s="10">
        <v>-2.234280036646576E-2</v>
      </c>
      <c r="N30" s="10">
        <v>-6.8039862446487395E-2</v>
      </c>
      <c r="O30" s="10">
        <v>-7.4559026228700351E-2</v>
      </c>
      <c r="P30" s="10">
        <v>5.4042162779318087E-2</v>
      </c>
      <c r="Q30" s="10">
        <v>-5.352080212054848E-2</v>
      </c>
      <c r="R30" s="10">
        <v>-1.818990729048749E-2</v>
      </c>
      <c r="S30" s="10">
        <v>3.3718689788052375E-3</v>
      </c>
      <c r="T30" s="10">
        <v>-6.6420980960983617E-2</v>
      </c>
      <c r="U30" s="10">
        <v>4.8361707642414202E-2</v>
      </c>
      <c r="W30" s="30"/>
      <c r="X30" s="28"/>
    </row>
    <row r="31" spans="1:24">
      <c r="A31" s="4">
        <v>44439</v>
      </c>
      <c r="B31" s="10">
        <v>0.15227069080772018</v>
      </c>
      <c r="C31" s="10">
        <v>2.7479444533799986E-2</v>
      </c>
      <c r="D31" s="10">
        <v>-1.3983461648132224E-2</v>
      </c>
      <c r="E31" s="10">
        <v>-5.4069374539806189E-2</v>
      </c>
      <c r="F31" s="10">
        <v>4.2766713436657E-2</v>
      </c>
      <c r="G31" s="10">
        <v>2.3671690969713898E-2</v>
      </c>
      <c r="H31" s="10">
        <v>1.9927633239751292E-2</v>
      </c>
      <c r="I31" s="10">
        <v>2.1544837980406982E-2</v>
      </c>
      <c r="J31" s="10">
        <v>1.5590641898378967E-2</v>
      </c>
      <c r="K31" s="10">
        <v>5.6790009430568673E-2</v>
      </c>
      <c r="L31" s="10">
        <v>1.9396460067924125E-2</v>
      </c>
      <c r="M31" s="10">
        <v>6.2672690997099753E-2</v>
      </c>
      <c r="N31" s="10">
        <v>4.2501691897791107E-2</v>
      </c>
      <c r="O31" s="10">
        <v>0.1482125035552162</v>
      </c>
      <c r="P31" s="10">
        <v>7.0605199271653249E-2</v>
      </c>
      <c r="Q31" s="10">
        <v>4.3034018511840348E-2</v>
      </c>
      <c r="R31" s="10">
        <v>1.1252940960704469E-3</v>
      </c>
      <c r="S31" s="10">
        <v>2.6706282230775587E-2</v>
      </c>
      <c r="T31" s="10">
        <v>7.6150306104453391E-2</v>
      </c>
      <c r="U31" s="10">
        <v>-3.633244794730852E-2</v>
      </c>
      <c r="W31" s="30"/>
      <c r="X31" s="28"/>
    </row>
    <row r="32" spans="1:24">
      <c r="A32" s="4">
        <v>44407</v>
      </c>
      <c r="B32" s="10">
        <v>-5.2525281107522444E-3</v>
      </c>
      <c r="C32" s="10">
        <v>4.1680628654786611E-2</v>
      </c>
      <c r="D32" s="10">
        <v>6.7570067582826548E-3</v>
      </c>
      <c r="E32" s="10">
        <v>-5.6645245023131147E-2</v>
      </c>
      <c r="F32" s="10">
        <v>1.084972646205703E-2</v>
      </c>
      <c r="G32" s="10">
        <v>3.7591659689944872E-2</v>
      </c>
      <c r="H32" s="10">
        <v>-4.4800799133126255E-2</v>
      </c>
      <c r="I32" s="10">
        <v>4.4208423915570588E-2</v>
      </c>
      <c r="J32" s="10">
        <v>4.112442443862617E-2</v>
      </c>
      <c r="K32" s="10">
        <v>-9.3852936212777754E-4</v>
      </c>
      <c r="L32" s="10">
        <v>4.6890546020536786E-2</v>
      </c>
      <c r="M32" s="10">
        <v>-2.0029025625865022E-2</v>
      </c>
      <c r="N32" s="10">
        <v>6.4976300240244173E-2</v>
      </c>
      <c r="O32" s="10">
        <v>-2.5171845296005212E-2</v>
      </c>
      <c r="P32" s="10">
        <v>1.1034278205932294E-2</v>
      </c>
      <c r="Q32" s="10">
        <v>-3.27194083996094E-2</v>
      </c>
      <c r="R32" s="10">
        <v>6.0755884241156015E-2</v>
      </c>
      <c r="S32" s="10">
        <v>-4.3971678486997505E-2</v>
      </c>
      <c r="T32" s="10">
        <v>0.1031725811905633</v>
      </c>
      <c r="U32" s="10">
        <v>-2.7974039333522792E-2</v>
      </c>
      <c r="W32" s="30"/>
      <c r="X32" s="28"/>
    </row>
    <row r="33" spans="1:24">
      <c r="A33" s="4">
        <v>44377</v>
      </c>
      <c r="B33" s="10">
        <v>-9.3524810790966806E-2</v>
      </c>
      <c r="C33" s="10">
        <v>-3.0255720514201973E-2</v>
      </c>
      <c r="D33" s="10">
        <v>-8.1421085201078668E-3</v>
      </c>
      <c r="E33" s="10">
        <v>-6.4464384268902761E-2</v>
      </c>
      <c r="F33" s="10">
        <v>-7.1111560597115321E-3</v>
      </c>
      <c r="G33" s="10">
        <v>3.2722968687227995E-2</v>
      </c>
      <c r="H33" s="10">
        <v>-9.7270417160903372E-2</v>
      </c>
      <c r="I33" s="10">
        <v>2.6392188881285313E-2</v>
      </c>
      <c r="J33" s="10">
        <v>1.3937339187691503E-2</v>
      </c>
      <c r="K33" s="10">
        <v>-4.419236169941175E-2</v>
      </c>
      <c r="L33" s="10">
        <v>2.2542021237553382E-2</v>
      </c>
      <c r="M33" s="10">
        <v>1.5488114407357948E-2</v>
      </c>
      <c r="N33" s="10">
        <v>9.9113629551390761E-2</v>
      </c>
      <c r="O33" s="10">
        <v>0.23162400746599754</v>
      </c>
      <c r="P33" s="10">
        <v>8.7137313723599077E-2</v>
      </c>
      <c r="Q33" s="10">
        <v>6.7351725678543584E-2</v>
      </c>
      <c r="R33" s="10">
        <v>5.9301383814816652E-4</v>
      </c>
      <c r="S33" s="10">
        <v>4.7548239348774668E-2</v>
      </c>
      <c r="T33" s="10">
        <v>1.1102498471972103E-2</v>
      </c>
      <c r="U33" s="10">
        <v>9.152491729804646E-3</v>
      </c>
      <c r="W33" s="30"/>
      <c r="X33" s="28"/>
    </row>
    <row r="34" spans="1:24">
      <c r="A34" s="4">
        <v>44347</v>
      </c>
      <c r="B34" s="10">
        <v>9.060821005774912E-2</v>
      </c>
      <c r="C34" s="10">
        <v>-1.6466537065027414E-2</v>
      </c>
      <c r="D34" s="10">
        <v>-2.2496316794058422E-2</v>
      </c>
      <c r="E34" s="10">
        <v>6.5427155313857885E-2</v>
      </c>
      <c r="F34" s="10">
        <v>1.9111165707403177E-2</v>
      </c>
      <c r="G34" s="10">
        <v>7.3456675878000241E-3</v>
      </c>
      <c r="H34" s="10">
        <v>5.6858262372593671E-2</v>
      </c>
      <c r="I34" s="10">
        <v>8.0737323914472428E-3</v>
      </c>
      <c r="J34" s="10">
        <v>1.1749256575052014E-2</v>
      </c>
      <c r="K34" s="10">
        <v>2.7470843751602393E-2</v>
      </c>
      <c r="L34" s="10">
        <v>1.0082041521906773E-2</v>
      </c>
      <c r="M34" s="10">
        <v>5.5449936628643767E-2</v>
      </c>
      <c r="N34" s="10">
        <v>-5.0509567951428282E-2</v>
      </c>
      <c r="O34" s="10">
        <v>8.2281402768367373E-2</v>
      </c>
      <c r="P34" s="10">
        <v>-0.11871321041948575</v>
      </c>
      <c r="Q34" s="10">
        <v>-7.0467379204134553E-2</v>
      </c>
      <c r="R34" s="10">
        <v>1.0717683580646386E-2</v>
      </c>
      <c r="S34" s="10">
        <v>8.3736021671283883E-2</v>
      </c>
      <c r="T34" s="10">
        <v>1.2041996492392256E-2</v>
      </c>
      <c r="U34" s="10">
        <v>1.9694433345433426E-2</v>
      </c>
      <c r="W34" s="30"/>
      <c r="X34" s="28"/>
    </row>
    <row r="35" spans="1:24">
      <c r="A35" s="4">
        <v>44316</v>
      </c>
      <c r="B35" s="10">
        <v>4.8473549716414266E-2</v>
      </c>
      <c r="C35" s="10">
        <v>4.8995487887877789E-2</v>
      </c>
      <c r="D35" s="10">
        <v>4.6366948853439399E-3</v>
      </c>
      <c r="E35" s="10">
        <v>3.225016936674463E-2</v>
      </c>
      <c r="F35" s="10">
        <v>3.0037342221399269E-2</v>
      </c>
      <c r="G35" s="10">
        <v>4.144272283380656E-2</v>
      </c>
      <c r="H35" s="10">
        <v>-1.181219465543675E-2</v>
      </c>
      <c r="I35" s="10">
        <v>7.8598366911598036E-2</v>
      </c>
      <c r="J35" s="10">
        <v>6.8684669143509652E-2</v>
      </c>
      <c r="K35" s="10">
        <v>6.5361901483326643E-2</v>
      </c>
      <c r="L35" s="10">
        <v>7.8854886475814484E-2</v>
      </c>
      <c r="M35" s="10">
        <v>8.2220178624312329E-2</v>
      </c>
      <c r="N35" s="10">
        <v>7.6222980659840719E-2</v>
      </c>
      <c r="O35" s="10">
        <v>0.12445428506316203</v>
      </c>
      <c r="P35" s="10">
        <v>6.2147390018024253E-2</v>
      </c>
      <c r="Q35" s="10">
        <v>0.12066268486916952</v>
      </c>
      <c r="R35" s="10">
        <v>-8.476802182635499E-3</v>
      </c>
      <c r="S35" s="10">
        <v>-3.7434222597099746E-3</v>
      </c>
      <c r="T35" s="10">
        <v>6.6795441961362348E-2</v>
      </c>
      <c r="U35" s="10">
        <v>-1.6413781411585213E-2</v>
      </c>
      <c r="W35" s="30"/>
      <c r="X35" s="28"/>
    </row>
    <row r="36" spans="1:24">
      <c r="A36" s="4">
        <v>44286</v>
      </c>
      <c r="B36" s="10">
        <v>5.8383227724078515E-2</v>
      </c>
      <c r="C36" s="10">
        <v>0.12851104018387985</v>
      </c>
      <c r="D36" s="10">
        <v>5.153744625798793E-2</v>
      </c>
      <c r="E36" s="10">
        <v>0.11093806079721584</v>
      </c>
      <c r="F36" s="10">
        <v>4.9912223799824726E-2</v>
      </c>
      <c r="G36" s="10">
        <v>2.1219347912102504E-2</v>
      </c>
      <c r="H36" s="10">
        <v>7.4068705988041869E-2</v>
      </c>
      <c r="I36" s="10">
        <v>5.1462743297386315E-2</v>
      </c>
      <c r="J36" s="10">
        <v>3.6949198517633314E-2</v>
      </c>
      <c r="K36" s="10">
        <v>5.4912702230786543E-2</v>
      </c>
      <c r="L36" s="10">
        <v>5.7696632462266945E-2</v>
      </c>
      <c r="M36" s="10">
        <v>7.5222211752881563E-3</v>
      </c>
      <c r="N36" s="10">
        <v>7.3388429752065769E-3</v>
      </c>
      <c r="O36" s="10">
        <v>-2.6394786300988394E-2</v>
      </c>
      <c r="P36" s="10">
        <v>-1.1206808111501305E-2</v>
      </c>
      <c r="Q36" s="10">
        <v>3.7505011445508547E-4</v>
      </c>
      <c r="R36" s="10">
        <v>9.6332976629400074E-2</v>
      </c>
      <c r="S36" s="10">
        <v>0.11111117052881772</v>
      </c>
      <c r="T36" s="10">
        <v>8.1814178534992482E-2</v>
      </c>
      <c r="U36" s="10">
        <v>4.789979677623403E-2</v>
      </c>
      <c r="W36" s="30"/>
      <c r="X36" s="28"/>
    </row>
    <row r="37" spans="1:24">
      <c r="A37" s="4">
        <v>44253</v>
      </c>
      <c r="B37" s="10">
        <v>0.17387878180542773</v>
      </c>
      <c r="C37" s="10">
        <v>-4.6074358299435951E-2</v>
      </c>
      <c r="D37" s="10">
        <v>1.0044613394577699E-2</v>
      </c>
      <c r="E37" s="10">
        <v>8.5644857341223915E-2</v>
      </c>
      <c r="F37" s="10">
        <v>-7.5236385297547573E-2</v>
      </c>
      <c r="G37" s="10">
        <v>-1.9255031964457242E-2</v>
      </c>
      <c r="H37" s="10">
        <v>0.18070432299345762</v>
      </c>
      <c r="I37" s="10">
        <v>3.4251374109357483E-2</v>
      </c>
      <c r="J37" s="10">
        <v>4.070787682729575E-2</v>
      </c>
      <c r="K37" s="10">
        <v>8.6612877626292842E-2</v>
      </c>
      <c r="L37" s="10">
        <v>2.4273064017752109E-2</v>
      </c>
      <c r="M37" s="10">
        <v>0.21511306173075082</v>
      </c>
      <c r="N37" s="10">
        <v>-7.9707940371159067E-2</v>
      </c>
      <c r="O37" s="10">
        <v>5.5794661681418688E-2</v>
      </c>
      <c r="P37" s="10">
        <v>-0.14874031227552834</v>
      </c>
      <c r="Q37" s="10">
        <v>-3.5331545131308185E-2</v>
      </c>
      <c r="R37" s="10">
        <v>-3.6502554810867519E-2</v>
      </c>
      <c r="S37" s="10">
        <v>-2.4913093858632863E-2</v>
      </c>
      <c r="T37" s="10">
        <v>-6.7131218440545121E-2</v>
      </c>
      <c r="U37" s="10">
        <v>0.18996700868024047</v>
      </c>
      <c r="W37" s="30"/>
      <c r="X37" s="28"/>
    </row>
    <row r="38" spans="1:24">
      <c r="A38" s="4">
        <v>44225</v>
      </c>
      <c r="B38" s="10">
        <v>-1.1094544619168291E-2</v>
      </c>
      <c r="C38" s="10">
        <v>-3.2075645150699224E-2</v>
      </c>
      <c r="D38" s="10">
        <v>-5.8094257709349631E-2</v>
      </c>
      <c r="E38" s="10">
        <v>-3.3178839699536576E-2</v>
      </c>
      <c r="F38" s="10">
        <v>-2.5390358065258377E-2</v>
      </c>
      <c r="G38" s="10">
        <v>2.3689239127951178E-2</v>
      </c>
      <c r="H38" s="10">
        <v>9.8368295465042464E-3</v>
      </c>
      <c r="I38" s="10">
        <v>3.5347350685670053E-4</v>
      </c>
      <c r="J38" s="10">
        <v>-4.1825427276560362E-3</v>
      </c>
      <c r="K38" s="10">
        <v>-3.2740706729408042E-2</v>
      </c>
      <c r="L38" s="10">
        <v>-4.3194586424121521E-3</v>
      </c>
      <c r="M38" s="10">
        <v>8.9704934395209088E-2</v>
      </c>
      <c r="N38" s="10">
        <v>-5.4997882110897518E-3</v>
      </c>
      <c r="O38" s="10">
        <v>-4.9984156195535716E-3</v>
      </c>
      <c r="P38" s="10">
        <v>0.12450594817775279</v>
      </c>
      <c r="Q38" s="10">
        <v>-1.5572995345295564E-2</v>
      </c>
      <c r="R38" s="10">
        <v>-7.2992805303854102E-2</v>
      </c>
      <c r="S38" s="10">
        <v>-5.7903879559918997E-4</v>
      </c>
      <c r="T38" s="10">
        <v>-1.4114658013231788E-2</v>
      </c>
      <c r="U38" s="10">
        <v>8.8812051294480127E-3</v>
      </c>
      <c r="W38" s="30"/>
      <c r="X38" s="28"/>
    </row>
    <row r="39" spans="1:24">
      <c r="A39" s="4">
        <v>44196</v>
      </c>
      <c r="B39" s="10">
        <v>-6.9624145913244418E-3</v>
      </c>
      <c r="C39" s="10">
        <v>8.9599940637719745E-3</v>
      </c>
      <c r="D39" s="10">
        <v>-2.7478765529123726E-2</v>
      </c>
      <c r="E39" s="10">
        <v>5.2215589001933835E-2</v>
      </c>
      <c r="F39" s="10">
        <v>-5.3083631247345428E-2</v>
      </c>
      <c r="G39" s="10">
        <v>4.1525291049029023E-2</v>
      </c>
      <c r="H39" s="10">
        <v>4.8562359777090738E-2</v>
      </c>
      <c r="I39" s="10">
        <v>2.7195803540762519E-2</v>
      </c>
      <c r="J39" s="10">
        <v>4.1343270592516905E-2</v>
      </c>
      <c r="K39" s="10">
        <v>5.6536361066055606E-2</v>
      </c>
      <c r="L39" s="10">
        <v>2.5073105634843464E-2</v>
      </c>
      <c r="M39" s="10">
        <v>4.8865334074873874E-2</v>
      </c>
      <c r="N39" s="10">
        <v>0.11457240490392986</v>
      </c>
      <c r="O39" s="10">
        <v>-2.5564516967054529E-2</v>
      </c>
      <c r="P39" s="10">
        <v>0.24325211416490491</v>
      </c>
      <c r="Q39" s="10">
        <v>2.8055201323215723E-2</v>
      </c>
      <c r="R39" s="10">
        <v>1.9446914707676301E-3</v>
      </c>
      <c r="S39" s="10">
        <v>0.10776138550352789</v>
      </c>
      <c r="T39" s="10">
        <v>-3.9153648886106632E-2</v>
      </c>
      <c r="U39" s="10">
        <v>-3.1315442670264385E-2</v>
      </c>
      <c r="W39" s="30"/>
      <c r="X39" s="28"/>
    </row>
    <row r="40" spans="1:24">
      <c r="A40" s="4">
        <v>44165</v>
      </c>
      <c r="B40" s="10">
        <v>0.2207051513066649</v>
      </c>
      <c r="C40" s="10">
        <v>2.2350449200204793E-3</v>
      </c>
      <c r="D40" s="10">
        <v>6.0011457851383739E-2</v>
      </c>
      <c r="E40" s="10">
        <v>9.0060859363543133E-2</v>
      </c>
      <c r="F40" s="10">
        <v>0.10118960253401851</v>
      </c>
      <c r="G40" s="10">
        <v>8.8367508943578629E-2</v>
      </c>
      <c r="H40" s="10">
        <v>0.10531703675991638</v>
      </c>
      <c r="I40" s="10">
        <v>9.6748533846283305E-2</v>
      </c>
      <c r="J40" s="10">
        <v>0.1275726405752366</v>
      </c>
      <c r="K40" s="10">
        <v>0.13438363540912313</v>
      </c>
      <c r="L40" s="10">
        <v>8.5794792189621619E-2</v>
      </c>
      <c r="M40" s="10">
        <v>0.31459659384138988</v>
      </c>
      <c r="N40" s="10">
        <v>9.5491412997077391E-2</v>
      </c>
      <c r="O40" s="10">
        <v>6.9211649080034965E-2</v>
      </c>
      <c r="P40" s="10">
        <v>0.46273542347814045</v>
      </c>
      <c r="Q40" s="10">
        <v>4.3443319478021429E-2</v>
      </c>
      <c r="R40" s="10">
        <v>1.2909961912635329E-2</v>
      </c>
      <c r="S40" s="10">
        <v>2.9722589167767457E-2</v>
      </c>
      <c r="T40" s="10">
        <v>0.15094806770004557</v>
      </c>
      <c r="U40" s="10">
        <v>0.27298000560528429</v>
      </c>
      <c r="W40" s="30"/>
      <c r="X40" s="28"/>
    </row>
    <row r="41" spans="1:24">
      <c r="A41" s="4">
        <v>44134</v>
      </c>
      <c r="B41" s="10">
        <v>0.14384040772478582</v>
      </c>
      <c r="C41" s="10">
        <v>5.9005778785990823E-2</v>
      </c>
      <c r="D41" s="10">
        <v>-3.1868575009150996E-2</v>
      </c>
      <c r="E41" s="10">
        <v>2.1368104312938712E-2</v>
      </c>
      <c r="F41" s="10">
        <v>-8.2913320911636567E-3</v>
      </c>
      <c r="G41" s="10">
        <v>-2.8676611434629542E-2</v>
      </c>
      <c r="H41" s="10">
        <v>5.9399966101219573E-2</v>
      </c>
      <c r="I41" s="10">
        <v>-3.0014577370151296E-2</v>
      </c>
      <c r="J41" s="10">
        <v>-3.0907424698274365E-2</v>
      </c>
      <c r="K41" s="10">
        <v>1.5155331869894447E-2</v>
      </c>
      <c r="L41" s="10">
        <v>-2.9182962031112394E-2</v>
      </c>
      <c r="M41" s="10">
        <v>-1.0889909817934329E-2</v>
      </c>
      <c r="N41" s="10">
        <v>-6.0012809729220851E-2</v>
      </c>
      <c r="O41" s="10">
        <v>-7.3648055543711177E-2</v>
      </c>
      <c r="P41" s="10">
        <v>-9.5498495489264923E-2</v>
      </c>
      <c r="Q41" s="10">
        <v>-3.5754211235041661E-2</v>
      </c>
      <c r="R41" s="10">
        <v>-8.0840227404776945E-3</v>
      </c>
      <c r="S41" s="10">
        <v>-2.9487179487179428E-2</v>
      </c>
      <c r="T41" s="10">
        <v>-3.3243776036833962E-2</v>
      </c>
      <c r="U41" s="10">
        <v>-3.4721812647607146E-2</v>
      </c>
      <c r="W41" s="30"/>
      <c r="X41" s="28"/>
    </row>
    <row r="42" spans="1:24">
      <c r="A42" s="4">
        <v>44104</v>
      </c>
      <c r="B42" s="10">
        <v>-4.5094799873560409E-2</v>
      </c>
      <c r="C42" s="10">
        <v>6.1015370979125828E-2</v>
      </c>
      <c r="D42" s="10">
        <v>3.7125414407301683E-3</v>
      </c>
      <c r="E42" s="10">
        <v>-0.14526250814443947</v>
      </c>
      <c r="F42" s="10">
        <v>7.6340662905217682E-3</v>
      </c>
      <c r="G42" s="10">
        <v>-1.361178591019511E-2</v>
      </c>
      <c r="H42" s="10">
        <v>4.8063752874135127E-2</v>
      </c>
      <c r="I42" s="10">
        <v>-2.6793276419903325E-2</v>
      </c>
      <c r="J42" s="10">
        <v>-2.8889504571442896E-2</v>
      </c>
      <c r="K42" s="10">
        <v>-4.2540833654642916E-2</v>
      </c>
      <c r="L42" s="10">
        <v>-2.323367153333479E-2</v>
      </c>
      <c r="M42" s="10">
        <v>-4.6715328467153323E-2</v>
      </c>
      <c r="N42" s="10">
        <v>-0.10252574570789444</v>
      </c>
      <c r="O42" s="10">
        <v>1.1956210407281917E-2</v>
      </c>
      <c r="P42" s="10">
        <v>-0.13908770687756722</v>
      </c>
      <c r="Q42" s="10">
        <v>-8.7581426617520886E-2</v>
      </c>
      <c r="R42" s="10">
        <v>4.771013436675498E-3</v>
      </c>
      <c r="S42" s="10">
        <v>6.4120054570259169E-2</v>
      </c>
      <c r="T42" s="10">
        <v>-2.8842537453770505E-2</v>
      </c>
      <c r="U42" s="10">
        <v>-0.14214220820217024</v>
      </c>
      <c r="W42" s="30"/>
      <c r="X42" s="28"/>
    </row>
    <row r="43" spans="1:24">
      <c r="A43" s="4">
        <v>44074</v>
      </c>
      <c r="B43" s="10">
        <v>-9.3340471149972584E-2</v>
      </c>
      <c r="C43" s="10">
        <v>-6.6143180630552176E-2</v>
      </c>
      <c r="D43" s="10">
        <v>3.1140162192357743E-2</v>
      </c>
      <c r="E43" s="10">
        <v>3.0926741662011967E-2</v>
      </c>
      <c r="F43" s="10">
        <v>7.7423982825852861E-2</v>
      </c>
      <c r="G43" s="10">
        <v>2.3582713288732626E-2</v>
      </c>
      <c r="H43" s="10">
        <v>7.0966389950385692E-2</v>
      </c>
      <c r="I43" s="10">
        <v>4.4232968961777372E-3</v>
      </c>
      <c r="J43" s="10">
        <v>1.4384261624936036E-2</v>
      </c>
      <c r="K43" s="10">
        <v>2.2054791534260293E-2</v>
      </c>
      <c r="L43" s="10">
        <v>2.3153443554816346E-3</v>
      </c>
      <c r="M43" s="10">
        <v>8.821322977803274E-2</v>
      </c>
      <c r="N43" s="10">
        <v>0.21662748666616105</v>
      </c>
      <c r="O43" s="10">
        <v>0.25999253840471859</v>
      </c>
      <c r="P43" s="10">
        <v>0.74145244485448281</v>
      </c>
      <c r="Q43" s="10">
        <v>9.0460962877763257E-2</v>
      </c>
      <c r="R43" s="10">
        <v>5.4987678677377964E-2</v>
      </c>
      <c r="S43" s="10">
        <v>7.7149155033063979E-2</v>
      </c>
      <c r="T43" s="10">
        <v>-1.7931940194376009E-2</v>
      </c>
      <c r="U43" s="10">
        <v>1.4600079679407591E-2</v>
      </c>
      <c r="W43" s="30"/>
      <c r="X43" s="28"/>
    </row>
    <row r="44" spans="1:24">
      <c r="A44" s="4">
        <v>44043</v>
      </c>
      <c r="B44" s="10">
        <v>3.0787538947755693E-2</v>
      </c>
      <c r="C44" s="10">
        <v>0.13791687280384629</v>
      </c>
      <c r="D44" s="10">
        <v>5.4514258940021744E-2</v>
      </c>
      <c r="E44" s="10">
        <v>7.8078787693996329E-2</v>
      </c>
      <c r="F44" s="10">
        <v>8.0314343739440908E-2</v>
      </c>
      <c r="G44" s="10">
        <v>5.2115380828561292E-2</v>
      </c>
      <c r="H44" s="10">
        <v>5.8337975886980038E-2</v>
      </c>
      <c r="I44" s="10">
        <v>3.6419367896382046E-2</v>
      </c>
      <c r="J44" s="10">
        <v>3.2091342984468682E-2</v>
      </c>
      <c r="K44" s="10">
        <v>4.2385309875280726E-2</v>
      </c>
      <c r="L44" s="10">
        <v>4.1237845127404284E-2</v>
      </c>
      <c r="M44" s="10">
        <v>-6.8764297357642779E-2</v>
      </c>
      <c r="N44" s="10">
        <v>0.16512374463740523</v>
      </c>
      <c r="O44" s="10">
        <v>0.11760687915385067</v>
      </c>
      <c r="P44" s="10">
        <v>0.32501149508316041</v>
      </c>
      <c r="Q44" s="10">
        <v>0.14711362104087983</v>
      </c>
      <c r="R44" s="10">
        <v>0.10346930070137912</v>
      </c>
      <c r="S44" s="10">
        <v>4.692307692307688E-2</v>
      </c>
      <c r="T44" s="10">
        <v>0.18830238597432369</v>
      </c>
      <c r="U44" s="10">
        <v>-5.9285255373917149E-2</v>
      </c>
      <c r="W44" s="30"/>
      <c r="X44" s="28"/>
    </row>
    <row r="45" spans="1:24">
      <c r="A45" s="4">
        <v>44012</v>
      </c>
      <c r="B45" s="10">
        <v>4.730492955485438E-2</v>
      </c>
      <c r="C45" s="10">
        <v>-2.8329751092005761E-2</v>
      </c>
      <c r="D45" s="10">
        <v>-3.9212216704159752E-2</v>
      </c>
      <c r="E45" s="10">
        <v>4.6604208606022185E-2</v>
      </c>
      <c r="F45" s="10">
        <v>-3.4499290768500501E-2</v>
      </c>
      <c r="G45" s="10">
        <v>-1.6350636150152469E-2</v>
      </c>
      <c r="H45" s="10">
        <v>5.3026257267337527E-2</v>
      </c>
      <c r="I45" s="10">
        <v>2.4116767218842084E-2</v>
      </c>
      <c r="J45" s="10">
        <v>2.657829792417666E-2</v>
      </c>
      <c r="K45" s="10">
        <v>2.5914847373008167E-2</v>
      </c>
      <c r="L45" s="10">
        <v>2.4645704135680908E-2</v>
      </c>
      <c r="M45" s="10">
        <v>0.18509439781821727</v>
      </c>
      <c r="N45" s="10">
        <v>0.14739011917366907</v>
      </c>
      <c r="O45" s="10">
        <v>7.0597313569435299E-2</v>
      </c>
      <c r="P45" s="10">
        <v>0.2931842555782902</v>
      </c>
      <c r="Q45" s="10">
        <v>0.12957139815588209</v>
      </c>
      <c r="R45" s="10">
        <v>3.1487372320776752E-2</v>
      </c>
      <c r="S45" s="10">
        <v>4.166666666666663E-2</v>
      </c>
      <c r="T45" s="10">
        <v>-0.14375716071582362</v>
      </c>
      <c r="U45" s="10">
        <v>-2.6935476621460879E-2</v>
      </c>
      <c r="W45" s="30"/>
      <c r="X45" s="28"/>
    </row>
    <row r="46" spans="1:24">
      <c r="A46" s="4">
        <v>43980</v>
      </c>
      <c r="B46" s="10">
        <v>0.1820678519305679</v>
      </c>
      <c r="C46" s="10">
        <v>6.507050597125614E-3</v>
      </c>
      <c r="D46" s="10">
        <v>-1.2176358372188306E-3</v>
      </c>
      <c r="E46" s="10">
        <v>1.7837374035387998E-2</v>
      </c>
      <c r="F46" s="10">
        <v>2.517169210058565E-2</v>
      </c>
      <c r="G46" s="10">
        <v>4.3519355357216793E-2</v>
      </c>
      <c r="H46" s="10">
        <v>3.2221703884162199E-2</v>
      </c>
      <c r="I46" s="10">
        <v>1.7343420359310132E-2</v>
      </c>
      <c r="J46" s="10">
        <v>7.367311135956605E-3</v>
      </c>
      <c r="K46" s="10">
        <v>3.5330158464923184E-2</v>
      </c>
      <c r="L46" s="10">
        <v>1.8013507307046418E-2</v>
      </c>
      <c r="M46" s="10">
        <v>-0.13583693395432364</v>
      </c>
      <c r="N46" s="10">
        <v>8.502707128976679E-2</v>
      </c>
      <c r="O46" s="10">
        <v>0.21465666159874008</v>
      </c>
      <c r="P46" s="10">
        <v>6.7940136555568909E-2</v>
      </c>
      <c r="Q46" s="10">
        <v>-1.2789005658852125E-2</v>
      </c>
      <c r="R46" s="10">
        <v>-1.6543425575364958E-2</v>
      </c>
      <c r="S46" s="10">
        <v>1.0526315789473748E-2</v>
      </c>
      <c r="T46" s="10">
        <v>5.8064600805868422E-3</v>
      </c>
      <c r="U46" s="10">
        <v>1.0631466580772454E-2</v>
      </c>
      <c r="W46" s="30"/>
      <c r="X46" s="28"/>
    </row>
    <row r="47" spans="1:24">
      <c r="A47" s="4">
        <v>43951</v>
      </c>
      <c r="B47" s="10">
        <v>4.8659854986468264E-2</v>
      </c>
      <c r="C47" s="10">
        <v>0.12914714972377153</v>
      </c>
      <c r="D47" s="10">
        <v>8.0682852295835203E-2</v>
      </c>
      <c r="E47" s="10">
        <v>0.22595128037510318</v>
      </c>
      <c r="F47" s="10">
        <v>6.9793938775693912E-2</v>
      </c>
      <c r="G47" s="10">
        <v>0.13444528945490639</v>
      </c>
      <c r="H47" s="10">
        <v>1.1812862284003162E-2</v>
      </c>
      <c r="I47" s="10">
        <v>8.9620484183111665E-2</v>
      </c>
      <c r="J47" s="10">
        <v>6.3189481466448275E-2</v>
      </c>
      <c r="K47" s="10">
        <v>4.8881800336511523E-2</v>
      </c>
      <c r="L47" s="10">
        <v>9.3144032921810671E-2</v>
      </c>
      <c r="M47" s="10">
        <v>0.21709436732742582</v>
      </c>
      <c r="N47" s="10">
        <v>0.15537010364596573</v>
      </c>
      <c r="O47" s="10">
        <v>0.1088019504502258</v>
      </c>
      <c r="P47" s="10">
        <v>0.49213787417736082</v>
      </c>
      <c r="Q47" s="10">
        <v>0.26890014976509446</v>
      </c>
      <c r="R47" s="10">
        <v>7.8640762191396887E-2</v>
      </c>
      <c r="S47" s="10">
        <v>-9.7881665449233005E-2</v>
      </c>
      <c r="T47" s="10">
        <v>0.1752429430819066</v>
      </c>
      <c r="U47" s="10">
        <v>0.26966695678617481</v>
      </c>
      <c r="W47" s="30"/>
      <c r="X47" s="28"/>
    </row>
    <row r="48" spans="1:24">
      <c r="A48" s="4">
        <v>43921</v>
      </c>
      <c r="B48" s="10">
        <v>-0.41835094069615725</v>
      </c>
      <c r="C48" s="10">
        <v>-0.11628212865388492</v>
      </c>
      <c r="D48" s="10">
        <v>-7.9398582556275479E-3</v>
      </c>
      <c r="E48" s="10">
        <v>1.8703688679755536E-2</v>
      </c>
      <c r="F48" s="10">
        <v>5.9933487622544357E-2</v>
      </c>
      <c r="G48" s="10">
        <v>-5.0118964151029524E-2</v>
      </c>
      <c r="H48" s="10">
        <v>-6.6001668585877291E-2</v>
      </c>
      <c r="I48" s="10">
        <v>-0.19417201603667547</v>
      </c>
      <c r="J48" s="10">
        <v>-0.24130308062866382</v>
      </c>
      <c r="K48" s="10">
        <v>-0.21329919982351075</v>
      </c>
      <c r="L48" s="10">
        <v>-0.19672962073297043</v>
      </c>
      <c r="M48" s="10">
        <v>-0.5542727985327357</v>
      </c>
      <c r="N48" s="10">
        <v>-6.976316515388363E-2</v>
      </c>
      <c r="O48" s="10">
        <v>-2.3957242904533677E-2</v>
      </c>
      <c r="P48" s="10">
        <v>-0.21555845479838401</v>
      </c>
      <c r="Q48" s="10">
        <v>3.5015076230517708E-2</v>
      </c>
      <c r="R48" s="10">
        <v>-2.8525975750444209E-2</v>
      </c>
      <c r="S48" s="10">
        <v>-2.9078014184397174E-2</v>
      </c>
      <c r="T48" s="10">
        <v>-2.3338636199291329E-2</v>
      </c>
      <c r="U48" s="10">
        <v>-0.223698590270895</v>
      </c>
      <c r="W48" s="30"/>
      <c r="X48" s="28"/>
    </row>
    <row r="49" spans="1:24">
      <c r="A49" s="4">
        <v>43889</v>
      </c>
      <c r="B49" s="10">
        <v>-0.16116185385383966</v>
      </c>
      <c r="C49" s="10">
        <v>-0.1332775394915785</v>
      </c>
      <c r="D49" s="10">
        <v>-8.8829394246368779E-2</v>
      </c>
      <c r="E49" s="10">
        <v>-0.15171049235798464</v>
      </c>
      <c r="F49" s="10">
        <v>-5.948141075059122E-2</v>
      </c>
      <c r="G49" s="10">
        <v>-6.2369565005980766E-2</v>
      </c>
      <c r="H49" s="10">
        <v>-5.4130222302957887E-2</v>
      </c>
      <c r="I49" s="10">
        <v>-7.026492151306607E-2</v>
      </c>
      <c r="J49" s="10">
        <v>-8.0458878895346406E-2</v>
      </c>
      <c r="K49" s="10">
        <v>-0.10923529154884994</v>
      </c>
      <c r="L49" s="10">
        <v>-7.5817318267358588E-2</v>
      </c>
      <c r="M49" s="10">
        <v>-6.1629210674779118E-2</v>
      </c>
      <c r="N49" s="10">
        <v>-0.11466582935026572</v>
      </c>
      <c r="O49" s="10">
        <v>0.14300688753284091</v>
      </c>
      <c r="P49" s="10">
        <v>2.6778076746604332E-2</v>
      </c>
      <c r="Q49" s="10">
        <v>-6.2208769763829747E-2</v>
      </c>
      <c r="R49" s="10">
        <v>-9.1397678436898083E-2</v>
      </c>
      <c r="S49" s="10">
        <v>-5.6224899598393566E-2</v>
      </c>
      <c r="T49" s="10">
        <v>-0.10257873148150655</v>
      </c>
      <c r="U49" s="10">
        <v>-0.11859411590077239</v>
      </c>
      <c r="W49" s="30"/>
      <c r="X49" s="28"/>
    </row>
    <row r="50" spans="1:24">
      <c r="A50" s="4">
        <v>43861</v>
      </c>
      <c r="B50" s="10">
        <v>-2.0845792987101933E-2</v>
      </c>
      <c r="C50" s="10">
        <v>2.5413063121207261E-3</v>
      </c>
      <c r="D50" s="10">
        <v>-2.1804161156332033E-2</v>
      </c>
      <c r="E50" s="10">
        <v>-9.1193386896276873E-2</v>
      </c>
      <c r="F50" s="10">
        <v>-3.6603559647910983E-2</v>
      </c>
      <c r="G50" s="10">
        <v>-2.4981593184002334E-2</v>
      </c>
      <c r="H50" s="10">
        <v>-0.10437785620470741</v>
      </c>
      <c r="I50" s="10">
        <v>1.2285860457261481E-2</v>
      </c>
      <c r="J50" s="10">
        <v>7.9648784200724888E-3</v>
      </c>
      <c r="K50" s="10">
        <v>2.2307476629122814E-3</v>
      </c>
      <c r="L50" s="10">
        <v>1.6007946033191282E-2</v>
      </c>
      <c r="M50" s="10">
        <v>-0.10613565856834623</v>
      </c>
      <c r="N50" s="10">
        <v>5.4006349361999509E-2</v>
      </c>
      <c r="O50" s="10">
        <v>4.8022622787039287E-3</v>
      </c>
      <c r="P50" s="10">
        <v>0.5551567480735925</v>
      </c>
      <c r="Q50" s="10">
        <v>8.7063815048922105E-2</v>
      </c>
      <c r="R50" s="10">
        <v>3.7123103544413187E-3</v>
      </c>
      <c r="S50" s="10">
        <v>2.6845637583892044E-3</v>
      </c>
      <c r="T50" s="10">
        <v>-3.9771414328406182E-2</v>
      </c>
      <c r="U50" s="10">
        <v>-0.11094499038360327</v>
      </c>
      <c r="W50" s="30"/>
      <c r="X50" s="28"/>
    </row>
    <row r="51" spans="1:24">
      <c r="A51" s="4">
        <v>43830</v>
      </c>
      <c r="B51" s="10">
        <v>-1.9068127098240038E-2</v>
      </c>
      <c r="C51" s="10">
        <v>3.6992001036478383E-3</v>
      </c>
      <c r="D51" s="10">
        <v>1.925600975077554E-2</v>
      </c>
      <c r="E51" s="10">
        <v>5.3443182816480708E-2</v>
      </c>
      <c r="F51" s="10">
        <v>2.3575607297535717E-3</v>
      </c>
      <c r="G51" s="10">
        <v>3.2141997310612513E-2</v>
      </c>
      <c r="H51" s="10">
        <v>2.0382979838815408E-2</v>
      </c>
      <c r="I51" s="10">
        <v>7.56020051546814E-3</v>
      </c>
      <c r="J51" s="10">
        <v>-2.4202897568184043E-3</v>
      </c>
      <c r="K51" s="10">
        <v>3.5563595835038124E-3</v>
      </c>
      <c r="L51" s="10">
        <v>8.5145456822071294E-3</v>
      </c>
      <c r="M51" s="10">
        <v>-1.4878257369956823E-2</v>
      </c>
      <c r="N51" s="10">
        <v>9.8790539812520117E-2</v>
      </c>
      <c r="O51" s="10">
        <v>8.563292663422635E-2</v>
      </c>
      <c r="P51" s="10">
        <v>0.26789870885615574</v>
      </c>
      <c r="Q51" s="10">
        <v>2.6121723678365055E-2</v>
      </c>
      <c r="R51" s="10">
        <v>2.3267859690000805E-2</v>
      </c>
      <c r="S51" s="10">
        <v>-2.4230517354289407E-2</v>
      </c>
      <c r="T51" s="10">
        <v>1.7133968726809702E-2</v>
      </c>
      <c r="U51" s="10">
        <v>2.8856361378056524E-2</v>
      </c>
      <c r="W51" s="30"/>
      <c r="X51" s="28"/>
    </row>
    <row r="52" spans="1:24">
      <c r="A52" s="4">
        <v>43798</v>
      </c>
      <c r="B52" s="10">
        <v>-5.6647671713254627E-3</v>
      </c>
      <c r="C52" s="10">
        <v>-6.3181464174454777E-2</v>
      </c>
      <c r="D52" s="10">
        <v>-3.8040216464844227E-3</v>
      </c>
      <c r="E52" s="10">
        <v>-4.4414013106462404E-2</v>
      </c>
      <c r="F52" s="10">
        <v>1.5606196718305905E-2</v>
      </c>
      <c r="G52" s="10">
        <v>6.1297620012090034E-2</v>
      </c>
      <c r="H52" s="10">
        <v>5.0290233704664011E-2</v>
      </c>
      <c r="I52" s="10">
        <v>-1.3043782491119538E-2</v>
      </c>
      <c r="J52" s="10">
        <v>-1.1503188256226659E-2</v>
      </c>
      <c r="K52" s="10">
        <v>2.9173529669361077E-2</v>
      </c>
      <c r="L52" s="10">
        <v>-1.1244672476603263E-2</v>
      </c>
      <c r="M52" s="10">
        <v>1.7239283818101522E-2</v>
      </c>
      <c r="N52" s="10">
        <v>7.7510267461941576E-2</v>
      </c>
      <c r="O52" s="10">
        <v>7.8990379847267728E-2</v>
      </c>
      <c r="P52" s="10">
        <v>4.7692989182984126E-2</v>
      </c>
      <c r="Q52" s="10">
        <v>1.3587293010480428E-2</v>
      </c>
      <c r="R52" s="10">
        <v>-1.967743044271681E-2</v>
      </c>
      <c r="S52" s="10">
        <v>3.3852403520649964E-2</v>
      </c>
      <c r="T52" s="10">
        <v>1.3701160502750697E-2</v>
      </c>
      <c r="U52" s="10">
        <v>1.8472192281919059E-2</v>
      </c>
      <c r="W52" s="30"/>
      <c r="X52" s="28"/>
    </row>
    <row r="53" spans="1:24">
      <c r="A53" s="4">
        <v>43769</v>
      </c>
      <c r="B53" s="10">
        <v>-4.919304680136196E-2</v>
      </c>
      <c r="C53" s="10">
        <v>1.9813635525550606E-2</v>
      </c>
      <c r="D53" s="10">
        <v>1.2226748756904646E-2</v>
      </c>
      <c r="E53" s="10">
        <v>0.15732905846669515</v>
      </c>
      <c r="F53" s="10">
        <v>-1.1964745554430006E-2</v>
      </c>
      <c r="G53" s="10">
        <v>4.7829252604668325E-2</v>
      </c>
      <c r="H53" s="10">
        <v>9.9563393345726545E-2</v>
      </c>
      <c r="I53" s="10">
        <v>1.1260134412339324E-2</v>
      </c>
      <c r="J53" s="10">
        <v>2.1722459208337135E-2</v>
      </c>
      <c r="K53" s="10">
        <v>-3.7077642962076371E-2</v>
      </c>
      <c r="L53" s="10">
        <v>7.696578281988207E-3</v>
      </c>
      <c r="M53" s="10">
        <v>-3.1928662104839495E-2</v>
      </c>
      <c r="N53" s="10">
        <v>0.11068665377176011</v>
      </c>
      <c r="O53" s="10">
        <v>0.15482407916437604</v>
      </c>
      <c r="P53" s="10">
        <v>0.30742931871964141</v>
      </c>
      <c r="Q53" s="10">
        <v>2.3468823448085069E-2</v>
      </c>
      <c r="R53" s="10">
        <v>7.4474690961120003E-3</v>
      </c>
      <c r="S53" s="10">
        <v>1.9323671497584495E-2</v>
      </c>
      <c r="T53" s="10">
        <v>6.790912287623177E-2</v>
      </c>
      <c r="U53" s="10">
        <v>-2.0741693504045332E-2</v>
      </c>
      <c r="W53" s="30"/>
      <c r="X53" s="28"/>
    </row>
    <row r="54" spans="1:24">
      <c r="A54" s="4">
        <v>43738</v>
      </c>
      <c r="B54" s="10">
        <v>7.6411799621771664E-2</v>
      </c>
      <c r="C54" s="10">
        <v>3.4610315461453038E-2</v>
      </c>
      <c r="D54" s="10">
        <v>3.7826668609348746E-2</v>
      </c>
      <c r="E54" s="10">
        <v>9.4631646465687141E-2</v>
      </c>
      <c r="F54" s="10">
        <v>3.8684103776744298E-2</v>
      </c>
      <c r="G54" s="10">
        <v>-7.8726128954932778E-3</v>
      </c>
      <c r="H54" s="10">
        <v>6.1428557305088817E-2</v>
      </c>
      <c r="I54" s="10">
        <v>1.9288975703799015E-2</v>
      </c>
      <c r="J54" s="10">
        <v>3.0582938756500738E-2</v>
      </c>
      <c r="K54" s="10">
        <v>5.0276584072414914E-2</v>
      </c>
      <c r="L54" s="10">
        <v>1.8907698777657297E-2</v>
      </c>
      <c r="M54" s="10">
        <v>4.5048018430794007E-2</v>
      </c>
      <c r="N54" s="10">
        <v>7.2966569239549667E-2</v>
      </c>
      <c r="O54" s="10">
        <v>3.9161358507812168E-2</v>
      </c>
      <c r="P54" s="10">
        <v>6.763647968512107E-2</v>
      </c>
      <c r="Q54" s="10">
        <v>-2.2721642984214051E-2</v>
      </c>
      <c r="R54" s="10">
        <v>3.451692587267282E-2</v>
      </c>
      <c r="S54" s="10">
        <v>-5.2321778940483912E-2</v>
      </c>
      <c r="T54" s="10">
        <v>1.0690829868445136E-2</v>
      </c>
      <c r="U54" s="10">
        <v>7.4750145906218078E-3</v>
      </c>
      <c r="W54" s="30"/>
      <c r="X54" s="28"/>
    </row>
    <row r="55" spans="1:24">
      <c r="A55" s="4">
        <v>43707</v>
      </c>
      <c r="B55" s="10">
        <v>-7.0547990242697631E-2</v>
      </c>
      <c r="C55" s="10">
        <v>5.8092381523695322E-2</v>
      </c>
      <c r="D55" s="10">
        <v>5.2288993734798596E-2</v>
      </c>
      <c r="E55" s="10">
        <v>-0.19006357973846702</v>
      </c>
      <c r="F55" s="10">
        <v>4.0206579415020621E-2</v>
      </c>
      <c r="G55" s="10">
        <v>-1.1766538725432121E-2</v>
      </c>
      <c r="H55" s="10">
        <v>-9.6225212506775848E-2</v>
      </c>
      <c r="I55" s="10">
        <v>3.7461386706903375E-2</v>
      </c>
      <c r="J55" s="10">
        <v>2.7270552587513014E-2</v>
      </c>
      <c r="K55" s="10">
        <v>-4.2018968891565277E-2</v>
      </c>
      <c r="L55" s="10">
        <v>3.4344587591024968E-2</v>
      </c>
      <c r="M55" s="10">
        <v>-6.8711767364773302E-2</v>
      </c>
      <c r="N55" s="10">
        <v>-1.6432204398931755E-2</v>
      </c>
      <c r="O55" s="10">
        <v>-6.1860840313869379E-3</v>
      </c>
      <c r="P55" s="10">
        <v>-6.6218422702749649E-2</v>
      </c>
      <c r="Q55" s="10">
        <v>-4.8479199477174661E-2</v>
      </c>
      <c r="R55" s="10">
        <v>1.8553486501391155E-2</v>
      </c>
      <c r="S55" s="10">
        <v>-1.3548387096774249E-2</v>
      </c>
      <c r="T55" s="10">
        <v>-7.6092846941363354E-2</v>
      </c>
      <c r="U55" s="10">
        <v>-3.3955857385398948E-2</v>
      </c>
      <c r="W55" s="30"/>
      <c r="X55" s="28"/>
    </row>
    <row r="56" spans="1:24">
      <c r="A56" s="4">
        <v>43677</v>
      </c>
      <c r="B56" s="10">
        <v>5.0863482614902103E-2</v>
      </c>
      <c r="C56" s="10">
        <v>-2.8390911945933565E-2</v>
      </c>
      <c r="D56" s="10">
        <v>-2.222515989495237E-2</v>
      </c>
      <c r="E56" s="10">
        <v>3.1248178323085532E-2</v>
      </c>
      <c r="F56" s="10">
        <v>-9.9558049850979901E-4</v>
      </c>
      <c r="G56" s="10">
        <v>-1.305051598614485E-2</v>
      </c>
      <c r="H56" s="10">
        <v>-2.6594032940303235E-2</v>
      </c>
      <c r="I56" s="10">
        <v>1.7048048978334712E-2</v>
      </c>
      <c r="J56" s="10">
        <v>3.7508503989143178E-3</v>
      </c>
      <c r="K56" s="10">
        <v>1.7551286996895645E-2</v>
      </c>
      <c r="L56" s="10">
        <v>2.3822504616199169E-2</v>
      </c>
      <c r="M56" s="10">
        <v>1.5272687221974125E-2</v>
      </c>
      <c r="N56" s="10">
        <v>7.6389270346974222E-2</v>
      </c>
      <c r="O56" s="10">
        <v>2.7338300840393411E-2</v>
      </c>
      <c r="P56" s="10">
        <v>8.122277191168864E-2</v>
      </c>
      <c r="Q56" s="10">
        <v>-1.4184322257662528E-2</v>
      </c>
      <c r="R56" s="10">
        <v>8.3471702588762936E-2</v>
      </c>
      <c r="S56" s="10">
        <v>1.37344669718771E-2</v>
      </c>
      <c r="T56" s="10">
        <v>-0.10341716071928633</v>
      </c>
      <c r="U56" s="10">
        <v>-1.0687662784779813E-2</v>
      </c>
      <c r="W56" s="30"/>
      <c r="X56" s="28"/>
    </row>
    <row r="57" spans="1:24">
      <c r="A57" s="4">
        <v>43644</v>
      </c>
      <c r="B57" s="10">
        <v>4.9548856353952647E-2</v>
      </c>
      <c r="C57" s="10">
        <v>8.8198427785202982E-3</v>
      </c>
      <c r="D57" s="10">
        <v>5.1150550742990887E-2</v>
      </c>
      <c r="E57" s="10">
        <v>0.12260479088566267</v>
      </c>
      <c r="F57" s="10">
        <v>8.9215695461100725E-2</v>
      </c>
      <c r="G57" s="10">
        <v>7.1964127160275698E-2</v>
      </c>
      <c r="H57" s="10">
        <v>0.13755168504586213</v>
      </c>
      <c r="I57" s="10">
        <v>1.5425456958820357E-2</v>
      </c>
      <c r="J57" s="10">
        <v>1.8478309199508051E-2</v>
      </c>
      <c r="K57" s="10">
        <v>5.1772246642479314E-2</v>
      </c>
      <c r="L57" s="10">
        <v>1.2711349329782733E-2</v>
      </c>
      <c r="M57" s="10">
        <v>-1.4371698067691178E-2</v>
      </c>
      <c r="N57" s="10">
        <v>0.13051128130821774</v>
      </c>
      <c r="O57" s="10">
        <v>0.2123892501568985</v>
      </c>
      <c r="P57" s="10">
        <v>0.2068454309786131</v>
      </c>
      <c r="Q57" s="10">
        <v>6.6791355882551737E-2</v>
      </c>
      <c r="R57" s="10">
        <v>6.5494106564345289E-2</v>
      </c>
      <c r="S57" s="10">
        <v>-7.6132874690808178E-2</v>
      </c>
      <c r="T57" s="10">
        <v>4.3354593174542148E-2</v>
      </c>
      <c r="U57" s="10">
        <v>9.3016927668617869E-2</v>
      </c>
      <c r="W57" s="30"/>
      <c r="X57" s="28"/>
    </row>
    <row r="58" spans="1:24">
      <c r="A58" s="4">
        <v>43616</v>
      </c>
      <c r="B58" s="10">
        <v>7.3576327962992599E-2</v>
      </c>
      <c r="C58" s="10">
        <v>-1.4920613287904687E-2</v>
      </c>
      <c r="D58" s="10">
        <v>-4.9658762778527273E-2</v>
      </c>
      <c r="E58" s="10">
        <v>-0.15602784652326113</v>
      </c>
      <c r="F58" s="10">
        <v>-8.3619272557098438E-3</v>
      </c>
      <c r="G58" s="10">
        <v>-2.6753429398612315E-2</v>
      </c>
      <c r="H58" s="10">
        <v>-0.14065455854283071</v>
      </c>
      <c r="I58" s="10">
        <v>1.3829004675823887E-3</v>
      </c>
      <c r="J58" s="10">
        <v>-3.3899306504384299E-3</v>
      </c>
      <c r="K58" s="10">
        <v>-1.1873937113290248E-2</v>
      </c>
      <c r="L58" s="10">
        <v>-1.493952724393458E-3</v>
      </c>
      <c r="M58" s="10">
        <v>-5.592848805761938E-2</v>
      </c>
      <c r="N58" s="10">
        <v>-0.12415243482359764</v>
      </c>
      <c r="O58" s="10">
        <v>-0.25074122070163735</v>
      </c>
      <c r="P58" s="10">
        <v>-0.2242674090506325</v>
      </c>
      <c r="Q58" s="10">
        <v>-7.8608060129144661E-2</v>
      </c>
      <c r="R58" s="10">
        <v>-3.352738927523248E-2</v>
      </c>
      <c r="S58" s="10">
        <v>-2.8755984227935228E-2</v>
      </c>
      <c r="T58" s="10">
        <v>3.1463550963740261E-2</v>
      </c>
      <c r="U58" s="10">
        <v>-4.2382601998365542E-2</v>
      </c>
      <c r="W58" s="30"/>
      <c r="X58" s="28"/>
    </row>
    <row r="59" spans="1:24">
      <c r="A59" s="4">
        <v>43585</v>
      </c>
      <c r="B59" s="10">
        <v>0.10473681008494329</v>
      </c>
      <c r="C59" s="10">
        <v>4.0407938182559239E-3</v>
      </c>
      <c r="D59" s="10">
        <v>-2.2831068451965232E-2</v>
      </c>
      <c r="E59" s="10">
        <v>1.807067618440714E-2</v>
      </c>
      <c r="F59" s="10">
        <v>5.4444981842765541E-2</v>
      </c>
      <c r="G59" s="10">
        <v>-2.6959615635443773E-2</v>
      </c>
      <c r="H59" s="10">
        <v>3.5178923743793271E-2</v>
      </c>
      <c r="I59" s="10">
        <v>-1.6115412897238788E-3</v>
      </c>
      <c r="J59" s="10">
        <v>-6.7378474833020294E-3</v>
      </c>
      <c r="K59" s="10">
        <v>7.3685175631072089E-2</v>
      </c>
      <c r="L59" s="10">
        <v>-4.6033833733953637E-4</v>
      </c>
      <c r="M59" s="10">
        <v>-4.670538428137222E-2</v>
      </c>
      <c r="N59" s="10">
        <v>5.6423810618248638E-2</v>
      </c>
      <c r="O59" s="10">
        <v>8.0179630857697796E-3</v>
      </c>
      <c r="P59" s="10">
        <v>-0.14710595852561734</v>
      </c>
      <c r="Q59" s="10">
        <v>8.186484270584124E-2</v>
      </c>
      <c r="R59" s="10">
        <v>3.0565453742754357E-2</v>
      </c>
      <c r="S59" s="10">
        <v>2.0970639845977329E-2</v>
      </c>
      <c r="T59" s="10">
        <v>-4.3794703552639404E-2</v>
      </c>
      <c r="U59" s="10">
        <v>-2.5329406866708558E-2</v>
      </c>
      <c r="W59" s="30"/>
      <c r="X59" s="28"/>
    </row>
    <row r="60" spans="1:24">
      <c r="A60" s="4">
        <v>43553</v>
      </c>
      <c r="B60" s="10">
        <v>4.0505699866033333E-3</v>
      </c>
      <c r="C60" s="10">
        <v>1.8248571826668617E-2</v>
      </c>
      <c r="D60" s="10">
        <v>3.8826699834162516E-2</v>
      </c>
      <c r="E60" s="10">
        <v>-3.9311698564082212E-3</v>
      </c>
      <c r="F60" s="10">
        <v>-9.4328135918628798E-3</v>
      </c>
      <c r="G60" s="10">
        <v>3.792545405375171E-3</v>
      </c>
      <c r="H60" s="10">
        <v>-1.3470598322633117E-2</v>
      </c>
      <c r="I60" s="10">
        <v>4.2092351408950977E-2</v>
      </c>
      <c r="J60" s="10">
        <v>3.1301538787429473E-2</v>
      </c>
      <c r="K60" s="10">
        <v>-1.2568685850369446E-2</v>
      </c>
      <c r="L60" s="10">
        <v>4.1685859595164979E-2</v>
      </c>
      <c r="M60" s="10">
        <v>5.7976394545197121E-3</v>
      </c>
      <c r="N60" s="10">
        <v>9.7029037273605956E-2</v>
      </c>
      <c r="O60" s="10">
        <v>0.16400984328454868</v>
      </c>
      <c r="P60" s="10">
        <v>-0.12510961158811362</v>
      </c>
      <c r="Q60" s="10">
        <v>8.5923016879695599E-2</v>
      </c>
      <c r="R60" s="10">
        <v>5.5809032133357708E-2</v>
      </c>
      <c r="S60" s="10">
        <v>1.9547952379477578E-2</v>
      </c>
      <c r="T60" s="10">
        <v>-2.0300612179402197E-2</v>
      </c>
      <c r="U60" s="10">
        <v>3.0105733940586576E-2</v>
      </c>
      <c r="W60" s="30"/>
      <c r="X60" s="28"/>
    </row>
    <row r="61" spans="1:24">
      <c r="A61" s="4">
        <v>43524</v>
      </c>
      <c r="B61" s="10">
        <v>-6.9462277773336696E-4</v>
      </c>
      <c r="C61" s="10">
        <v>7.8093830365082662E-2</v>
      </c>
      <c r="D61" s="10">
        <v>3.3780743047767244E-2</v>
      </c>
      <c r="E61" s="10">
        <v>-0.30940435407227318</v>
      </c>
      <c r="F61" s="10">
        <v>3.2975666307875559E-2</v>
      </c>
      <c r="G61" s="10">
        <v>1.639900370148786E-2</v>
      </c>
      <c r="H61" s="10">
        <v>3.1391443025769745E-2</v>
      </c>
      <c r="I61" s="10">
        <v>6.9540153692228546E-3</v>
      </c>
      <c r="J61" s="10">
        <v>3.0657621150723181E-3</v>
      </c>
      <c r="K61" s="10">
        <v>4.0392913759165525E-2</v>
      </c>
      <c r="L61" s="10">
        <v>7.3013542661824714E-3</v>
      </c>
      <c r="M61" s="10">
        <v>5.8093564682626438E-3</v>
      </c>
      <c r="N61" s="10">
        <v>4.478201694692012E-2</v>
      </c>
      <c r="O61" s="10">
        <v>7.422608695652165E-2</v>
      </c>
      <c r="P61" s="10">
        <v>4.1884893492280563E-2</v>
      </c>
      <c r="Q61" s="10">
        <v>-4.5905721633289424E-2</v>
      </c>
      <c r="R61" s="10">
        <v>2.1561543216161605E-2</v>
      </c>
      <c r="S61" s="10">
        <v>6.3677777777777639E-2</v>
      </c>
      <c r="T61" s="10">
        <v>2.1201674646454081E-2</v>
      </c>
      <c r="U61" s="10">
        <v>5.3504579153946755E-2</v>
      </c>
      <c r="W61" s="30"/>
      <c r="X61" s="28"/>
    </row>
    <row r="62" spans="1:24">
      <c r="A62" s="4">
        <v>43496</v>
      </c>
      <c r="B62" s="10">
        <v>9.6929563285907586E-2</v>
      </c>
      <c r="C62" s="10">
        <v>4.8031964634872082E-2</v>
      </c>
      <c r="D62" s="10">
        <v>-1.0289409981448784E-2</v>
      </c>
      <c r="E62" s="10">
        <v>0.1166343430770274</v>
      </c>
      <c r="F62" s="10">
        <v>2.8770232879114174E-2</v>
      </c>
      <c r="G62" s="10">
        <v>5.9339860660231697E-2</v>
      </c>
      <c r="H62" s="10">
        <v>5.4523490989218604E-2</v>
      </c>
      <c r="I62" s="10">
        <v>0.11854597206352867</v>
      </c>
      <c r="J62" s="10">
        <v>0.114006019003821</v>
      </c>
      <c r="K62" s="10">
        <v>7.909434196291365E-2</v>
      </c>
      <c r="L62" s="10">
        <v>0.11475846849009484</v>
      </c>
      <c r="M62" s="10">
        <v>8.4112149532710248E-2</v>
      </c>
      <c r="N62" s="10">
        <v>5.5150209621754341E-2</v>
      </c>
      <c r="O62" s="10">
        <v>7.6779026217228458E-2</v>
      </c>
      <c r="P62" s="10">
        <v>-7.7465328327331176E-2</v>
      </c>
      <c r="Q62" s="10">
        <v>0.14431616932315999</v>
      </c>
      <c r="R62" s="10">
        <v>5.7803524804177525E-2</v>
      </c>
      <c r="S62" s="10">
        <v>-5.5248676780314476E-2</v>
      </c>
      <c r="T62" s="10">
        <v>-1.9244526076659149E-2</v>
      </c>
      <c r="U62" s="10">
        <v>5.3865244967368317E-2</v>
      </c>
      <c r="W62" s="30"/>
      <c r="X62" s="28"/>
    </row>
    <row r="63" spans="1:24">
      <c r="A63" s="4">
        <v>43465</v>
      </c>
      <c r="B63" s="10">
        <v>-8.0816763127232363E-2</v>
      </c>
      <c r="C63" s="10">
        <v>-6.1289392987771099E-2</v>
      </c>
      <c r="D63" s="10">
        <v>-6.7662591390506677E-2</v>
      </c>
      <c r="E63" s="10">
        <v>-0.15805960069955494</v>
      </c>
      <c r="F63" s="10">
        <v>-4.0848427073403283E-2</v>
      </c>
      <c r="G63" s="10">
        <v>-9.1382640133084295E-2</v>
      </c>
      <c r="H63" s="10">
        <v>-6.3389105918773461E-2</v>
      </c>
      <c r="I63" s="10">
        <v>-7.9576386024862986E-2</v>
      </c>
      <c r="J63" s="10">
        <v>-6.4515618821668605E-2</v>
      </c>
      <c r="K63" s="10">
        <v>-7.2570002524340732E-2</v>
      </c>
      <c r="L63" s="10">
        <v>-7.8012961604304307E-2</v>
      </c>
      <c r="M63" s="10">
        <v>-9.5320157251332804E-2</v>
      </c>
      <c r="N63" s="10">
        <v>-0.11670110686007734</v>
      </c>
      <c r="O63" s="10">
        <v>-0.18313651104448392</v>
      </c>
      <c r="P63" s="10">
        <v>-5.0442322589481108E-2</v>
      </c>
      <c r="Q63" s="10">
        <v>-0.11133857149618961</v>
      </c>
      <c r="R63" s="10">
        <v>-2.7404507459528125E-2</v>
      </c>
      <c r="S63" s="10">
        <v>2.6077160493827207E-2</v>
      </c>
      <c r="T63" s="10">
        <v>-5.580770222505179E-2</v>
      </c>
      <c r="U63" s="10">
        <v>-8.5337144778880034E-2</v>
      </c>
      <c r="W63" s="30"/>
      <c r="X63" s="28"/>
    </row>
    <row r="64" spans="1:24">
      <c r="A64" s="4">
        <v>43434</v>
      </c>
      <c r="B64" s="10">
        <v>2.1854261548471043E-2</v>
      </c>
      <c r="C64" s="10">
        <v>7.9656960510570515E-2</v>
      </c>
      <c r="D64" s="10">
        <v>4.042178779761546E-2</v>
      </c>
      <c r="E64" s="10">
        <v>3.1507314197938729E-2</v>
      </c>
      <c r="F64" s="10">
        <v>2.0254802200272475E-2</v>
      </c>
      <c r="G64" s="10">
        <v>1.0823216029205813E-2</v>
      </c>
      <c r="H64" s="10">
        <v>5.0597464941067863E-3</v>
      </c>
      <c r="I64" s="10">
        <v>9.5364606050992208E-3</v>
      </c>
      <c r="J64" s="10">
        <v>1.6642547033285011E-2</v>
      </c>
      <c r="K64" s="10">
        <v>1.1722222761026373E-2</v>
      </c>
      <c r="L64" s="10">
        <v>1.8843242906531322E-2</v>
      </c>
      <c r="M64" s="10">
        <v>-4.0921840892879447E-3</v>
      </c>
      <c r="N64" s="10">
        <v>2.9937015738690197E-2</v>
      </c>
      <c r="O64" s="10">
        <v>2.2691033975224123E-3</v>
      </c>
      <c r="P64" s="10">
        <v>-2.5633861551292707E-2</v>
      </c>
      <c r="Q64" s="10">
        <v>-1.0792461664520791E-2</v>
      </c>
      <c r="R64" s="10">
        <v>1.7593350273482928E-2</v>
      </c>
      <c r="S64" s="10">
        <v>-6.5017667844523022E-2</v>
      </c>
      <c r="T64" s="10">
        <v>6.9209749432746978E-2</v>
      </c>
      <c r="U64" s="10">
        <v>3.2160647031258163E-2</v>
      </c>
      <c r="W64" s="30"/>
      <c r="X64" s="28"/>
    </row>
    <row r="65" spans="1:23" ht="48">
      <c r="A65" s="47" t="s">
        <v>43</v>
      </c>
      <c r="B65" s="29">
        <f t="shared" ref="B65:U65" si="0">AVERAGE(B4:B64)</f>
        <v>1.389030400408164E-2</v>
      </c>
      <c r="C65" s="29">
        <f t="shared" si="0"/>
        <v>7.3923952608711914E-3</v>
      </c>
      <c r="D65" s="29">
        <f t="shared" si="0"/>
        <v>-2.7824348120266754E-3</v>
      </c>
      <c r="E65" s="29">
        <f>AVERAGE(E4:E64)</f>
        <v>1.1467419169920235E-3</v>
      </c>
      <c r="F65" s="29">
        <f t="shared" si="0"/>
        <v>1.1553020647768095E-2</v>
      </c>
      <c r="G65" s="29">
        <f t="shared" si="0"/>
        <v>6.339058867778931E-3</v>
      </c>
      <c r="H65" s="29">
        <f t="shared" si="0"/>
        <v>1.4510884857862368E-2</v>
      </c>
      <c r="I65" s="29">
        <f t="shared" si="0"/>
        <v>2.9973261956073058E-3</v>
      </c>
      <c r="J65" s="29">
        <f t="shared" si="0"/>
        <v>1.3819573227297642E-3</v>
      </c>
      <c r="K65" s="29">
        <f t="shared" si="0"/>
        <v>1.0423262440736304E-2</v>
      </c>
      <c r="L65" s="29">
        <f t="shared" si="0"/>
        <v>2.9483890876137579E-3</v>
      </c>
      <c r="M65" s="29">
        <f t="shared" si="0"/>
        <v>4.3888375589631037E-3</v>
      </c>
      <c r="N65" s="29">
        <f t="shared" si="0"/>
        <v>2.7152337592364195E-2</v>
      </c>
      <c r="O65" s="29">
        <f t="shared" si="0"/>
        <v>4.9133605135207113E-2</v>
      </c>
      <c r="P65" s="29">
        <f t="shared" si="0"/>
        <v>5.6333497587406363E-2</v>
      </c>
      <c r="Q65" s="29">
        <f t="shared" si="0"/>
        <v>1.1937326475908179E-2</v>
      </c>
      <c r="R65" s="29">
        <f t="shared" si="0"/>
        <v>1.1211940465429046E-2</v>
      </c>
      <c r="S65" s="29">
        <f t="shared" si="0"/>
        <v>2.9432204574300507E-3</v>
      </c>
      <c r="T65" s="29">
        <f t="shared" si="0"/>
        <v>1.1537484679901074E-3</v>
      </c>
      <c r="U65" s="29">
        <f t="shared" si="0"/>
        <v>1.1623638927300851E-2</v>
      </c>
      <c r="W65" s="30"/>
    </row>
    <row r="66" spans="1:23" ht="48">
      <c r="A66" s="47" t="s">
        <v>44</v>
      </c>
      <c r="B66" s="29">
        <f>B65*12</f>
        <v>0.16668364804897967</v>
      </c>
      <c r="C66" s="29">
        <f t="shared" ref="C66:U66" si="1">C65*12</f>
        <v>8.8708743130454293E-2</v>
      </c>
      <c r="D66" s="29">
        <f t="shared" si="1"/>
        <v>-3.3389217744320104E-2</v>
      </c>
      <c r="E66" s="29">
        <f t="shared" si="1"/>
        <v>1.3760903003904281E-2</v>
      </c>
      <c r="F66" s="29">
        <f t="shared" si="1"/>
        <v>0.13863624777321715</v>
      </c>
      <c r="G66" s="29">
        <f t="shared" si="1"/>
        <v>7.6068706413347176E-2</v>
      </c>
      <c r="H66" s="29">
        <f t="shared" si="1"/>
        <v>0.17413061829434842</v>
      </c>
      <c r="I66" s="29">
        <f t="shared" si="1"/>
        <v>3.5967914347287668E-2</v>
      </c>
      <c r="J66" s="29">
        <f t="shared" si="1"/>
        <v>1.658348787275717E-2</v>
      </c>
      <c r="K66" s="29">
        <f t="shared" si="1"/>
        <v>0.12507914928883565</v>
      </c>
      <c r="L66" s="29">
        <f t="shared" si="1"/>
        <v>3.5380669051365096E-2</v>
      </c>
      <c r="M66" s="29">
        <f t="shared" si="1"/>
        <v>5.2666050707557241E-2</v>
      </c>
      <c r="N66" s="29">
        <f t="shared" si="1"/>
        <v>0.32582805110837032</v>
      </c>
      <c r="O66" s="29">
        <f t="shared" si="1"/>
        <v>0.58960326162248533</v>
      </c>
      <c r="P66" s="29">
        <f t="shared" si="1"/>
        <v>0.67600197104887638</v>
      </c>
      <c r="Q66" s="29">
        <f t="shared" si="1"/>
        <v>0.14324791771089815</v>
      </c>
      <c r="R66" s="29">
        <f t="shared" si="1"/>
        <v>0.13454328558514855</v>
      </c>
      <c r="S66" s="29">
        <f t="shared" si="1"/>
        <v>3.5318645489160611E-2</v>
      </c>
      <c r="T66" s="29">
        <f t="shared" si="1"/>
        <v>1.384498161588129E-2</v>
      </c>
      <c r="U66" s="29">
        <f t="shared" si="1"/>
        <v>0.13948366712761021</v>
      </c>
    </row>
    <row r="69" spans="1:23" ht="22" thickBot="1">
      <c r="A69" s="127" t="s">
        <v>45</v>
      </c>
      <c r="B69" s="127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</row>
    <row r="70" spans="1:23">
      <c r="A70" s="60"/>
      <c r="B70" s="60" t="s">
        <v>21</v>
      </c>
      <c r="C70" s="60" t="s">
        <v>22</v>
      </c>
      <c r="D70" s="60" t="s">
        <v>23</v>
      </c>
      <c r="E70" s="60" t="s">
        <v>24</v>
      </c>
      <c r="F70" s="60" t="s">
        <v>25</v>
      </c>
      <c r="G70" s="60" t="s">
        <v>26</v>
      </c>
      <c r="H70" s="60" t="s">
        <v>27</v>
      </c>
      <c r="I70" s="60" t="s">
        <v>28</v>
      </c>
      <c r="J70" s="60" t="s">
        <v>29</v>
      </c>
      <c r="K70" s="60" t="s">
        <v>30</v>
      </c>
      <c r="L70" s="60" t="s">
        <v>31</v>
      </c>
      <c r="M70" s="60" t="s">
        <v>32</v>
      </c>
      <c r="N70" s="60" t="s">
        <v>33</v>
      </c>
      <c r="O70" s="60" t="s">
        <v>34</v>
      </c>
      <c r="P70" s="60" t="s">
        <v>35</v>
      </c>
      <c r="Q70" s="60" t="s">
        <v>36</v>
      </c>
      <c r="R70" s="60" t="s">
        <v>37</v>
      </c>
      <c r="S70" s="60" t="s">
        <v>38</v>
      </c>
      <c r="T70" s="60" t="s">
        <v>39</v>
      </c>
      <c r="U70" s="60" t="s">
        <v>40</v>
      </c>
    </row>
    <row r="71" spans="1:23">
      <c r="A71" t="s">
        <v>21</v>
      </c>
      <c r="B71">
        <v>1</v>
      </c>
    </row>
    <row r="72" spans="1:23">
      <c r="A72" t="s">
        <v>22</v>
      </c>
      <c r="B72">
        <v>0.41197327297851266</v>
      </c>
      <c r="C72">
        <v>1</v>
      </c>
    </row>
    <row r="73" spans="1:23">
      <c r="A73" t="s">
        <v>23</v>
      </c>
      <c r="B73">
        <v>0.1980544340919356</v>
      </c>
      <c r="C73">
        <v>0.52311311385271786</v>
      </c>
      <c r="D73">
        <v>1</v>
      </c>
    </row>
    <row r="74" spans="1:23">
      <c r="A74" t="s">
        <v>24</v>
      </c>
      <c r="B74">
        <v>0.32228366885395926</v>
      </c>
      <c r="C74">
        <v>0.20539651274527182</v>
      </c>
      <c r="D74">
        <v>0.17640580725495292</v>
      </c>
      <c r="E74">
        <v>1</v>
      </c>
    </row>
    <row r="75" spans="1:23">
      <c r="A75" t="s">
        <v>25</v>
      </c>
      <c r="B75">
        <v>0.21499011364456938</v>
      </c>
      <c r="C75">
        <v>0.47165624321216104</v>
      </c>
      <c r="D75">
        <v>0.19656320317343906</v>
      </c>
      <c r="E75">
        <v>0.27004849738222525</v>
      </c>
      <c r="F75">
        <v>1</v>
      </c>
    </row>
    <row r="76" spans="1:23">
      <c r="A76" t="s">
        <v>26</v>
      </c>
      <c r="B76">
        <v>0.41857376157736437</v>
      </c>
      <c r="C76">
        <v>0.51562763726540628</v>
      </c>
      <c r="D76">
        <v>0.43199481390239125</v>
      </c>
      <c r="E76">
        <v>0.43357334997647362</v>
      </c>
      <c r="F76">
        <v>0.55807804626134339</v>
      </c>
      <c r="G76">
        <v>1</v>
      </c>
    </row>
    <row r="77" spans="1:23">
      <c r="A77" t="s">
        <v>27</v>
      </c>
      <c r="B77">
        <v>0.51724387149476247</v>
      </c>
      <c r="C77">
        <v>0.31314553605772039</v>
      </c>
      <c r="D77">
        <v>0.20523111996966376</v>
      </c>
      <c r="E77">
        <v>0.4057668263103873</v>
      </c>
      <c r="F77">
        <v>0.45766284681895131</v>
      </c>
      <c r="G77">
        <v>0.57521894376023519</v>
      </c>
      <c r="H77">
        <v>1</v>
      </c>
    </row>
    <row r="78" spans="1:23">
      <c r="A78" t="s">
        <v>28</v>
      </c>
      <c r="B78">
        <v>0.60119788362592574</v>
      </c>
      <c r="C78">
        <v>0.64244570010745461</v>
      </c>
      <c r="D78">
        <v>0.35794196243361648</v>
      </c>
      <c r="E78">
        <v>0.29883323459350242</v>
      </c>
      <c r="F78">
        <v>0.4611230059584373</v>
      </c>
      <c r="G78">
        <v>0.73199300425005065</v>
      </c>
      <c r="H78">
        <v>0.52100643514024192</v>
      </c>
      <c r="I78">
        <v>1</v>
      </c>
    </row>
    <row r="79" spans="1:23">
      <c r="A79" t="s">
        <v>29</v>
      </c>
      <c r="B79">
        <v>0.66051471985102683</v>
      </c>
      <c r="C79">
        <v>0.60196293899843056</v>
      </c>
      <c r="D79">
        <v>0.33227002580816239</v>
      </c>
      <c r="E79">
        <v>0.30389119076072718</v>
      </c>
      <c r="F79">
        <v>0.40663750317728703</v>
      </c>
      <c r="G79">
        <v>0.70176459695437388</v>
      </c>
      <c r="H79">
        <v>0.53788319218541381</v>
      </c>
      <c r="I79">
        <v>0.978545991359413</v>
      </c>
      <c r="J79">
        <v>1</v>
      </c>
    </row>
    <row r="80" spans="1:23">
      <c r="A80" t="s">
        <v>30</v>
      </c>
      <c r="B80">
        <v>0.87256660000521002</v>
      </c>
      <c r="C80">
        <v>0.47941942317076408</v>
      </c>
      <c r="D80">
        <v>0.37613087348961904</v>
      </c>
      <c r="E80">
        <v>0.36114042669024166</v>
      </c>
      <c r="F80">
        <v>0.3550836796636811</v>
      </c>
      <c r="G80">
        <v>0.58655748248038131</v>
      </c>
      <c r="H80">
        <v>0.63475493088146639</v>
      </c>
      <c r="I80">
        <v>0.69428199398844648</v>
      </c>
      <c r="J80">
        <v>0.74146016240360202</v>
      </c>
      <c r="K80">
        <v>1</v>
      </c>
    </row>
    <row r="81" spans="1:21">
      <c r="A81" t="s">
        <v>31</v>
      </c>
      <c r="B81">
        <v>0.59568629526729255</v>
      </c>
      <c r="C81">
        <v>0.66713740882377826</v>
      </c>
      <c r="D81">
        <v>0.36253126318576029</v>
      </c>
      <c r="E81">
        <v>0.2936635756636663</v>
      </c>
      <c r="F81">
        <v>0.46818374040528393</v>
      </c>
      <c r="G81">
        <v>0.7330648353292204</v>
      </c>
      <c r="H81">
        <v>0.51487336082722734</v>
      </c>
      <c r="I81">
        <v>0.99768106828179459</v>
      </c>
      <c r="J81">
        <v>0.97358003340319288</v>
      </c>
      <c r="K81">
        <v>0.69217719526336985</v>
      </c>
      <c r="L81">
        <v>1</v>
      </c>
    </row>
    <row r="82" spans="1:21">
      <c r="A82" t="s">
        <v>32</v>
      </c>
      <c r="B82">
        <v>0.69074018245204694</v>
      </c>
      <c r="C82">
        <v>0.33448633529643335</v>
      </c>
      <c r="D82">
        <v>0.20531541070584614</v>
      </c>
      <c r="E82">
        <v>0.28536024296177437</v>
      </c>
      <c r="F82">
        <v>0.19509596657809367</v>
      </c>
      <c r="G82">
        <v>0.52974909530773728</v>
      </c>
      <c r="H82">
        <v>0.5360161852256542</v>
      </c>
      <c r="I82">
        <v>0.73424324272366814</v>
      </c>
      <c r="J82">
        <v>0.79733543491208536</v>
      </c>
      <c r="K82">
        <v>0.73532506203554548</v>
      </c>
      <c r="L82">
        <v>0.72075093143027913</v>
      </c>
      <c r="M82">
        <v>1</v>
      </c>
    </row>
    <row r="83" spans="1:21">
      <c r="A83" t="s">
        <v>33</v>
      </c>
      <c r="B83">
        <v>0.172583481696757</v>
      </c>
      <c r="C83">
        <v>0.36893926616900186</v>
      </c>
      <c r="D83">
        <v>0.29234943879267244</v>
      </c>
      <c r="E83">
        <v>0.33997988218314079</v>
      </c>
      <c r="F83">
        <v>0.48948232441058975</v>
      </c>
      <c r="G83">
        <v>0.64055369468609502</v>
      </c>
      <c r="H83">
        <v>0.40605642788002427</v>
      </c>
      <c r="I83">
        <v>0.61933888114764546</v>
      </c>
      <c r="J83">
        <v>0.59845491212499702</v>
      </c>
      <c r="K83">
        <v>0.39849040571054489</v>
      </c>
      <c r="L83">
        <v>0.62343087866110447</v>
      </c>
      <c r="M83">
        <v>0.42782428228831482</v>
      </c>
      <c r="N83">
        <v>1</v>
      </c>
    </row>
    <row r="84" spans="1:21">
      <c r="A84" t="s">
        <v>34</v>
      </c>
      <c r="B84" s="35">
        <v>7.894638084120234E-2</v>
      </c>
      <c r="C84">
        <v>0.13439726595868953</v>
      </c>
      <c r="D84">
        <v>0.17634653622706381</v>
      </c>
      <c r="E84" s="35">
        <v>9.5424277627758944E-2</v>
      </c>
      <c r="F84">
        <v>0.30598127461456509</v>
      </c>
      <c r="G84">
        <v>0.42078218371639015</v>
      </c>
      <c r="H84">
        <v>0.38879577751356204</v>
      </c>
      <c r="I84">
        <v>0.44622597770635863</v>
      </c>
      <c r="J84">
        <v>0.43287509761815912</v>
      </c>
      <c r="K84">
        <v>0.16220858489378642</v>
      </c>
      <c r="L84">
        <v>0.43589399283410046</v>
      </c>
      <c r="M84">
        <v>0.31892069294908676</v>
      </c>
      <c r="N84">
        <v>0.64905526238383382</v>
      </c>
      <c r="O84">
        <v>1</v>
      </c>
    </row>
    <row r="85" spans="1:21">
      <c r="A85" t="s">
        <v>35</v>
      </c>
      <c r="B85" s="35">
        <v>4.7996254488985493E-2</v>
      </c>
      <c r="C85">
        <v>0.10617396483941759</v>
      </c>
      <c r="D85" s="35">
        <v>7.616413240944013E-2</v>
      </c>
      <c r="E85">
        <v>0.15207348349760627</v>
      </c>
      <c r="F85">
        <v>0.30485855442028437</v>
      </c>
      <c r="G85">
        <v>0.39446865679963394</v>
      </c>
      <c r="H85">
        <v>0.23758685468291532</v>
      </c>
      <c r="I85">
        <v>0.41670280381816144</v>
      </c>
      <c r="J85">
        <v>0.41785242692905472</v>
      </c>
      <c r="K85">
        <v>0.22234834088263644</v>
      </c>
      <c r="L85">
        <v>0.41461263221600081</v>
      </c>
      <c r="M85">
        <v>0.35147152888096306</v>
      </c>
      <c r="N85">
        <v>0.69047793669509627</v>
      </c>
      <c r="O85">
        <v>0.53316613316357975</v>
      </c>
      <c r="P85">
        <v>1</v>
      </c>
    </row>
    <row r="86" spans="1:21">
      <c r="A86" t="s">
        <v>36</v>
      </c>
      <c r="B86" s="35">
        <v>5.3357342423928325E-2</v>
      </c>
      <c r="C86">
        <v>0.29923751145831406</v>
      </c>
      <c r="D86">
        <v>0.24694448343307362</v>
      </c>
      <c r="E86">
        <v>0.22953471921972624</v>
      </c>
      <c r="F86">
        <v>0.34696234704227552</v>
      </c>
      <c r="G86">
        <v>0.45521726766751114</v>
      </c>
      <c r="H86">
        <v>0.20106200896557913</v>
      </c>
      <c r="I86">
        <v>0.523014010379381</v>
      </c>
      <c r="J86">
        <v>0.46548234379798253</v>
      </c>
      <c r="K86">
        <v>0.19774501934652386</v>
      </c>
      <c r="L86">
        <v>0.52357137395204223</v>
      </c>
      <c r="M86">
        <v>0.29475765838682916</v>
      </c>
      <c r="N86">
        <v>0.72647271425869042</v>
      </c>
      <c r="O86">
        <v>0.6382478813682263</v>
      </c>
      <c r="P86">
        <v>0.60334496429661488</v>
      </c>
      <c r="Q86">
        <v>1</v>
      </c>
    </row>
    <row r="87" spans="1:21">
      <c r="A87" t="s">
        <v>37</v>
      </c>
      <c r="B87">
        <v>0.25065750152792243</v>
      </c>
      <c r="C87">
        <v>0.63717113558377303</v>
      </c>
      <c r="D87">
        <v>0.4314701437463096</v>
      </c>
      <c r="E87">
        <v>0.41003407571231293</v>
      </c>
      <c r="F87">
        <v>0.54533739218732946</v>
      </c>
      <c r="G87">
        <v>0.49254155405319711</v>
      </c>
      <c r="H87">
        <v>0.31098743840376358</v>
      </c>
      <c r="I87">
        <v>0.49390365377103296</v>
      </c>
      <c r="J87">
        <v>0.45309496731019788</v>
      </c>
      <c r="K87">
        <v>0.37740891555909045</v>
      </c>
      <c r="L87">
        <v>0.5120139046456178</v>
      </c>
      <c r="M87">
        <v>0.27141514022984092</v>
      </c>
      <c r="N87">
        <v>0.456588167652904</v>
      </c>
      <c r="O87">
        <v>8.2040626401191322E-2</v>
      </c>
      <c r="P87">
        <v>4.5934503880658679E-2</v>
      </c>
      <c r="Q87">
        <v>0.12712488268760161</v>
      </c>
      <c r="R87">
        <v>1</v>
      </c>
    </row>
    <row r="88" spans="1:21">
      <c r="A88" s="1" t="s">
        <v>38</v>
      </c>
      <c r="B88" s="34">
        <v>-4.8451234382605915E-2</v>
      </c>
      <c r="C88" s="34">
        <v>-1.651646069792582E-3</v>
      </c>
      <c r="D88" s="34">
        <v>-5.7117454972239981E-2</v>
      </c>
      <c r="E88" s="34">
        <v>-9.4438002421063205E-2</v>
      </c>
      <c r="F88" s="34">
        <v>-0.1296075452607621</v>
      </c>
      <c r="G88" s="34">
        <v>-0.2399938333134132</v>
      </c>
      <c r="H88" s="34">
        <v>-0.11259278474622417</v>
      </c>
      <c r="I88" s="34">
        <v>-0.17374599454698361</v>
      </c>
      <c r="J88" s="34">
        <v>-0.12070816191974575</v>
      </c>
      <c r="K88" s="34">
        <v>9.9401721150154591E-4</v>
      </c>
      <c r="L88" s="34">
        <v>-0.17045713254293565</v>
      </c>
      <c r="M88" s="34">
        <v>-0.11148462434025853</v>
      </c>
      <c r="N88" s="34">
        <v>-0.15247877047210337</v>
      </c>
      <c r="O88" s="34">
        <v>-0.15025279092255245</v>
      </c>
      <c r="P88" s="34">
        <v>-7.1291242747008141E-2</v>
      </c>
      <c r="Q88" s="34">
        <v>-0.32182773503557999</v>
      </c>
      <c r="R88">
        <v>4.0110487755987384E-2</v>
      </c>
      <c r="S88">
        <v>1</v>
      </c>
    </row>
    <row r="89" spans="1:21">
      <c r="A89" t="s">
        <v>39</v>
      </c>
      <c r="B89">
        <v>0.16064133425685959</v>
      </c>
      <c r="C89">
        <v>0.45731618885822078</v>
      </c>
      <c r="D89">
        <v>0.29905149241735379</v>
      </c>
      <c r="E89">
        <v>0.22683375867563019</v>
      </c>
      <c r="F89">
        <v>0.30242970419739962</v>
      </c>
      <c r="G89">
        <v>0.59577755240224095</v>
      </c>
      <c r="H89">
        <v>0.27012066974309751</v>
      </c>
      <c r="I89">
        <v>0.35221001276304009</v>
      </c>
      <c r="J89">
        <v>0.34167985565056164</v>
      </c>
      <c r="K89">
        <v>0.24066888452159904</v>
      </c>
      <c r="L89">
        <v>0.36104513897945856</v>
      </c>
      <c r="M89">
        <v>0.21129023678833853</v>
      </c>
      <c r="N89">
        <v>0.31951617432162344</v>
      </c>
      <c r="O89">
        <v>0.23593753724672287</v>
      </c>
      <c r="P89">
        <v>0.14858000958053869</v>
      </c>
      <c r="Q89">
        <v>0.16382622001141328</v>
      </c>
      <c r="R89">
        <v>0.35192649491828559</v>
      </c>
      <c r="S89" s="34">
        <v>-7.7031753975869352E-2</v>
      </c>
      <c r="T89">
        <v>1</v>
      </c>
    </row>
    <row r="90" spans="1:21" ht="16" thickBot="1">
      <c r="A90" s="61" t="s">
        <v>40</v>
      </c>
      <c r="B90" s="61">
        <v>0.60000788197232535</v>
      </c>
      <c r="C90" s="61">
        <v>0.29761132457968764</v>
      </c>
      <c r="D90" s="61">
        <v>0.29637066356955083</v>
      </c>
      <c r="E90" s="61">
        <v>0.42694559093646595</v>
      </c>
      <c r="F90" s="61">
        <v>0.28096572023875505</v>
      </c>
      <c r="G90" s="61">
        <v>0.58488864769918969</v>
      </c>
      <c r="H90" s="61">
        <v>0.60740978926731448</v>
      </c>
      <c r="I90" s="61">
        <v>0.53297190638974412</v>
      </c>
      <c r="J90" s="61">
        <v>0.5783503464035209</v>
      </c>
      <c r="K90" s="61">
        <v>0.67128861095699133</v>
      </c>
      <c r="L90" s="61">
        <v>0.52045548165655608</v>
      </c>
      <c r="M90" s="61">
        <v>0.68589959779142662</v>
      </c>
      <c r="N90" s="61">
        <v>0.34271808265748027</v>
      </c>
      <c r="O90" s="61">
        <v>0.20400730543181883</v>
      </c>
      <c r="P90" s="61">
        <v>0.21941182390317429</v>
      </c>
      <c r="Q90" s="61">
        <v>0.20280351540118369</v>
      </c>
      <c r="R90" s="61">
        <v>0.23488803253143098</v>
      </c>
      <c r="S90" s="62">
        <v>-0.22457533491633541</v>
      </c>
      <c r="T90" s="61">
        <v>0.32590957757140271</v>
      </c>
      <c r="U90" s="61">
        <v>1</v>
      </c>
    </row>
    <row r="93" spans="1:21">
      <c r="A93" s="35"/>
      <c r="B93" s="36" t="s">
        <v>46</v>
      </c>
    </row>
    <row r="94" spans="1:21">
      <c r="A94" s="34"/>
      <c r="B94" s="36" t="s">
        <v>47</v>
      </c>
    </row>
    <row r="97" spans="1:21" ht="22" thickBot="1">
      <c r="A97" s="127" t="s">
        <v>48</v>
      </c>
      <c r="B97" s="127"/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  <c r="P97" s="127"/>
      <c r="Q97" s="127"/>
      <c r="R97" s="127"/>
      <c r="S97" s="127"/>
      <c r="T97" s="127"/>
      <c r="U97" s="127"/>
    </row>
    <row r="98" spans="1:21">
      <c r="A98" s="39"/>
      <c r="B98" s="40" t="s">
        <v>21</v>
      </c>
      <c r="C98" s="40" t="s">
        <v>22</v>
      </c>
      <c r="D98" s="40" t="s">
        <v>23</v>
      </c>
      <c r="E98" s="40" t="s">
        <v>24</v>
      </c>
      <c r="F98" s="40" t="s">
        <v>25</v>
      </c>
      <c r="G98" s="40" t="s">
        <v>26</v>
      </c>
      <c r="H98" s="40" t="s">
        <v>27</v>
      </c>
      <c r="I98" s="40" t="s">
        <v>28</v>
      </c>
      <c r="J98" s="40" t="s">
        <v>29</v>
      </c>
      <c r="K98" s="40" t="s">
        <v>30</v>
      </c>
      <c r="L98" s="40" t="s">
        <v>31</v>
      </c>
      <c r="M98" s="40" t="s">
        <v>32</v>
      </c>
      <c r="N98" s="40" t="s">
        <v>33</v>
      </c>
      <c r="O98" s="40" t="s">
        <v>34</v>
      </c>
      <c r="P98" s="40" t="s">
        <v>35</v>
      </c>
      <c r="Q98" s="40" t="s">
        <v>36</v>
      </c>
      <c r="R98" s="40" t="s">
        <v>37</v>
      </c>
      <c r="S98" s="40" t="s">
        <v>38</v>
      </c>
      <c r="T98" s="40" t="s">
        <v>39</v>
      </c>
      <c r="U98" s="40" t="s">
        <v>40</v>
      </c>
    </row>
    <row r="99" spans="1:21">
      <c r="A99" s="42" t="s">
        <v>21</v>
      </c>
      <c r="B99" s="43">
        <f t="array" ref="B99:U118">MMULT(TRANSPOSE($B$4:$U$64-MMULT(TRANSPOSE(N(ISNUMBER(ROW($B$4:$U$64)))/ROWS($B$4:$U$64)),$B$4:$U$64)),($B$4:$U$64-MMULT(TRANSPOSE(N(ISNUMBER(ROW($B$4:$U$64)))/ROWS($B$4:$U$64)),$B$4:$U$64)))/(ROWS($B$4:$U$64)-1)</f>
        <v>9.8642379774242991E-3</v>
      </c>
      <c r="C99" s="43">
        <v>2.3511490873843006E-3</v>
      </c>
      <c r="D99" s="43">
        <v>9.6521138937081727E-4</v>
      </c>
      <c r="E99" s="43">
        <v>2.9337999156637353E-3</v>
      </c>
      <c r="F99" s="43">
        <v>1.0838632642410958E-3</v>
      </c>
      <c r="G99" s="43">
        <v>1.8745725675601685E-3</v>
      </c>
      <c r="H99" s="43">
        <v>4.6719134425061383E-3</v>
      </c>
      <c r="I99" s="43">
        <v>3.4894137436637237E-3</v>
      </c>
      <c r="J99" s="43">
        <v>3.8869991962897621E-3</v>
      </c>
      <c r="K99" s="43">
        <v>5.0784409955463754E-3</v>
      </c>
      <c r="L99" s="43">
        <v>3.4449340858484093E-3</v>
      </c>
      <c r="M99" s="43">
        <v>8.1546009188015016E-3</v>
      </c>
      <c r="N99" s="43">
        <v>1.488111013835888E-3</v>
      </c>
      <c r="O99" s="43">
        <v>1.1304019370442298E-3</v>
      </c>
      <c r="P99" s="43">
        <v>1.047550368977444E-3</v>
      </c>
      <c r="Q99" s="43">
        <v>5.0541484188885457E-4</v>
      </c>
      <c r="R99" s="43">
        <v>1.2612706584272289E-3</v>
      </c>
      <c r="S99" s="43">
        <v>-2.8361060989217794E-4</v>
      </c>
      <c r="T99" s="43">
        <v>1.256293070296483E-3</v>
      </c>
      <c r="U99" s="41">
        <v>5.7426474451174915E-3</v>
      </c>
    </row>
    <row r="100" spans="1:21">
      <c r="A100" s="44" t="s">
        <v>22</v>
      </c>
      <c r="B100" s="41">
        <v>2.3511490873843006E-3</v>
      </c>
      <c r="C100" s="41">
        <v>3.3018604385655704E-3</v>
      </c>
      <c r="D100" s="41">
        <v>1.4749627797799125E-3</v>
      </c>
      <c r="E100" s="41">
        <v>1.0817647968248262E-3</v>
      </c>
      <c r="F100" s="41">
        <v>1.3757172434749427E-3</v>
      </c>
      <c r="G100" s="41">
        <v>1.3360232909259396E-3</v>
      </c>
      <c r="H100" s="41">
        <v>1.6364142215911368E-3</v>
      </c>
      <c r="I100" s="41">
        <v>2.1573421894350592E-3</v>
      </c>
      <c r="J100" s="41">
        <v>2.0495064528969981E-3</v>
      </c>
      <c r="K100" s="41">
        <v>1.6143401071509304E-3</v>
      </c>
      <c r="L100" s="41">
        <v>2.2321644528227442E-3</v>
      </c>
      <c r="M100" s="41">
        <v>2.2846199082492418E-3</v>
      </c>
      <c r="N100" s="41">
        <v>1.8405116476148239E-3</v>
      </c>
      <c r="O100" s="41">
        <v>1.1133678785939459E-3</v>
      </c>
      <c r="P100" s="41">
        <v>1.3407048733182884E-3</v>
      </c>
      <c r="Q100" s="41">
        <v>1.6399002075496356E-3</v>
      </c>
      <c r="R100" s="41">
        <v>1.8549459760691584E-3</v>
      </c>
      <c r="S100" s="41">
        <v>-5.5934814467244763E-6</v>
      </c>
      <c r="T100" s="41">
        <v>2.0691778602457112E-3</v>
      </c>
      <c r="U100" s="41">
        <v>1.6479811422372833E-3</v>
      </c>
    </row>
    <row r="101" spans="1:21">
      <c r="A101" s="44" t="s">
        <v>23</v>
      </c>
      <c r="B101" s="41">
        <v>9.6521138937081727E-4</v>
      </c>
      <c r="C101" s="41">
        <v>1.4749627797799125E-3</v>
      </c>
      <c r="D101" s="41">
        <v>2.4077544528161737E-3</v>
      </c>
      <c r="E101" s="41">
        <v>7.9337661884886803E-4</v>
      </c>
      <c r="F101" s="41">
        <v>4.8959001851182969E-4</v>
      </c>
      <c r="G101" s="41">
        <v>9.5583541175259397E-4</v>
      </c>
      <c r="H101" s="41">
        <v>9.158344504919606E-4</v>
      </c>
      <c r="I101" s="41">
        <v>1.0264125788704427E-3</v>
      </c>
      <c r="J101" s="41">
        <v>9.6604518959548559E-4</v>
      </c>
      <c r="K101" s="41">
        <v>1.0815463478220295E-3</v>
      </c>
      <c r="L101" s="41">
        <v>1.0358171543052332E-3</v>
      </c>
      <c r="M101" s="41">
        <v>1.1975230065773073E-3</v>
      </c>
      <c r="N101" s="41">
        <v>1.2454109964978265E-3</v>
      </c>
      <c r="O101" s="41">
        <v>1.2475039465412844E-3</v>
      </c>
      <c r="P101" s="41">
        <v>8.2128216709474061E-4</v>
      </c>
      <c r="Q101" s="41">
        <v>1.1556530137502147E-3</v>
      </c>
      <c r="R101" s="41">
        <v>1.0726367251668696E-3</v>
      </c>
      <c r="S101" s="41">
        <v>-1.6518127065341976E-4</v>
      </c>
      <c r="T101" s="41">
        <v>1.155457464139907E-3</v>
      </c>
      <c r="U101" s="41">
        <v>1.401408471599161E-3</v>
      </c>
    </row>
    <row r="102" spans="1:21">
      <c r="A102" s="44" t="s">
        <v>24</v>
      </c>
      <c r="B102" s="41">
        <v>2.9337999156637353E-3</v>
      </c>
      <c r="C102" s="41">
        <v>1.0817647968248262E-3</v>
      </c>
      <c r="D102" s="41">
        <v>7.9337661884886803E-4</v>
      </c>
      <c r="E102" s="41">
        <v>8.4008038473735256E-3</v>
      </c>
      <c r="F102" s="41">
        <v>1.2563956505284705E-3</v>
      </c>
      <c r="G102" s="41">
        <v>1.7919318465638523E-3</v>
      </c>
      <c r="H102" s="41">
        <v>3.3822415776939615E-3</v>
      </c>
      <c r="I102" s="41">
        <v>1.6006359670254432E-3</v>
      </c>
      <c r="J102" s="41">
        <v>1.6503600903089372E-3</v>
      </c>
      <c r="K102" s="41">
        <v>1.9397090150417534E-3</v>
      </c>
      <c r="L102" s="41">
        <v>1.5672635821644646E-3</v>
      </c>
      <c r="M102" s="41">
        <v>3.1089240214312182E-3</v>
      </c>
      <c r="N102" s="41">
        <v>2.7053158405045798E-3</v>
      </c>
      <c r="O102" s="41">
        <v>1.2609219364612266E-3</v>
      </c>
      <c r="P102" s="41">
        <v>3.0630191543317138E-3</v>
      </c>
      <c r="Q102" s="41">
        <v>2.006461533272985E-3</v>
      </c>
      <c r="R102" s="41">
        <v>1.9040405264418444E-3</v>
      </c>
      <c r="S102" s="41">
        <v>-5.1014433888774894E-4</v>
      </c>
      <c r="T102" s="41">
        <v>1.6370803751449099E-3</v>
      </c>
      <c r="U102" s="41">
        <v>3.7709987093403141E-3</v>
      </c>
    </row>
    <row r="103" spans="1:21">
      <c r="A103" s="44" t="s">
        <v>25</v>
      </c>
      <c r="B103" s="41">
        <v>1.0838632642410958E-3</v>
      </c>
      <c r="C103" s="41">
        <v>1.3757172434749427E-3</v>
      </c>
      <c r="D103" s="41">
        <v>4.8959001851182969E-4</v>
      </c>
      <c r="E103" s="41">
        <v>1.2563956505284705E-3</v>
      </c>
      <c r="F103" s="41">
        <v>2.5766087301653745E-3</v>
      </c>
      <c r="G103" s="41">
        <v>1.2773727912823451E-3</v>
      </c>
      <c r="H103" s="41">
        <v>2.112698667243638E-3</v>
      </c>
      <c r="I103" s="41">
        <v>1.3678682867235518E-3</v>
      </c>
      <c r="J103" s="41">
        <v>1.2230151779490429E-3</v>
      </c>
      <c r="K103" s="41">
        <v>1.0562215009329451E-3</v>
      </c>
      <c r="L103" s="41">
        <v>1.3837960974348511E-3</v>
      </c>
      <c r="M103" s="41">
        <v>1.1771417089495972E-3</v>
      </c>
      <c r="N103" s="41">
        <v>2.1570766858663003E-3</v>
      </c>
      <c r="O103" s="41">
        <v>2.2391747259918066E-3</v>
      </c>
      <c r="P103" s="41">
        <v>3.4006224617625981E-3</v>
      </c>
      <c r="Q103" s="41">
        <v>1.6796879785847313E-3</v>
      </c>
      <c r="R103" s="41">
        <v>1.4024433567710428E-3</v>
      </c>
      <c r="S103" s="41">
        <v>-3.8773979778381504E-4</v>
      </c>
      <c r="T103" s="41">
        <v>1.2087892042169518E-3</v>
      </c>
      <c r="U103" s="41">
        <v>1.374361566581431E-3</v>
      </c>
    </row>
    <row r="104" spans="1:21">
      <c r="A104" s="44" t="s">
        <v>26</v>
      </c>
      <c r="B104" s="41">
        <v>1.8745725675601685E-3</v>
      </c>
      <c r="C104" s="41">
        <v>1.3360232909259396E-3</v>
      </c>
      <c r="D104" s="41">
        <v>9.5583541175259397E-4</v>
      </c>
      <c r="E104" s="41">
        <v>1.7919318465638523E-3</v>
      </c>
      <c r="F104" s="41">
        <v>1.2773727912823451E-3</v>
      </c>
      <c r="G104" s="41">
        <v>2.0332789822715149E-3</v>
      </c>
      <c r="H104" s="41">
        <v>2.3588445946397018E-3</v>
      </c>
      <c r="I104" s="41">
        <v>1.9288953662166739E-3</v>
      </c>
      <c r="J104" s="41">
        <v>1.8749518547589062E-3</v>
      </c>
      <c r="K104" s="41">
        <v>1.5499194212447234E-3</v>
      </c>
      <c r="L104" s="41">
        <v>1.9247415001234669E-3</v>
      </c>
      <c r="M104" s="41">
        <v>2.8393892231794158E-3</v>
      </c>
      <c r="N104" s="41">
        <v>2.5076005733334216E-3</v>
      </c>
      <c r="O104" s="41">
        <v>2.7354244595412902E-3</v>
      </c>
      <c r="P104" s="41">
        <v>3.908830003008173E-3</v>
      </c>
      <c r="Q104" s="41">
        <v>1.9576689086930159E-3</v>
      </c>
      <c r="R104" s="41">
        <v>1.1252193128737265E-3</v>
      </c>
      <c r="S104" s="41">
        <v>-6.3779986875223008E-4</v>
      </c>
      <c r="T104" s="41">
        <v>2.1153610945747084E-3</v>
      </c>
      <c r="U104" s="41">
        <v>2.5415292156397108E-3</v>
      </c>
    </row>
    <row r="105" spans="1:21">
      <c r="A105" s="44" t="s">
        <v>27</v>
      </c>
      <c r="B105" s="41">
        <v>4.6719134425061383E-3</v>
      </c>
      <c r="C105" s="41">
        <v>1.6364142215911368E-3</v>
      </c>
      <c r="D105" s="41">
        <v>9.158344504919606E-4</v>
      </c>
      <c r="E105" s="41">
        <v>3.3822415776939615E-3</v>
      </c>
      <c r="F105" s="41">
        <v>2.112698667243638E-3</v>
      </c>
      <c r="G105" s="41">
        <v>2.3588445946397018E-3</v>
      </c>
      <c r="H105" s="41">
        <v>8.2705678200903961E-3</v>
      </c>
      <c r="I105" s="41">
        <v>2.7689429300268844E-3</v>
      </c>
      <c r="J105" s="41">
        <v>2.8983832887438223E-3</v>
      </c>
      <c r="K105" s="41">
        <v>3.3827803727045956E-3</v>
      </c>
      <c r="L105" s="41">
        <v>2.7264630949074176E-3</v>
      </c>
      <c r="M105" s="41">
        <v>5.7943108123113792E-3</v>
      </c>
      <c r="N105" s="41">
        <v>3.2059621272803882E-3</v>
      </c>
      <c r="O105" s="41">
        <v>5.097510164297628E-3</v>
      </c>
      <c r="P105" s="41">
        <v>4.7481657164482882E-3</v>
      </c>
      <c r="Q105" s="41">
        <v>1.7438925057576711E-3</v>
      </c>
      <c r="R105" s="41">
        <v>1.4328684703840502E-3</v>
      </c>
      <c r="S105" s="41">
        <v>-6.0348166726762657E-4</v>
      </c>
      <c r="T105" s="41">
        <v>1.9343157697287469E-3</v>
      </c>
      <c r="U105" s="41">
        <v>5.3232011723539389E-3</v>
      </c>
    </row>
    <row r="106" spans="1:21">
      <c r="A106" s="44" t="s">
        <v>28</v>
      </c>
      <c r="B106" s="41">
        <v>3.4894137436637237E-3</v>
      </c>
      <c r="C106" s="41">
        <v>2.1573421894350592E-3</v>
      </c>
      <c r="D106" s="41">
        <v>1.0264125788704427E-3</v>
      </c>
      <c r="E106" s="41">
        <v>1.6006359670254432E-3</v>
      </c>
      <c r="F106" s="41">
        <v>1.3678682867235518E-3</v>
      </c>
      <c r="G106" s="41">
        <v>1.9288953662166739E-3</v>
      </c>
      <c r="H106" s="41">
        <v>2.7689429300268844E-3</v>
      </c>
      <c r="I106" s="41">
        <v>3.4151242364136732E-3</v>
      </c>
      <c r="J106" s="41">
        <v>3.3883219992594262E-3</v>
      </c>
      <c r="K106" s="41">
        <v>2.3776022929873032E-3</v>
      </c>
      <c r="L106" s="41">
        <v>3.3948963738817794E-3</v>
      </c>
      <c r="M106" s="41">
        <v>5.1003435714441882E-3</v>
      </c>
      <c r="N106" s="41">
        <v>3.1422152571907915E-3</v>
      </c>
      <c r="O106" s="41">
        <v>3.7594732628918326E-3</v>
      </c>
      <c r="P106" s="41">
        <v>5.351376071854954E-3</v>
      </c>
      <c r="Q106" s="41">
        <v>2.9150003180631076E-3</v>
      </c>
      <c r="R106" s="41">
        <v>1.4623162568858756E-3</v>
      </c>
      <c r="S106" s="41">
        <v>-5.9841698570049448E-4</v>
      </c>
      <c r="T106" s="41">
        <v>1.6207157130094241E-3</v>
      </c>
      <c r="U106" s="41">
        <v>3.0014492165665154E-3</v>
      </c>
    </row>
    <row r="107" spans="1:21">
      <c r="A107" s="44" t="s">
        <v>29</v>
      </c>
      <c r="B107" s="41">
        <v>3.8869991962897621E-3</v>
      </c>
      <c r="C107" s="41">
        <v>2.0495064528969981E-3</v>
      </c>
      <c r="D107" s="41">
        <v>9.6604518959548559E-4</v>
      </c>
      <c r="E107" s="41">
        <v>1.6503600903089372E-3</v>
      </c>
      <c r="F107" s="41">
        <v>1.2230151779490429E-3</v>
      </c>
      <c r="G107" s="41">
        <v>1.8749518547589062E-3</v>
      </c>
      <c r="H107" s="41">
        <v>2.8983832887438223E-3</v>
      </c>
      <c r="I107" s="41">
        <v>3.3883219992594262E-3</v>
      </c>
      <c r="J107" s="41">
        <v>3.5107536778808336E-3</v>
      </c>
      <c r="K107" s="41">
        <v>2.5744713131990518E-3</v>
      </c>
      <c r="L107" s="41">
        <v>3.3589487372742018E-3</v>
      </c>
      <c r="M107" s="41">
        <v>5.6156168082158765E-3</v>
      </c>
      <c r="N107" s="41">
        <v>3.0784772605883795E-3</v>
      </c>
      <c r="O107" s="41">
        <v>3.69770005174094E-3</v>
      </c>
      <c r="P107" s="41">
        <v>5.4407516800665011E-3</v>
      </c>
      <c r="Q107" s="41">
        <v>2.6304219640356698E-3</v>
      </c>
      <c r="R107" s="41">
        <v>1.3601450761730814E-3</v>
      </c>
      <c r="S107" s="41">
        <v>-4.215243561949784E-4</v>
      </c>
      <c r="T107" s="41">
        <v>1.5941215972186146E-3</v>
      </c>
      <c r="U107" s="41">
        <v>3.3022854300783933E-3</v>
      </c>
    </row>
    <row r="108" spans="1:21">
      <c r="A108" s="44" t="s">
        <v>30</v>
      </c>
      <c r="B108" s="41">
        <v>5.0784409955463754E-3</v>
      </c>
      <c r="C108" s="41">
        <v>1.6143401071509304E-3</v>
      </c>
      <c r="D108" s="41">
        <v>1.0815463478220295E-3</v>
      </c>
      <c r="E108" s="41">
        <v>1.9397090150417534E-3</v>
      </c>
      <c r="F108" s="41">
        <v>1.0562215009329451E-3</v>
      </c>
      <c r="G108" s="41">
        <v>1.5499194212447234E-3</v>
      </c>
      <c r="H108" s="41">
        <v>3.3827803727045956E-3</v>
      </c>
      <c r="I108" s="41">
        <v>2.3776022929873032E-3</v>
      </c>
      <c r="J108" s="41">
        <v>2.5744713131990518E-3</v>
      </c>
      <c r="K108" s="41">
        <v>3.4339985737481342E-3</v>
      </c>
      <c r="L108" s="41">
        <v>2.3618313312858338E-3</v>
      </c>
      <c r="M108" s="41">
        <v>5.1219536453800275E-3</v>
      </c>
      <c r="N108" s="41">
        <v>2.0273197859958436E-3</v>
      </c>
      <c r="O108" s="41">
        <v>1.3703856045963784E-3</v>
      </c>
      <c r="P108" s="41">
        <v>2.8633190623407693E-3</v>
      </c>
      <c r="Q108" s="41">
        <v>1.1051663139581181E-3</v>
      </c>
      <c r="R108" s="41">
        <v>1.1204901062616985E-3</v>
      </c>
      <c r="S108" s="41">
        <v>3.433047534546364E-6</v>
      </c>
      <c r="T108" s="41">
        <v>1.1105085107406673E-3</v>
      </c>
      <c r="U108" s="41">
        <v>3.7908165052294579E-3</v>
      </c>
    </row>
    <row r="109" spans="1:21">
      <c r="A109" s="44" t="s">
        <v>31</v>
      </c>
      <c r="B109" s="41">
        <v>3.4449340858484093E-3</v>
      </c>
      <c r="C109" s="41">
        <v>2.2321644528227442E-3</v>
      </c>
      <c r="D109" s="41">
        <v>1.0358171543052332E-3</v>
      </c>
      <c r="E109" s="41">
        <v>1.5672635821644646E-3</v>
      </c>
      <c r="F109" s="41">
        <v>1.3837960974348511E-3</v>
      </c>
      <c r="G109" s="41">
        <v>1.9247415001234669E-3</v>
      </c>
      <c r="H109" s="41">
        <v>2.7264630949074176E-3</v>
      </c>
      <c r="I109" s="41">
        <v>3.3948963738817794E-3</v>
      </c>
      <c r="J109" s="41">
        <v>3.3589487372742018E-3</v>
      </c>
      <c r="K109" s="41">
        <v>2.3618313312858338E-3</v>
      </c>
      <c r="L109" s="41">
        <v>3.3904947408567505E-3</v>
      </c>
      <c r="M109" s="41">
        <v>4.9885343848493878E-3</v>
      </c>
      <c r="N109" s="41">
        <v>3.1515498492926258E-3</v>
      </c>
      <c r="O109" s="41">
        <v>3.6591593156443647E-3</v>
      </c>
      <c r="P109" s="41">
        <v>5.3052989792206047E-3</v>
      </c>
      <c r="Q109" s="41">
        <v>2.9075651934582134E-3</v>
      </c>
      <c r="R109" s="41">
        <v>1.5104595809867227E-3</v>
      </c>
      <c r="S109" s="41">
        <v>-5.8496862500514286E-4</v>
      </c>
      <c r="T109" s="41">
        <v>1.6553694296107468E-3</v>
      </c>
      <c r="U109" s="41">
        <v>2.9203745375722535E-3</v>
      </c>
    </row>
    <row r="110" spans="1:21">
      <c r="A110" s="44" t="s">
        <v>32</v>
      </c>
      <c r="B110" s="41">
        <v>8.1546009188015016E-3</v>
      </c>
      <c r="C110" s="41">
        <v>2.2846199082492418E-3</v>
      </c>
      <c r="D110" s="41">
        <v>1.1975230065773073E-3</v>
      </c>
      <c r="E110" s="41">
        <v>3.1089240214312182E-3</v>
      </c>
      <c r="F110" s="41">
        <v>1.1771417089495972E-3</v>
      </c>
      <c r="G110" s="41">
        <v>2.8393892231794158E-3</v>
      </c>
      <c r="H110" s="41">
        <v>5.7943108123113792E-3</v>
      </c>
      <c r="I110" s="41">
        <v>5.1003435714441882E-3</v>
      </c>
      <c r="J110" s="41">
        <v>5.6156168082158765E-3</v>
      </c>
      <c r="K110" s="41">
        <v>5.1219536453800275E-3</v>
      </c>
      <c r="L110" s="41">
        <v>4.9885343848493878E-3</v>
      </c>
      <c r="M110" s="41">
        <v>1.4129033031855535E-2</v>
      </c>
      <c r="N110" s="41">
        <v>4.4149519865652404E-3</v>
      </c>
      <c r="O110" s="41">
        <v>5.4652221070119683E-3</v>
      </c>
      <c r="P110" s="41">
        <v>9.1808346767012598E-3</v>
      </c>
      <c r="Q110" s="41">
        <v>3.3415144848342277E-3</v>
      </c>
      <c r="R110" s="41">
        <v>1.6345044446442391E-3</v>
      </c>
      <c r="S110" s="41">
        <v>-7.8101082304365564E-4</v>
      </c>
      <c r="T110" s="41">
        <v>1.9775958453416213E-3</v>
      </c>
      <c r="U110" s="41">
        <v>7.8567004823572699E-3</v>
      </c>
    </row>
    <row r="111" spans="1:21">
      <c r="A111" s="44" t="s">
        <v>33</v>
      </c>
      <c r="B111" s="41">
        <v>1.488111013835888E-3</v>
      </c>
      <c r="C111" s="41">
        <v>1.8405116476148239E-3</v>
      </c>
      <c r="D111" s="41">
        <v>1.2454109964978265E-3</v>
      </c>
      <c r="E111" s="41">
        <v>2.7053158405045798E-3</v>
      </c>
      <c r="F111" s="41">
        <v>2.1570766858663003E-3</v>
      </c>
      <c r="G111" s="41">
        <v>2.5076005733334216E-3</v>
      </c>
      <c r="H111" s="41">
        <v>3.2059621272803882E-3</v>
      </c>
      <c r="I111" s="41">
        <v>3.1422152571907915E-3</v>
      </c>
      <c r="J111" s="41">
        <v>3.0784772605883795E-3</v>
      </c>
      <c r="K111" s="41">
        <v>2.0273197859958436E-3</v>
      </c>
      <c r="L111" s="41">
        <v>3.1515498492926258E-3</v>
      </c>
      <c r="M111" s="41">
        <v>4.4149519865652404E-3</v>
      </c>
      <c r="N111" s="41">
        <v>7.5371762061113871E-3</v>
      </c>
      <c r="O111" s="41">
        <v>8.123719262796418E-3</v>
      </c>
      <c r="P111" s="41">
        <v>1.3173159073443448E-2</v>
      </c>
      <c r="Q111" s="41">
        <v>6.0151390534161622E-3</v>
      </c>
      <c r="R111" s="41">
        <v>2.0082824936743481E-3</v>
      </c>
      <c r="S111" s="41">
        <v>-7.8018855081551485E-4</v>
      </c>
      <c r="T111" s="41">
        <v>2.1842335458507672E-3</v>
      </c>
      <c r="U111" s="41">
        <v>2.867244856453682E-3</v>
      </c>
    </row>
    <row r="112" spans="1:21">
      <c r="A112" s="44" t="s">
        <v>34</v>
      </c>
      <c r="B112" s="41">
        <v>1.1304019370442298E-3</v>
      </c>
      <c r="C112" s="41">
        <v>1.1133678785939459E-3</v>
      </c>
      <c r="D112" s="41">
        <v>1.2475039465412844E-3</v>
      </c>
      <c r="E112" s="41">
        <v>1.2609219364612266E-3</v>
      </c>
      <c r="F112" s="41">
        <v>2.2391747259918066E-3</v>
      </c>
      <c r="G112" s="41">
        <v>2.7354244595412902E-3</v>
      </c>
      <c r="H112" s="41">
        <v>5.097510164297628E-3</v>
      </c>
      <c r="I112" s="41">
        <v>3.7594732628918326E-3</v>
      </c>
      <c r="J112" s="41">
        <v>3.69770005174094E-3</v>
      </c>
      <c r="K112" s="41">
        <v>1.3703856045963784E-3</v>
      </c>
      <c r="L112" s="41">
        <v>3.6591593156443647E-3</v>
      </c>
      <c r="M112" s="41">
        <v>5.4652221070119683E-3</v>
      </c>
      <c r="N112" s="41">
        <v>8.123719262796418E-3</v>
      </c>
      <c r="O112" s="41">
        <v>2.0784414469648595E-2</v>
      </c>
      <c r="P112" s="41">
        <v>1.689146230697541E-2</v>
      </c>
      <c r="Q112" s="41">
        <v>8.7756705128462873E-3</v>
      </c>
      <c r="R112" s="41">
        <v>5.9923018283740697E-4</v>
      </c>
      <c r="S112" s="41">
        <v>-1.2766660282351511E-3</v>
      </c>
      <c r="T112" s="41">
        <v>2.6783530901952489E-3</v>
      </c>
      <c r="U112" s="41">
        <v>2.8342492826041758E-3</v>
      </c>
    </row>
    <row r="113" spans="1:21">
      <c r="A113" s="44" t="s">
        <v>35</v>
      </c>
      <c r="B113" s="41">
        <v>1.047550368977444E-3</v>
      </c>
      <c r="C113" s="41">
        <v>1.3407048733182884E-3</v>
      </c>
      <c r="D113" s="41">
        <v>8.2128216709474061E-4</v>
      </c>
      <c r="E113" s="41">
        <v>3.0630191543317138E-3</v>
      </c>
      <c r="F113" s="41">
        <v>3.4006224617625981E-3</v>
      </c>
      <c r="G113" s="41">
        <v>3.908830003008173E-3</v>
      </c>
      <c r="H113" s="41">
        <v>4.7481657164482882E-3</v>
      </c>
      <c r="I113" s="41">
        <v>5.351376071854954E-3</v>
      </c>
      <c r="J113" s="41">
        <v>5.4407516800665011E-3</v>
      </c>
      <c r="K113" s="41">
        <v>2.8633190623407693E-3</v>
      </c>
      <c r="L113" s="41">
        <v>5.3052989792206047E-3</v>
      </c>
      <c r="M113" s="41">
        <v>9.1808346767012598E-3</v>
      </c>
      <c r="N113" s="41">
        <v>1.3173159073443448E-2</v>
      </c>
      <c r="O113" s="41">
        <v>1.689146230697541E-2</v>
      </c>
      <c r="P113" s="41">
        <v>4.8291599733562243E-2</v>
      </c>
      <c r="Q113" s="41">
        <v>1.2645136406633558E-2</v>
      </c>
      <c r="R113" s="41">
        <v>5.1141167918953461E-4</v>
      </c>
      <c r="S113" s="41">
        <v>-9.2333189706670195E-4</v>
      </c>
      <c r="T113" s="41">
        <v>2.570976275935893E-3</v>
      </c>
      <c r="U113" s="41">
        <v>4.6464284340485178E-3</v>
      </c>
    </row>
    <row r="114" spans="1:21">
      <c r="A114" s="44" t="s">
        <v>36</v>
      </c>
      <c r="B114" s="41">
        <v>5.0541484188885457E-4</v>
      </c>
      <c r="C114" s="41">
        <v>1.6399002075496356E-3</v>
      </c>
      <c r="D114" s="41">
        <v>1.1556530137502147E-3</v>
      </c>
      <c r="E114" s="41">
        <v>2.006461533272985E-3</v>
      </c>
      <c r="F114" s="41">
        <v>1.6796879785847313E-3</v>
      </c>
      <c r="G114" s="41">
        <v>1.9576689086930159E-3</v>
      </c>
      <c r="H114" s="41">
        <v>1.7438925057576711E-3</v>
      </c>
      <c r="I114" s="41">
        <v>2.9150003180631076E-3</v>
      </c>
      <c r="J114" s="41">
        <v>2.6304219640356698E-3</v>
      </c>
      <c r="K114" s="41">
        <v>1.1051663139581181E-3</v>
      </c>
      <c r="L114" s="41">
        <v>2.9075651934582134E-3</v>
      </c>
      <c r="M114" s="41">
        <v>3.3415144848342277E-3</v>
      </c>
      <c r="N114" s="41">
        <v>6.0151390534161622E-3</v>
      </c>
      <c r="O114" s="41">
        <v>8.7756705128462873E-3</v>
      </c>
      <c r="P114" s="41">
        <v>1.2645136406633558E-2</v>
      </c>
      <c r="Q114" s="41">
        <v>9.0958661349061706E-3</v>
      </c>
      <c r="R114" s="41">
        <v>6.1425459058710716E-4</v>
      </c>
      <c r="S114" s="41">
        <v>-1.8089699646818269E-3</v>
      </c>
      <c r="T114" s="41">
        <v>1.2302895407133832E-3</v>
      </c>
      <c r="U114" s="41">
        <v>1.8638928291344974E-3</v>
      </c>
    </row>
    <row r="115" spans="1:21">
      <c r="A115" s="44" t="s">
        <v>37</v>
      </c>
      <c r="B115" s="41">
        <v>1.2612706584272289E-3</v>
      </c>
      <c r="C115" s="41">
        <v>1.8549459760691584E-3</v>
      </c>
      <c r="D115" s="41">
        <v>1.0726367251668696E-3</v>
      </c>
      <c r="E115" s="41">
        <v>1.9040405264418444E-3</v>
      </c>
      <c r="F115" s="41">
        <v>1.4024433567710428E-3</v>
      </c>
      <c r="G115" s="41">
        <v>1.1252193128737265E-3</v>
      </c>
      <c r="H115" s="41">
        <v>1.4328684703840502E-3</v>
      </c>
      <c r="I115" s="41">
        <v>1.4623162568858756E-3</v>
      </c>
      <c r="J115" s="41">
        <v>1.3601450761730814E-3</v>
      </c>
      <c r="K115" s="41">
        <v>1.1204901062616985E-3</v>
      </c>
      <c r="L115" s="41">
        <v>1.5104595809867227E-3</v>
      </c>
      <c r="M115" s="41">
        <v>1.6345044446442391E-3</v>
      </c>
      <c r="N115" s="41">
        <v>2.0082824936743481E-3</v>
      </c>
      <c r="O115" s="41">
        <v>5.9923018283740697E-4</v>
      </c>
      <c r="P115" s="41">
        <v>5.1141167918953461E-4</v>
      </c>
      <c r="Q115" s="41">
        <v>6.1425459058710716E-4</v>
      </c>
      <c r="R115" s="41">
        <v>2.5667976392744845E-3</v>
      </c>
      <c r="S115" s="41">
        <v>1.1976767421421739E-4</v>
      </c>
      <c r="T115" s="41">
        <v>1.4039436298437192E-3</v>
      </c>
      <c r="U115" s="41">
        <v>1.1467800639264408E-3</v>
      </c>
    </row>
    <row r="116" spans="1:21">
      <c r="A116" s="44" t="s">
        <v>38</v>
      </c>
      <c r="B116" s="41">
        <v>-2.8361060989217794E-4</v>
      </c>
      <c r="C116" s="41">
        <v>-5.5934814467244763E-6</v>
      </c>
      <c r="D116" s="41">
        <v>-1.6518127065341976E-4</v>
      </c>
      <c r="E116" s="41">
        <v>-5.1014433888774894E-4</v>
      </c>
      <c r="F116" s="41">
        <v>-3.8773979778381504E-4</v>
      </c>
      <c r="G116" s="41">
        <v>-6.3779986875223008E-4</v>
      </c>
      <c r="H116" s="41">
        <v>-6.0348166726762657E-4</v>
      </c>
      <c r="I116" s="41">
        <v>-5.9841698570049448E-4</v>
      </c>
      <c r="J116" s="41">
        <v>-4.215243561949784E-4</v>
      </c>
      <c r="K116" s="41">
        <v>3.433047534546364E-6</v>
      </c>
      <c r="L116" s="41">
        <v>-5.8496862500514286E-4</v>
      </c>
      <c r="M116" s="41">
        <v>-7.8101082304365564E-4</v>
      </c>
      <c r="N116" s="41">
        <v>-7.8018855081551485E-4</v>
      </c>
      <c r="O116" s="41">
        <v>-1.2766660282351511E-3</v>
      </c>
      <c r="P116" s="41">
        <v>-9.2333189706670195E-4</v>
      </c>
      <c r="Q116" s="41">
        <v>-1.8089699646818269E-3</v>
      </c>
      <c r="R116" s="41">
        <v>1.1976767421421739E-4</v>
      </c>
      <c r="S116" s="41">
        <v>3.4735352817158935E-3</v>
      </c>
      <c r="T116" s="41">
        <v>-3.5748476232511626E-4</v>
      </c>
      <c r="U116" s="41">
        <v>-1.2754732122359721E-3</v>
      </c>
    </row>
    <row r="117" spans="1:21">
      <c r="A117" s="44" t="s">
        <v>39</v>
      </c>
      <c r="B117" s="41">
        <v>1.256293070296483E-3</v>
      </c>
      <c r="C117" s="41">
        <v>2.0691778602457112E-3</v>
      </c>
      <c r="D117" s="41">
        <v>1.155457464139907E-3</v>
      </c>
      <c r="E117" s="41">
        <v>1.6370803751449099E-3</v>
      </c>
      <c r="F117" s="41">
        <v>1.2087892042169518E-3</v>
      </c>
      <c r="G117" s="41">
        <v>2.1153610945747084E-3</v>
      </c>
      <c r="H117" s="41">
        <v>1.9343157697287469E-3</v>
      </c>
      <c r="I117" s="41">
        <v>1.6207157130094241E-3</v>
      </c>
      <c r="J117" s="41">
        <v>1.5941215972186146E-3</v>
      </c>
      <c r="K117" s="41">
        <v>1.1105085107406673E-3</v>
      </c>
      <c r="L117" s="41">
        <v>1.6553694296107468E-3</v>
      </c>
      <c r="M117" s="41">
        <v>1.9775958453416213E-3</v>
      </c>
      <c r="N117" s="41">
        <v>2.1842335458507672E-3</v>
      </c>
      <c r="O117" s="41">
        <v>2.6783530901952489E-3</v>
      </c>
      <c r="P117" s="41">
        <v>2.570976275935893E-3</v>
      </c>
      <c r="Q117" s="41">
        <v>1.2302895407133832E-3</v>
      </c>
      <c r="R117" s="41">
        <v>1.4039436298437192E-3</v>
      </c>
      <c r="S117" s="41">
        <v>-3.5748476232511626E-4</v>
      </c>
      <c r="T117" s="41">
        <v>6.2001726345093074E-3</v>
      </c>
      <c r="U117" s="41">
        <v>2.4729904711001754E-3</v>
      </c>
    </row>
    <row r="118" spans="1:21" ht="16" thickBot="1">
      <c r="A118" s="45" t="s">
        <v>40</v>
      </c>
      <c r="B118" s="46">
        <v>5.7426474451174915E-3</v>
      </c>
      <c r="C118" s="46">
        <v>1.6479811422372833E-3</v>
      </c>
      <c r="D118" s="46">
        <v>1.401408471599161E-3</v>
      </c>
      <c r="E118" s="46">
        <v>3.7709987093403141E-3</v>
      </c>
      <c r="F118" s="46">
        <v>1.374361566581431E-3</v>
      </c>
      <c r="G118" s="46">
        <v>2.5415292156397108E-3</v>
      </c>
      <c r="H118" s="46">
        <v>5.3232011723539389E-3</v>
      </c>
      <c r="I118" s="46">
        <v>3.0014492165665154E-3</v>
      </c>
      <c r="J118" s="46">
        <v>3.3022854300783933E-3</v>
      </c>
      <c r="K118" s="46">
        <v>3.7908165052294579E-3</v>
      </c>
      <c r="L118" s="46">
        <v>2.9203745375722535E-3</v>
      </c>
      <c r="M118" s="46">
        <v>7.8567004823572699E-3</v>
      </c>
      <c r="N118" s="46">
        <v>2.867244856453682E-3</v>
      </c>
      <c r="O118" s="46">
        <v>2.8342492826041758E-3</v>
      </c>
      <c r="P118" s="46">
        <v>4.6464284340485178E-3</v>
      </c>
      <c r="Q118" s="46">
        <v>1.8638928291344974E-3</v>
      </c>
      <c r="R118" s="46">
        <v>1.1467800639264408E-3</v>
      </c>
      <c r="S118" s="46">
        <v>-1.2754732122359721E-3</v>
      </c>
      <c r="T118" s="46">
        <v>2.4729904711001754E-3</v>
      </c>
      <c r="U118" s="46">
        <v>9.286388684650565E-3</v>
      </c>
    </row>
    <row r="121" spans="1:21" ht="22" thickBot="1">
      <c r="A121" s="127" t="s">
        <v>49</v>
      </c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  <c r="P121" s="127"/>
      <c r="Q121" s="127"/>
      <c r="R121" s="127"/>
      <c r="S121" s="127"/>
      <c r="T121" s="127"/>
      <c r="U121" s="127"/>
    </row>
    <row r="122" spans="1:21">
      <c r="A122" s="39"/>
      <c r="B122" s="40" t="s">
        <v>21</v>
      </c>
      <c r="C122" s="40" t="s">
        <v>22</v>
      </c>
      <c r="D122" s="40" t="s">
        <v>23</v>
      </c>
      <c r="E122" s="40" t="s">
        <v>24</v>
      </c>
      <c r="F122" s="40" t="s">
        <v>25</v>
      </c>
      <c r="G122" s="40" t="s">
        <v>26</v>
      </c>
      <c r="H122" s="40" t="s">
        <v>27</v>
      </c>
      <c r="I122" s="40" t="s">
        <v>28</v>
      </c>
      <c r="J122" s="40" t="s">
        <v>29</v>
      </c>
      <c r="K122" s="40" t="s">
        <v>30</v>
      </c>
      <c r="L122" s="40" t="s">
        <v>31</v>
      </c>
      <c r="M122" s="40" t="s">
        <v>32</v>
      </c>
      <c r="N122" s="40" t="s">
        <v>33</v>
      </c>
      <c r="O122" s="40" t="s">
        <v>34</v>
      </c>
      <c r="P122" s="40" t="s">
        <v>35</v>
      </c>
      <c r="Q122" s="40" t="s">
        <v>36</v>
      </c>
      <c r="R122" s="40" t="s">
        <v>37</v>
      </c>
      <c r="S122" s="40" t="s">
        <v>38</v>
      </c>
      <c r="T122" s="40" t="s">
        <v>39</v>
      </c>
      <c r="U122" s="40" t="s">
        <v>40</v>
      </c>
    </row>
    <row r="123" spans="1:21">
      <c r="A123" s="42" t="s">
        <v>21</v>
      </c>
      <c r="B123" s="43">
        <f t="array" ref="B123:U142">MMULT(TRANSPOSE($B$4:$U$64-MMULT(TRANSPOSE(N(ISNUMBER(ROW($B$4:$U$64)))/ROWS($B$4:$U$64)),$B$4:$U$64)),($B$4:$U$64-MMULT(TRANSPOSE(N(ISNUMBER(ROW($B$4:$U$64)))/ROWS($B$4:$U$64)),$B$4:$U$64)))/(ROWS($B$4:$U$64)-1)</f>
        <v>9.8642379774242991E-3</v>
      </c>
      <c r="C123" s="43">
        <v>2.3511490873843006E-3</v>
      </c>
      <c r="D123" s="43">
        <v>9.6521138937081727E-4</v>
      </c>
      <c r="E123" s="43">
        <v>2.9337999156637353E-3</v>
      </c>
      <c r="F123" s="43">
        <v>1.0838632642410958E-3</v>
      </c>
      <c r="G123" s="43">
        <v>1.8745725675601685E-3</v>
      </c>
      <c r="H123" s="43">
        <v>4.6719134425061383E-3</v>
      </c>
      <c r="I123" s="43">
        <v>3.4894137436637237E-3</v>
      </c>
      <c r="J123" s="43">
        <v>3.8869991962897621E-3</v>
      </c>
      <c r="K123" s="43">
        <v>5.0784409955463754E-3</v>
      </c>
      <c r="L123" s="43">
        <v>3.4449340858484093E-3</v>
      </c>
      <c r="M123" s="43">
        <v>8.1546009188015016E-3</v>
      </c>
      <c r="N123" s="43">
        <v>1.488111013835888E-3</v>
      </c>
      <c r="O123" s="43">
        <v>1.1304019370442298E-3</v>
      </c>
      <c r="P123" s="43">
        <v>1.047550368977444E-3</v>
      </c>
      <c r="Q123" s="43">
        <v>5.0541484188885457E-4</v>
      </c>
      <c r="R123" s="43">
        <v>1.2612706584272289E-3</v>
      </c>
      <c r="S123" s="43">
        <v>-2.8361060989217794E-4</v>
      </c>
      <c r="T123" s="43">
        <v>1.256293070296483E-3</v>
      </c>
      <c r="U123" s="41">
        <v>5.7426474451174915E-3</v>
      </c>
    </row>
    <row r="124" spans="1:21">
      <c r="A124" s="44" t="s">
        <v>22</v>
      </c>
      <c r="B124" s="41">
        <v>2.3511490873843006E-3</v>
      </c>
      <c r="C124" s="41">
        <v>3.3018604385655704E-3</v>
      </c>
      <c r="D124" s="41">
        <v>1.4749627797799125E-3</v>
      </c>
      <c r="E124" s="41">
        <v>1.0817647968248262E-3</v>
      </c>
      <c r="F124" s="41">
        <v>1.3757172434749427E-3</v>
      </c>
      <c r="G124" s="41">
        <v>1.3360232909259396E-3</v>
      </c>
      <c r="H124" s="41">
        <v>1.6364142215911368E-3</v>
      </c>
      <c r="I124" s="41">
        <v>2.1573421894350592E-3</v>
      </c>
      <c r="J124" s="41">
        <v>2.0495064528969981E-3</v>
      </c>
      <c r="K124" s="41">
        <v>1.6143401071509304E-3</v>
      </c>
      <c r="L124" s="41">
        <v>2.2321644528227442E-3</v>
      </c>
      <c r="M124" s="41">
        <v>2.2846199082492418E-3</v>
      </c>
      <c r="N124" s="41">
        <v>1.8405116476148239E-3</v>
      </c>
      <c r="O124" s="41">
        <v>1.1133678785939459E-3</v>
      </c>
      <c r="P124" s="41">
        <v>1.3407048733182884E-3</v>
      </c>
      <c r="Q124" s="41">
        <v>1.6399002075496356E-3</v>
      </c>
      <c r="R124" s="41">
        <v>1.8549459760691584E-3</v>
      </c>
      <c r="S124" s="41">
        <v>-5.5934814467244763E-6</v>
      </c>
      <c r="T124" s="41">
        <v>2.0691778602457112E-3</v>
      </c>
      <c r="U124" s="41">
        <v>1.6479811422372833E-3</v>
      </c>
    </row>
    <row r="125" spans="1:21">
      <c r="A125" s="44" t="s">
        <v>23</v>
      </c>
      <c r="B125" s="41">
        <v>9.6521138937081727E-4</v>
      </c>
      <c r="C125" s="41">
        <v>1.4749627797799125E-3</v>
      </c>
      <c r="D125" s="41">
        <v>2.4077544528161737E-3</v>
      </c>
      <c r="E125" s="41">
        <v>7.9337661884886803E-4</v>
      </c>
      <c r="F125" s="41">
        <v>4.8959001851182969E-4</v>
      </c>
      <c r="G125" s="41">
        <v>9.5583541175259397E-4</v>
      </c>
      <c r="H125" s="41">
        <v>9.158344504919606E-4</v>
      </c>
      <c r="I125" s="41">
        <v>1.0264125788704427E-3</v>
      </c>
      <c r="J125" s="41">
        <v>9.6604518959548559E-4</v>
      </c>
      <c r="K125" s="41">
        <v>1.0815463478220295E-3</v>
      </c>
      <c r="L125" s="41">
        <v>1.0358171543052332E-3</v>
      </c>
      <c r="M125" s="41">
        <v>1.1975230065773073E-3</v>
      </c>
      <c r="N125" s="41">
        <v>1.2454109964978265E-3</v>
      </c>
      <c r="O125" s="41">
        <v>1.2475039465412844E-3</v>
      </c>
      <c r="P125" s="41">
        <v>8.2128216709474061E-4</v>
      </c>
      <c r="Q125" s="41">
        <v>1.1556530137502147E-3</v>
      </c>
      <c r="R125" s="41">
        <v>1.0726367251668696E-3</v>
      </c>
      <c r="S125" s="41">
        <v>-1.6518127065341976E-4</v>
      </c>
      <c r="T125" s="41">
        <v>1.155457464139907E-3</v>
      </c>
      <c r="U125" s="41">
        <v>1.401408471599161E-3</v>
      </c>
    </row>
    <row r="126" spans="1:21">
      <c r="A126" s="44" t="s">
        <v>24</v>
      </c>
      <c r="B126" s="41">
        <v>2.9337999156637353E-3</v>
      </c>
      <c r="C126" s="41">
        <v>1.0817647968248262E-3</v>
      </c>
      <c r="D126" s="41">
        <v>7.9337661884886803E-4</v>
      </c>
      <c r="E126" s="41">
        <v>8.4008038473735256E-3</v>
      </c>
      <c r="F126" s="41">
        <v>1.2563956505284705E-3</v>
      </c>
      <c r="G126" s="41">
        <v>1.7919318465638523E-3</v>
      </c>
      <c r="H126" s="41">
        <v>3.3822415776939615E-3</v>
      </c>
      <c r="I126" s="41">
        <v>1.6006359670254432E-3</v>
      </c>
      <c r="J126" s="41">
        <v>1.6503600903089372E-3</v>
      </c>
      <c r="K126" s="41">
        <v>1.9397090150417534E-3</v>
      </c>
      <c r="L126" s="41">
        <v>1.5672635821644646E-3</v>
      </c>
      <c r="M126" s="41">
        <v>3.1089240214312182E-3</v>
      </c>
      <c r="N126" s="41">
        <v>2.7053158405045798E-3</v>
      </c>
      <c r="O126" s="41">
        <v>1.2609219364612266E-3</v>
      </c>
      <c r="P126" s="41">
        <v>3.0630191543317138E-3</v>
      </c>
      <c r="Q126" s="41">
        <v>2.006461533272985E-3</v>
      </c>
      <c r="R126" s="41">
        <v>1.9040405264418444E-3</v>
      </c>
      <c r="S126" s="41">
        <v>-5.1014433888774894E-4</v>
      </c>
      <c r="T126" s="41">
        <v>1.6370803751449099E-3</v>
      </c>
      <c r="U126" s="41">
        <v>3.7709987093403141E-3</v>
      </c>
    </row>
    <row r="127" spans="1:21">
      <c r="A127" s="44" t="s">
        <v>25</v>
      </c>
      <c r="B127" s="41">
        <v>1.0838632642410958E-3</v>
      </c>
      <c r="C127" s="41">
        <v>1.3757172434749427E-3</v>
      </c>
      <c r="D127" s="41">
        <v>4.8959001851182969E-4</v>
      </c>
      <c r="E127" s="41">
        <v>1.2563956505284705E-3</v>
      </c>
      <c r="F127" s="41">
        <v>2.5766087301653745E-3</v>
      </c>
      <c r="G127" s="41">
        <v>1.2773727912823451E-3</v>
      </c>
      <c r="H127" s="41">
        <v>2.112698667243638E-3</v>
      </c>
      <c r="I127" s="41">
        <v>1.3678682867235518E-3</v>
      </c>
      <c r="J127" s="41">
        <v>1.2230151779490429E-3</v>
      </c>
      <c r="K127" s="41">
        <v>1.0562215009329451E-3</v>
      </c>
      <c r="L127" s="41">
        <v>1.3837960974348511E-3</v>
      </c>
      <c r="M127" s="41">
        <v>1.1771417089495972E-3</v>
      </c>
      <c r="N127" s="41">
        <v>2.1570766858663003E-3</v>
      </c>
      <c r="O127" s="41">
        <v>2.2391747259918066E-3</v>
      </c>
      <c r="P127" s="41">
        <v>3.4006224617625981E-3</v>
      </c>
      <c r="Q127" s="41">
        <v>1.6796879785847313E-3</v>
      </c>
      <c r="R127" s="41">
        <v>1.4024433567710428E-3</v>
      </c>
      <c r="S127" s="41">
        <v>-3.8773979778381504E-4</v>
      </c>
      <c r="T127" s="41">
        <v>1.2087892042169518E-3</v>
      </c>
      <c r="U127" s="41">
        <v>1.374361566581431E-3</v>
      </c>
    </row>
    <row r="128" spans="1:21">
      <c r="A128" s="44" t="s">
        <v>26</v>
      </c>
      <c r="B128" s="41">
        <v>1.8745725675601685E-3</v>
      </c>
      <c r="C128" s="41">
        <v>1.3360232909259396E-3</v>
      </c>
      <c r="D128" s="41">
        <v>9.5583541175259397E-4</v>
      </c>
      <c r="E128" s="41">
        <v>1.7919318465638523E-3</v>
      </c>
      <c r="F128" s="41">
        <v>1.2773727912823451E-3</v>
      </c>
      <c r="G128" s="41">
        <v>2.0332789822715149E-3</v>
      </c>
      <c r="H128" s="41">
        <v>2.3588445946397018E-3</v>
      </c>
      <c r="I128" s="41">
        <v>1.9288953662166739E-3</v>
      </c>
      <c r="J128" s="41">
        <v>1.8749518547589062E-3</v>
      </c>
      <c r="K128" s="41">
        <v>1.5499194212447234E-3</v>
      </c>
      <c r="L128" s="41">
        <v>1.9247415001234669E-3</v>
      </c>
      <c r="M128" s="41">
        <v>2.8393892231794158E-3</v>
      </c>
      <c r="N128" s="41">
        <v>2.5076005733334216E-3</v>
      </c>
      <c r="O128" s="41">
        <v>2.7354244595412902E-3</v>
      </c>
      <c r="P128" s="41">
        <v>3.908830003008173E-3</v>
      </c>
      <c r="Q128" s="41">
        <v>1.9576689086930159E-3</v>
      </c>
      <c r="R128" s="41">
        <v>1.1252193128737265E-3</v>
      </c>
      <c r="S128" s="41">
        <v>-6.3779986875223008E-4</v>
      </c>
      <c r="T128" s="41">
        <v>2.1153610945747084E-3</v>
      </c>
      <c r="U128" s="41">
        <v>2.5415292156397108E-3</v>
      </c>
    </row>
    <row r="129" spans="1:21">
      <c r="A129" s="44" t="s">
        <v>27</v>
      </c>
      <c r="B129" s="41">
        <v>4.6719134425061383E-3</v>
      </c>
      <c r="C129" s="41">
        <v>1.6364142215911368E-3</v>
      </c>
      <c r="D129" s="41">
        <v>9.158344504919606E-4</v>
      </c>
      <c r="E129" s="41">
        <v>3.3822415776939615E-3</v>
      </c>
      <c r="F129" s="41">
        <v>2.112698667243638E-3</v>
      </c>
      <c r="G129" s="41">
        <v>2.3588445946397018E-3</v>
      </c>
      <c r="H129" s="41">
        <v>8.2705678200903961E-3</v>
      </c>
      <c r="I129" s="41">
        <v>2.7689429300268844E-3</v>
      </c>
      <c r="J129" s="41">
        <v>2.8983832887438223E-3</v>
      </c>
      <c r="K129" s="41">
        <v>3.3827803727045956E-3</v>
      </c>
      <c r="L129" s="41">
        <v>2.7264630949074176E-3</v>
      </c>
      <c r="M129" s="41">
        <v>5.7943108123113792E-3</v>
      </c>
      <c r="N129" s="41">
        <v>3.2059621272803882E-3</v>
      </c>
      <c r="O129" s="41">
        <v>5.097510164297628E-3</v>
      </c>
      <c r="P129" s="41">
        <v>4.7481657164482882E-3</v>
      </c>
      <c r="Q129" s="41">
        <v>1.7438925057576711E-3</v>
      </c>
      <c r="R129" s="41">
        <v>1.4328684703840502E-3</v>
      </c>
      <c r="S129" s="41">
        <v>-6.0348166726762657E-4</v>
      </c>
      <c r="T129" s="41">
        <v>1.9343157697287469E-3</v>
      </c>
      <c r="U129" s="41">
        <v>5.3232011723539389E-3</v>
      </c>
    </row>
    <row r="130" spans="1:21">
      <c r="A130" s="44" t="s">
        <v>28</v>
      </c>
      <c r="B130" s="41">
        <v>3.4894137436637237E-3</v>
      </c>
      <c r="C130" s="41">
        <v>2.1573421894350592E-3</v>
      </c>
      <c r="D130" s="41">
        <v>1.0264125788704427E-3</v>
      </c>
      <c r="E130" s="41">
        <v>1.6006359670254432E-3</v>
      </c>
      <c r="F130" s="41">
        <v>1.3678682867235518E-3</v>
      </c>
      <c r="G130" s="41">
        <v>1.9288953662166739E-3</v>
      </c>
      <c r="H130" s="41">
        <v>2.7689429300268844E-3</v>
      </c>
      <c r="I130" s="41">
        <v>3.4151242364136732E-3</v>
      </c>
      <c r="J130" s="41">
        <v>3.3883219992594262E-3</v>
      </c>
      <c r="K130" s="41">
        <v>2.3776022929873032E-3</v>
      </c>
      <c r="L130" s="41">
        <v>3.3948963738817794E-3</v>
      </c>
      <c r="M130" s="41">
        <v>5.1003435714441882E-3</v>
      </c>
      <c r="N130" s="41">
        <v>3.1422152571907915E-3</v>
      </c>
      <c r="O130" s="41">
        <v>3.7594732628918326E-3</v>
      </c>
      <c r="P130" s="41">
        <v>5.351376071854954E-3</v>
      </c>
      <c r="Q130" s="41">
        <v>2.9150003180631076E-3</v>
      </c>
      <c r="R130" s="41">
        <v>1.4623162568858756E-3</v>
      </c>
      <c r="S130" s="41">
        <v>-5.9841698570049448E-4</v>
      </c>
      <c r="T130" s="41">
        <v>1.6207157130094241E-3</v>
      </c>
      <c r="U130" s="41">
        <v>3.0014492165665154E-3</v>
      </c>
    </row>
    <row r="131" spans="1:21">
      <c r="A131" s="44" t="s">
        <v>29</v>
      </c>
      <c r="B131" s="41">
        <v>3.8869991962897621E-3</v>
      </c>
      <c r="C131" s="41">
        <v>2.0495064528969981E-3</v>
      </c>
      <c r="D131" s="41">
        <v>9.6604518959548559E-4</v>
      </c>
      <c r="E131" s="41">
        <v>1.6503600903089372E-3</v>
      </c>
      <c r="F131" s="41">
        <v>1.2230151779490429E-3</v>
      </c>
      <c r="G131" s="41">
        <v>1.8749518547589062E-3</v>
      </c>
      <c r="H131" s="41">
        <v>2.8983832887438223E-3</v>
      </c>
      <c r="I131" s="41">
        <v>3.3883219992594262E-3</v>
      </c>
      <c r="J131" s="41">
        <v>3.5107536778808336E-3</v>
      </c>
      <c r="K131" s="41">
        <v>2.5744713131990518E-3</v>
      </c>
      <c r="L131" s="41">
        <v>3.3589487372742018E-3</v>
      </c>
      <c r="M131" s="41">
        <v>5.6156168082158765E-3</v>
      </c>
      <c r="N131" s="41">
        <v>3.0784772605883795E-3</v>
      </c>
      <c r="O131" s="41">
        <v>3.69770005174094E-3</v>
      </c>
      <c r="P131" s="41">
        <v>5.4407516800665011E-3</v>
      </c>
      <c r="Q131" s="41">
        <v>2.6304219640356698E-3</v>
      </c>
      <c r="R131" s="41">
        <v>1.3601450761730814E-3</v>
      </c>
      <c r="S131" s="41">
        <v>-4.215243561949784E-4</v>
      </c>
      <c r="T131" s="41">
        <v>1.5941215972186146E-3</v>
      </c>
      <c r="U131" s="41">
        <v>3.3022854300783933E-3</v>
      </c>
    </row>
    <row r="132" spans="1:21">
      <c r="A132" s="44" t="s">
        <v>30</v>
      </c>
      <c r="B132" s="41">
        <v>5.0784409955463754E-3</v>
      </c>
      <c r="C132" s="41">
        <v>1.6143401071509304E-3</v>
      </c>
      <c r="D132" s="41">
        <v>1.0815463478220295E-3</v>
      </c>
      <c r="E132" s="41">
        <v>1.9397090150417534E-3</v>
      </c>
      <c r="F132" s="41">
        <v>1.0562215009329451E-3</v>
      </c>
      <c r="G132" s="41">
        <v>1.5499194212447234E-3</v>
      </c>
      <c r="H132" s="41">
        <v>3.3827803727045956E-3</v>
      </c>
      <c r="I132" s="41">
        <v>2.3776022929873032E-3</v>
      </c>
      <c r="J132" s="41">
        <v>2.5744713131990518E-3</v>
      </c>
      <c r="K132" s="41">
        <v>3.4339985737481342E-3</v>
      </c>
      <c r="L132" s="41">
        <v>2.3618313312858338E-3</v>
      </c>
      <c r="M132" s="41">
        <v>5.1219536453800275E-3</v>
      </c>
      <c r="N132" s="41">
        <v>2.0273197859958436E-3</v>
      </c>
      <c r="O132" s="41">
        <v>1.3703856045963784E-3</v>
      </c>
      <c r="P132" s="41">
        <v>2.8633190623407693E-3</v>
      </c>
      <c r="Q132" s="41">
        <v>1.1051663139581181E-3</v>
      </c>
      <c r="R132" s="41">
        <v>1.1204901062616985E-3</v>
      </c>
      <c r="S132" s="41">
        <v>3.433047534546364E-6</v>
      </c>
      <c r="T132" s="41">
        <v>1.1105085107406673E-3</v>
      </c>
      <c r="U132" s="41">
        <v>3.7908165052294579E-3</v>
      </c>
    </row>
    <row r="133" spans="1:21">
      <c r="A133" s="44" t="s">
        <v>31</v>
      </c>
      <c r="B133" s="41">
        <v>3.4449340858484093E-3</v>
      </c>
      <c r="C133" s="41">
        <v>2.2321644528227442E-3</v>
      </c>
      <c r="D133" s="41">
        <v>1.0358171543052332E-3</v>
      </c>
      <c r="E133" s="41">
        <v>1.5672635821644646E-3</v>
      </c>
      <c r="F133" s="41">
        <v>1.3837960974348511E-3</v>
      </c>
      <c r="G133" s="41">
        <v>1.9247415001234669E-3</v>
      </c>
      <c r="H133" s="41">
        <v>2.7264630949074176E-3</v>
      </c>
      <c r="I133" s="41">
        <v>3.3948963738817794E-3</v>
      </c>
      <c r="J133" s="41">
        <v>3.3589487372742018E-3</v>
      </c>
      <c r="K133" s="41">
        <v>2.3618313312858338E-3</v>
      </c>
      <c r="L133" s="41">
        <v>3.3904947408567505E-3</v>
      </c>
      <c r="M133" s="41">
        <v>4.9885343848493878E-3</v>
      </c>
      <c r="N133" s="41">
        <v>3.1515498492926258E-3</v>
      </c>
      <c r="O133" s="41">
        <v>3.6591593156443647E-3</v>
      </c>
      <c r="P133" s="41">
        <v>5.3052989792206047E-3</v>
      </c>
      <c r="Q133" s="41">
        <v>2.9075651934582134E-3</v>
      </c>
      <c r="R133" s="41">
        <v>1.5104595809867227E-3</v>
      </c>
      <c r="S133" s="41">
        <v>-5.8496862500514286E-4</v>
      </c>
      <c r="T133" s="41">
        <v>1.6553694296107468E-3</v>
      </c>
      <c r="U133" s="41">
        <v>2.9203745375722535E-3</v>
      </c>
    </row>
    <row r="134" spans="1:21">
      <c r="A134" s="44" t="s">
        <v>32</v>
      </c>
      <c r="B134" s="41">
        <v>8.1546009188015016E-3</v>
      </c>
      <c r="C134" s="41">
        <v>2.2846199082492418E-3</v>
      </c>
      <c r="D134" s="41">
        <v>1.1975230065773073E-3</v>
      </c>
      <c r="E134" s="41">
        <v>3.1089240214312182E-3</v>
      </c>
      <c r="F134" s="41">
        <v>1.1771417089495972E-3</v>
      </c>
      <c r="G134" s="41">
        <v>2.8393892231794158E-3</v>
      </c>
      <c r="H134" s="41">
        <v>5.7943108123113792E-3</v>
      </c>
      <c r="I134" s="41">
        <v>5.1003435714441882E-3</v>
      </c>
      <c r="J134" s="41">
        <v>5.6156168082158765E-3</v>
      </c>
      <c r="K134" s="41">
        <v>5.1219536453800275E-3</v>
      </c>
      <c r="L134" s="41">
        <v>4.9885343848493878E-3</v>
      </c>
      <c r="M134" s="41">
        <v>1.4129033031855535E-2</v>
      </c>
      <c r="N134" s="41">
        <v>4.4149519865652404E-3</v>
      </c>
      <c r="O134" s="41">
        <v>5.4652221070119683E-3</v>
      </c>
      <c r="P134" s="41">
        <v>9.1808346767012598E-3</v>
      </c>
      <c r="Q134" s="41">
        <v>3.3415144848342277E-3</v>
      </c>
      <c r="R134" s="41">
        <v>1.6345044446442391E-3</v>
      </c>
      <c r="S134" s="41">
        <v>-7.8101082304365564E-4</v>
      </c>
      <c r="T134" s="41">
        <v>1.9775958453416213E-3</v>
      </c>
      <c r="U134" s="41">
        <v>7.8567004823572699E-3</v>
      </c>
    </row>
    <row r="135" spans="1:21">
      <c r="A135" s="44" t="s">
        <v>33</v>
      </c>
      <c r="B135" s="41">
        <v>1.488111013835888E-3</v>
      </c>
      <c r="C135" s="41">
        <v>1.8405116476148239E-3</v>
      </c>
      <c r="D135" s="41">
        <v>1.2454109964978265E-3</v>
      </c>
      <c r="E135" s="41">
        <v>2.7053158405045798E-3</v>
      </c>
      <c r="F135" s="41">
        <v>2.1570766858663003E-3</v>
      </c>
      <c r="G135" s="41">
        <v>2.5076005733334216E-3</v>
      </c>
      <c r="H135" s="41">
        <v>3.2059621272803882E-3</v>
      </c>
      <c r="I135" s="41">
        <v>3.1422152571907915E-3</v>
      </c>
      <c r="J135" s="41">
        <v>3.0784772605883795E-3</v>
      </c>
      <c r="K135" s="41">
        <v>2.0273197859958436E-3</v>
      </c>
      <c r="L135" s="41">
        <v>3.1515498492926258E-3</v>
      </c>
      <c r="M135" s="41">
        <v>4.4149519865652404E-3</v>
      </c>
      <c r="N135" s="41">
        <v>7.5371762061113871E-3</v>
      </c>
      <c r="O135" s="41">
        <v>8.123719262796418E-3</v>
      </c>
      <c r="P135" s="41">
        <v>1.3173159073443448E-2</v>
      </c>
      <c r="Q135" s="41">
        <v>6.0151390534161622E-3</v>
      </c>
      <c r="R135" s="41">
        <v>2.0082824936743481E-3</v>
      </c>
      <c r="S135" s="41">
        <v>-7.8018855081551485E-4</v>
      </c>
      <c r="T135" s="41">
        <v>2.1842335458507672E-3</v>
      </c>
      <c r="U135" s="41">
        <v>2.867244856453682E-3</v>
      </c>
    </row>
    <row r="136" spans="1:21">
      <c r="A136" s="44" t="s">
        <v>34</v>
      </c>
      <c r="B136" s="41">
        <v>1.1304019370442298E-3</v>
      </c>
      <c r="C136" s="41">
        <v>1.1133678785939459E-3</v>
      </c>
      <c r="D136" s="41">
        <v>1.2475039465412844E-3</v>
      </c>
      <c r="E136" s="41">
        <v>1.2609219364612266E-3</v>
      </c>
      <c r="F136" s="41">
        <v>2.2391747259918066E-3</v>
      </c>
      <c r="G136" s="41">
        <v>2.7354244595412902E-3</v>
      </c>
      <c r="H136" s="41">
        <v>5.097510164297628E-3</v>
      </c>
      <c r="I136" s="41">
        <v>3.7594732628918326E-3</v>
      </c>
      <c r="J136" s="41">
        <v>3.69770005174094E-3</v>
      </c>
      <c r="K136" s="41">
        <v>1.3703856045963784E-3</v>
      </c>
      <c r="L136" s="41">
        <v>3.6591593156443647E-3</v>
      </c>
      <c r="M136" s="41">
        <v>5.4652221070119683E-3</v>
      </c>
      <c r="N136" s="41">
        <v>8.123719262796418E-3</v>
      </c>
      <c r="O136" s="41">
        <v>2.0784414469648595E-2</v>
      </c>
      <c r="P136" s="41">
        <v>1.689146230697541E-2</v>
      </c>
      <c r="Q136" s="41">
        <v>8.7756705128462873E-3</v>
      </c>
      <c r="R136" s="41">
        <v>5.9923018283740697E-4</v>
      </c>
      <c r="S136" s="41">
        <v>-1.2766660282351511E-3</v>
      </c>
      <c r="T136" s="41">
        <v>2.6783530901952489E-3</v>
      </c>
      <c r="U136" s="41">
        <v>2.8342492826041758E-3</v>
      </c>
    </row>
    <row r="137" spans="1:21">
      <c r="A137" s="44" t="s">
        <v>35</v>
      </c>
      <c r="B137" s="41">
        <v>1.047550368977444E-3</v>
      </c>
      <c r="C137" s="41">
        <v>1.3407048733182884E-3</v>
      </c>
      <c r="D137" s="41">
        <v>8.2128216709474061E-4</v>
      </c>
      <c r="E137" s="41">
        <v>3.0630191543317138E-3</v>
      </c>
      <c r="F137" s="41">
        <v>3.4006224617625981E-3</v>
      </c>
      <c r="G137" s="41">
        <v>3.908830003008173E-3</v>
      </c>
      <c r="H137" s="41">
        <v>4.7481657164482882E-3</v>
      </c>
      <c r="I137" s="41">
        <v>5.351376071854954E-3</v>
      </c>
      <c r="J137" s="41">
        <v>5.4407516800665011E-3</v>
      </c>
      <c r="K137" s="41">
        <v>2.8633190623407693E-3</v>
      </c>
      <c r="L137" s="41">
        <v>5.3052989792206047E-3</v>
      </c>
      <c r="M137" s="41">
        <v>9.1808346767012598E-3</v>
      </c>
      <c r="N137" s="41">
        <v>1.3173159073443448E-2</v>
      </c>
      <c r="O137" s="41">
        <v>1.689146230697541E-2</v>
      </c>
      <c r="P137" s="41">
        <v>4.8291599733562243E-2</v>
      </c>
      <c r="Q137" s="41">
        <v>1.2645136406633558E-2</v>
      </c>
      <c r="R137" s="41">
        <v>5.1141167918953461E-4</v>
      </c>
      <c r="S137" s="41">
        <v>-9.2333189706670195E-4</v>
      </c>
      <c r="T137" s="41">
        <v>2.570976275935893E-3</v>
      </c>
      <c r="U137" s="41">
        <v>4.6464284340485178E-3</v>
      </c>
    </row>
    <row r="138" spans="1:21">
      <c r="A138" s="44" t="s">
        <v>36</v>
      </c>
      <c r="B138" s="41">
        <v>5.0541484188885457E-4</v>
      </c>
      <c r="C138" s="41">
        <v>1.6399002075496356E-3</v>
      </c>
      <c r="D138" s="41">
        <v>1.1556530137502147E-3</v>
      </c>
      <c r="E138" s="41">
        <v>2.006461533272985E-3</v>
      </c>
      <c r="F138" s="41">
        <v>1.6796879785847313E-3</v>
      </c>
      <c r="G138" s="41">
        <v>1.9576689086930159E-3</v>
      </c>
      <c r="H138" s="41">
        <v>1.7438925057576711E-3</v>
      </c>
      <c r="I138" s="41">
        <v>2.9150003180631076E-3</v>
      </c>
      <c r="J138" s="41">
        <v>2.6304219640356698E-3</v>
      </c>
      <c r="K138" s="41">
        <v>1.1051663139581181E-3</v>
      </c>
      <c r="L138" s="41">
        <v>2.9075651934582134E-3</v>
      </c>
      <c r="M138" s="41">
        <v>3.3415144848342277E-3</v>
      </c>
      <c r="N138" s="41">
        <v>6.0151390534161622E-3</v>
      </c>
      <c r="O138" s="41">
        <v>8.7756705128462873E-3</v>
      </c>
      <c r="P138" s="41">
        <v>1.2645136406633558E-2</v>
      </c>
      <c r="Q138" s="41">
        <v>9.0958661349061706E-3</v>
      </c>
      <c r="R138" s="41">
        <v>6.1425459058710716E-4</v>
      </c>
      <c r="S138" s="41">
        <v>-1.8089699646818269E-3</v>
      </c>
      <c r="T138" s="41">
        <v>1.2302895407133832E-3</v>
      </c>
      <c r="U138" s="41">
        <v>1.8638928291344974E-3</v>
      </c>
    </row>
    <row r="139" spans="1:21">
      <c r="A139" s="44" t="s">
        <v>37</v>
      </c>
      <c r="B139" s="41">
        <v>1.2612706584272289E-3</v>
      </c>
      <c r="C139" s="41">
        <v>1.8549459760691584E-3</v>
      </c>
      <c r="D139" s="41">
        <v>1.0726367251668696E-3</v>
      </c>
      <c r="E139" s="41">
        <v>1.9040405264418444E-3</v>
      </c>
      <c r="F139" s="41">
        <v>1.4024433567710428E-3</v>
      </c>
      <c r="G139" s="41">
        <v>1.1252193128737265E-3</v>
      </c>
      <c r="H139" s="41">
        <v>1.4328684703840502E-3</v>
      </c>
      <c r="I139" s="41">
        <v>1.4623162568858756E-3</v>
      </c>
      <c r="J139" s="41">
        <v>1.3601450761730814E-3</v>
      </c>
      <c r="K139" s="41">
        <v>1.1204901062616985E-3</v>
      </c>
      <c r="L139" s="41">
        <v>1.5104595809867227E-3</v>
      </c>
      <c r="M139" s="41">
        <v>1.6345044446442391E-3</v>
      </c>
      <c r="N139" s="41">
        <v>2.0082824936743481E-3</v>
      </c>
      <c r="O139" s="41">
        <v>5.9923018283740697E-4</v>
      </c>
      <c r="P139" s="41">
        <v>5.1141167918953461E-4</v>
      </c>
      <c r="Q139" s="41">
        <v>6.1425459058710716E-4</v>
      </c>
      <c r="R139" s="41">
        <v>2.5667976392744845E-3</v>
      </c>
      <c r="S139" s="41">
        <v>1.1976767421421739E-4</v>
      </c>
      <c r="T139" s="41">
        <v>1.4039436298437192E-3</v>
      </c>
      <c r="U139" s="41">
        <v>1.1467800639264408E-3</v>
      </c>
    </row>
    <row r="140" spans="1:21">
      <c r="A140" s="44" t="s">
        <v>38</v>
      </c>
      <c r="B140" s="41">
        <v>-2.8361060989217794E-4</v>
      </c>
      <c r="C140" s="41">
        <v>-5.5934814467244763E-6</v>
      </c>
      <c r="D140" s="41">
        <v>-1.6518127065341976E-4</v>
      </c>
      <c r="E140" s="41">
        <v>-5.1014433888774894E-4</v>
      </c>
      <c r="F140" s="41">
        <v>-3.8773979778381504E-4</v>
      </c>
      <c r="G140" s="41">
        <v>-6.3779986875223008E-4</v>
      </c>
      <c r="H140" s="41">
        <v>-6.0348166726762657E-4</v>
      </c>
      <c r="I140" s="41">
        <v>-5.9841698570049448E-4</v>
      </c>
      <c r="J140" s="41">
        <v>-4.215243561949784E-4</v>
      </c>
      <c r="K140" s="41">
        <v>3.433047534546364E-6</v>
      </c>
      <c r="L140" s="41">
        <v>-5.8496862500514286E-4</v>
      </c>
      <c r="M140" s="41">
        <v>-7.8101082304365564E-4</v>
      </c>
      <c r="N140" s="41">
        <v>-7.8018855081551485E-4</v>
      </c>
      <c r="O140" s="41">
        <v>-1.2766660282351511E-3</v>
      </c>
      <c r="P140" s="41">
        <v>-9.2333189706670195E-4</v>
      </c>
      <c r="Q140" s="41">
        <v>-1.8089699646818269E-3</v>
      </c>
      <c r="R140" s="41">
        <v>1.1976767421421739E-4</v>
      </c>
      <c r="S140" s="41">
        <v>3.4735352817158935E-3</v>
      </c>
      <c r="T140" s="41">
        <v>-3.5748476232511626E-4</v>
      </c>
      <c r="U140" s="41">
        <v>-1.2754732122359721E-3</v>
      </c>
    </row>
    <row r="141" spans="1:21">
      <c r="A141" s="44" t="s">
        <v>39</v>
      </c>
      <c r="B141" s="41">
        <v>1.256293070296483E-3</v>
      </c>
      <c r="C141" s="41">
        <v>2.0691778602457112E-3</v>
      </c>
      <c r="D141" s="41">
        <v>1.155457464139907E-3</v>
      </c>
      <c r="E141" s="41">
        <v>1.6370803751449099E-3</v>
      </c>
      <c r="F141" s="41">
        <v>1.2087892042169518E-3</v>
      </c>
      <c r="G141" s="41">
        <v>2.1153610945747084E-3</v>
      </c>
      <c r="H141" s="41">
        <v>1.9343157697287469E-3</v>
      </c>
      <c r="I141" s="41">
        <v>1.6207157130094241E-3</v>
      </c>
      <c r="J141" s="41">
        <v>1.5941215972186146E-3</v>
      </c>
      <c r="K141" s="41">
        <v>1.1105085107406673E-3</v>
      </c>
      <c r="L141" s="41">
        <v>1.6553694296107468E-3</v>
      </c>
      <c r="M141" s="41">
        <v>1.9775958453416213E-3</v>
      </c>
      <c r="N141" s="41">
        <v>2.1842335458507672E-3</v>
      </c>
      <c r="O141" s="41">
        <v>2.6783530901952489E-3</v>
      </c>
      <c r="P141" s="41">
        <v>2.570976275935893E-3</v>
      </c>
      <c r="Q141" s="41">
        <v>1.2302895407133832E-3</v>
      </c>
      <c r="R141" s="41">
        <v>1.4039436298437192E-3</v>
      </c>
      <c r="S141" s="41">
        <v>-3.5748476232511626E-4</v>
      </c>
      <c r="T141" s="41">
        <v>6.2001726345093074E-3</v>
      </c>
      <c r="U141" s="41">
        <v>2.4729904711001754E-3</v>
      </c>
    </row>
    <row r="142" spans="1:21" ht="16" thickBot="1">
      <c r="A142" s="45" t="s">
        <v>40</v>
      </c>
      <c r="B142" s="46">
        <v>5.7426474451174915E-3</v>
      </c>
      <c r="C142" s="46">
        <v>1.6479811422372833E-3</v>
      </c>
      <c r="D142" s="46">
        <v>1.401408471599161E-3</v>
      </c>
      <c r="E142" s="46">
        <v>3.7709987093403141E-3</v>
      </c>
      <c r="F142" s="46">
        <v>1.374361566581431E-3</v>
      </c>
      <c r="G142" s="46">
        <v>2.5415292156397108E-3</v>
      </c>
      <c r="H142" s="46">
        <v>5.3232011723539389E-3</v>
      </c>
      <c r="I142" s="46">
        <v>3.0014492165665154E-3</v>
      </c>
      <c r="J142" s="46">
        <v>3.3022854300783933E-3</v>
      </c>
      <c r="K142" s="46">
        <v>3.7908165052294579E-3</v>
      </c>
      <c r="L142" s="46">
        <v>2.9203745375722535E-3</v>
      </c>
      <c r="M142" s="46">
        <v>7.8567004823572699E-3</v>
      </c>
      <c r="N142" s="46">
        <v>2.867244856453682E-3</v>
      </c>
      <c r="O142" s="46">
        <v>2.8342492826041758E-3</v>
      </c>
      <c r="P142" s="46">
        <v>4.6464284340485178E-3</v>
      </c>
      <c r="Q142" s="46">
        <v>1.8638928291344974E-3</v>
      </c>
      <c r="R142" s="46">
        <v>1.1467800639264408E-3</v>
      </c>
      <c r="S142" s="46">
        <v>-1.2754732122359721E-3</v>
      </c>
      <c r="T142" s="46">
        <v>2.4729904711001754E-3</v>
      </c>
      <c r="U142" s="46">
        <v>9.286388684650565E-3</v>
      </c>
    </row>
  </sheetData>
  <mergeCells count="4">
    <mergeCell ref="B2:U2"/>
    <mergeCell ref="A97:U97"/>
    <mergeCell ref="A69:U69"/>
    <mergeCell ref="A121:U1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DC2B-5169-A347-ABB3-37E1D8A25D53}">
  <dimension ref="A1:X55"/>
  <sheetViews>
    <sheetView topLeftCell="A3" zoomScale="72" zoomScaleNormal="105" workbookViewId="0">
      <selection activeCell="D11" sqref="D11"/>
    </sheetView>
  </sheetViews>
  <sheetFormatPr baseColWidth="10" defaultColWidth="11.5" defaultRowHeight="15" outlineLevelRow="1"/>
  <cols>
    <col min="1" max="1" width="16.83203125" customWidth="1"/>
    <col min="2" max="2" width="17.33203125" customWidth="1"/>
    <col min="3" max="5" width="15.6640625" bestFit="1" customWidth="1"/>
    <col min="6" max="24" width="14.5" bestFit="1" customWidth="1"/>
  </cols>
  <sheetData>
    <row r="1" spans="1:24">
      <c r="A1" s="129" t="s">
        <v>50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 t="s">
        <v>51</v>
      </c>
      <c r="O1" s="129"/>
      <c r="P1" s="129"/>
      <c r="Q1" s="129"/>
      <c r="R1" s="129"/>
      <c r="S1" s="129"/>
      <c r="T1" s="129"/>
      <c r="U1" s="129"/>
      <c r="V1" s="129"/>
      <c r="W1" s="129"/>
      <c r="X1" s="129"/>
    </row>
    <row r="2" spans="1:24" ht="32">
      <c r="A2" s="49" t="s">
        <v>52</v>
      </c>
      <c r="B2" s="49" t="s">
        <v>20</v>
      </c>
      <c r="C2" s="49" t="s">
        <v>53</v>
      </c>
      <c r="D2" s="49" t="s">
        <v>54</v>
      </c>
      <c r="E2" s="49" t="s">
        <v>55</v>
      </c>
      <c r="F2" s="49" t="s">
        <v>56</v>
      </c>
      <c r="G2" s="49" t="s">
        <v>57</v>
      </c>
      <c r="H2" s="49" t="s">
        <v>58</v>
      </c>
      <c r="I2" s="49" t="s">
        <v>59</v>
      </c>
      <c r="J2" s="49" t="s">
        <v>60</v>
      </c>
      <c r="K2" s="49" t="s">
        <v>61</v>
      </c>
      <c r="L2" s="49" t="s">
        <v>62</v>
      </c>
      <c r="M2" s="49" t="s">
        <v>63</v>
      </c>
      <c r="N2" s="49" t="s">
        <v>64</v>
      </c>
      <c r="O2" s="49" t="s">
        <v>54</v>
      </c>
      <c r="P2" s="49" t="s">
        <v>55</v>
      </c>
      <c r="Q2" s="49" t="s">
        <v>56</v>
      </c>
      <c r="R2" s="49" t="s">
        <v>57</v>
      </c>
      <c r="S2" s="49" t="s">
        <v>58</v>
      </c>
      <c r="T2" s="49" t="s">
        <v>59</v>
      </c>
      <c r="U2" s="49" t="s">
        <v>60</v>
      </c>
      <c r="V2" s="49" t="s">
        <v>61</v>
      </c>
      <c r="W2" s="49" t="s">
        <v>62</v>
      </c>
      <c r="X2" s="49" t="s">
        <v>63</v>
      </c>
    </row>
    <row r="3" spans="1:24" outlineLevel="1">
      <c r="A3" s="5" t="s">
        <v>21</v>
      </c>
      <c r="B3" s="38">
        <f>'Deliverable 2,3,4'!B41</f>
        <v>0.14384040772478582</v>
      </c>
      <c r="C3" s="52">
        <v>1.0000000000000009E-2</v>
      </c>
      <c r="D3" s="53">
        <v>1.0000000000000009E-2</v>
      </c>
      <c r="E3" s="53">
        <v>1.0000000000000009E-2</v>
      </c>
      <c r="F3" s="53">
        <v>0.01</v>
      </c>
      <c r="G3" s="53">
        <v>0.01</v>
      </c>
      <c r="H3" s="53">
        <v>9.9999999999999985E-3</v>
      </c>
      <c r="I3" s="53">
        <v>0.01</v>
      </c>
      <c r="J3" s="53">
        <v>0.01</v>
      </c>
      <c r="K3" s="53">
        <v>0.01</v>
      </c>
      <c r="L3" s="53">
        <v>0.01</v>
      </c>
      <c r="M3" s="53">
        <v>0.01</v>
      </c>
      <c r="N3" s="53">
        <v>2.9275496512226771E-3</v>
      </c>
      <c r="O3" s="53">
        <v>5.6214393771131617E-3</v>
      </c>
      <c r="P3" s="53">
        <v>6.7522619064673082E-3</v>
      </c>
      <c r="Q3" s="53">
        <v>7.8040532412808642E-3</v>
      </c>
      <c r="R3" s="53">
        <v>8.8558967787266685E-3</v>
      </c>
      <c r="S3" s="53">
        <v>9.907981410134473E-3</v>
      </c>
      <c r="T3" s="53">
        <v>1.0959382192055722E-2</v>
      </c>
      <c r="U3" s="53">
        <v>1.2011242660229167E-2</v>
      </c>
      <c r="V3" s="53">
        <v>1.3062959099432789E-2</v>
      </c>
      <c r="W3" s="53">
        <v>1.4114654451254127E-2</v>
      </c>
      <c r="X3" s="54">
        <v>4.7286548209128247E-2</v>
      </c>
    </row>
    <row r="4" spans="1:24">
      <c r="A4" s="5" t="s">
        <v>22</v>
      </c>
      <c r="B4" s="38">
        <v>8.8700000000000001E-2</v>
      </c>
      <c r="C4" s="55">
        <v>9.999999999999995E-3</v>
      </c>
      <c r="D4" s="50">
        <v>0.01</v>
      </c>
      <c r="E4" s="50">
        <v>1.0000000000000002E-2</v>
      </c>
      <c r="F4" s="50">
        <v>1.0000000000000002E-2</v>
      </c>
      <c r="G4" s="50">
        <v>1.0000000000000002E-2</v>
      </c>
      <c r="H4" s="50">
        <v>1.0000000000000002E-2</v>
      </c>
      <c r="I4" s="50">
        <v>0.01</v>
      </c>
      <c r="J4" s="50">
        <v>0.01</v>
      </c>
      <c r="K4" s="50">
        <v>0.01</v>
      </c>
      <c r="L4" s="50">
        <v>0.01</v>
      </c>
      <c r="M4" s="50">
        <v>1.0000000000000002E-2</v>
      </c>
      <c r="N4" s="50">
        <v>-0.15687211973316814</v>
      </c>
      <c r="O4" s="50">
        <v>-0.14741526471065386</v>
      </c>
      <c r="P4" s="50">
        <v>-0.13482104790435184</v>
      </c>
      <c r="Q4" s="50">
        <v>-0.12185715419946824</v>
      </c>
      <c r="R4" s="50">
        <v>-0.10889385270614227</v>
      </c>
      <c r="S4" s="50">
        <v>-9.5932749367499917E-2</v>
      </c>
      <c r="T4" s="50">
        <v>-8.2969555552926316E-2</v>
      </c>
      <c r="U4" s="50">
        <v>-7.0007978280558839E-2</v>
      </c>
      <c r="V4" s="50">
        <v>-5.7045440751161608E-2</v>
      </c>
      <c r="W4" s="50">
        <v>-4.4083221320611432E-2</v>
      </c>
      <c r="X4" s="56">
        <v>-8.9109175104513647E-2</v>
      </c>
    </row>
    <row r="5" spans="1:24">
      <c r="A5" s="5" t="s">
        <v>23</v>
      </c>
      <c r="B5" s="38">
        <v>-3.3399999999999999E-2</v>
      </c>
      <c r="C5" s="55">
        <v>0.20513069592042371</v>
      </c>
      <c r="D5" s="50">
        <v>0.14829057154459743</v>
      </c>
      <c r="E5" s="50">
        <v>0.10738639695548724</v>
      </c>
      <c r="F5" s="50">
        <v>8.7234005568538567E-2</v>
      </c>
      <c r="G5" s="50">
        <v>6.7346473750826433E-2</v>
      </c>
      <c r="H5" s="50">
        <v>4.7342014265602646E-2</v>
      </c>
      <c r="I5" s="50">
        <v>2.6027564433288807E-2</v>
      </c>
      <c r="J5" s="50">
        <v>0.01</v>
      </c>
      <c r="K5" s="50">
        <v>0.01</v>
      </c>
      <c r="L5" s="50">
        <v>0.01</v>
      </c>
      <c r="M5" s="50">
        <v>1.0000000000000002E-2</v>
      </c>
      <c r="N5" s="50">
        <v>0.15761386409673919</v>
      </c>
      <c r="O5" s="50">
        <v>0.14433411404231225</v>
      </c>
      <c r="P5" s="50">
        <v>0.12968856466676087</v>
      </c>
      <c r="Q5" s="50">
        <v>0.11494203639617322</v>
      </c>
      <c r="R5" s="50">
        <v>0.10019532277836705</v>
      </c>
      <c r="S5" s="50">
        <v>8.5448950971407422E-2</v>
      </c>
      <c r="T5" s="50">
        <v>7.0702339085815719E-2</v>
      </c>
      <c r="U5" s="50">
        <v>5.5955883020195732E-2</v>
      </c>
      <c r="V5" s="50">
        <v>4.1209242270110913E-2</v>
      </c>
      <c r="W5" s="50">
        <v>2.6462666260501696E-2</v>
      </c>
      <c r="X5" s="56">
        <v>8.1526904132477838E-3</v>
      </c>
    </row>
    <row r="6" spans="1:24">
      <c r="A6" s="5" t="s">
        <v>24</v>
      </c>
      <c r="B6" s="38">
        <v>1.38E-2</v>
      </c>
      <c r="C6" s="55">
        <v>9.9999999999999985E-3</v>
      </c>
      <c r="D6" s="50">
        <v>0.01</v>
      </c>
      <c r="E6" s="50">
        <v>9.9999999999999985E-3</v>
      </c>
      <c r="F6" s="50">
        <v>1.0000000000000002E-2</v>
      </c>
      <c r="G6" s="50">
        <v>9.9999999999999985E-3</v>
      </c>
      <c r="H6" s="50">
        <v>0.01</v>
      </c>
      <c r="I6" s="50">
        <v>0.01</v>
      </c>
      <c r="J6" s="50">
        <v>0.01</v>
      </c>
      <c r="K6" s="50">
        <v>0.01</v>
      </c>
      <c r="L6" s="50">
        <v>1.0000000000000002E-2</v>
      </c>
      <c r="M6" s="50">
        <v>1.0000000000000002E-2</v>
      </c>
      <c r="N6" s="50">
        <v>-1.7270060034601957E-2</v>
      </c>
      <c r="O6" s="50">
        <v>-2.043669851228393E-2</v>
      </c>
      <c r="P6" s="50">
        <v>-2.3631899073747471E-2</v>
      </c>
      <c r="Q6" s="50">
        <v>-2.6896551359557139E-2</v>
      </c>
      <c r="R6" s="50">
        <v>-3.0161259129156546E-2</v>
      </c>
      <c r="S6" s="50">
        <v>-3.3425804010910866E-2</v>
      </c>
      <c r="T6" s="50">
        <v>-3.6690658304509877E-2</v>
      </c>
      <c r="U6" s="50">
        <v>-3.9955378380099917E-2</v>
      </c>
      <c r="V6" s="50">
        <v>-4.3220116557874756E-2</v>
      </c>
      <c r="W6" s="50">
        <v>-4.6484822234205699E-2</v>
      </c>
      <c r="X6" s="56">
        <v>-5.0517916438933753E-2</v>
      </c>
    </row>
    <row r="7" spans="1:24">
      <c r="A7" s="5" t="s">
        <v>25</v>
      </c>
      <c r="B7" s="38">
        <v>0.1386</v>
      </c>
      <c r="C7" s="55">
        <v>0.16218402772191101</v>
      </c>
      <c r="D7" s="50">
        <v>0.18462264714929622</v>
      </c>
      <c r="E7" s="50">
        <v>0.1911082053728248</v>
      </c>
      <c r="F7" s="50">
        <v>0.19292200510866214</v>
      </c>
      <c r="G7" s="50">
        <v>0.19532958885609963</v>
      </c>
      <c r="H7" s="50">
        <v>0.19724850057824531</v>
      </c>
      <c r="I7" s="50">
        <v>0.19729071110304683</v>
      </c>
      <c r="J7" s="50">
        <v>0.19827660756813917</v>
      </c>
      <c r="K7" s="50">
        <v>0.19981793301743631</v>
      </c>
      <c r="L7" s="50">
        <v>0.1843020167818758</v>
      </c>
      <c r="M7" s="50">
        <v>0.16708692260282193</v>
      </c>
      <c r="N7" s="50">
        <v>0.16490221232328828</v>
      </c>
      <c r="O7" s="50">
        <v>0.15944366420822631</v>
      </c>
      <c r="P7" s="50">
        <v>0.15263592911065077</v>
      </c>
      <c r="Q7" s="50">
        <v>0.14556942745610463</v>
      </c>
      <c r="R7" s="50">
        <v>0.13850245153345933</v>
      </c>
      <c r="S7" s="50">
        <v>0.13143565433961535</v>
      </c>
      <c r="T7" s="50">
        <v>0.12436806451512988</v>
      </c>
      <c r="U7" s="50">
        <v>0.11730069096054324</v>
      </c>
      <c r="V7" s="50">
        <v>0.11023333570708267</v>
      </c>
      <c r="W7" s="50">
        <v>0.10316604984674749</v>
      </c>
      <c r="X7" s="56">
        <v>0.10711703033717913</v>
      </c>
    </row>
    <row r="8" spans="1:24">
      <c r="A8" s="5" t="s">
        <v>26</v>
      </c>
      <c r="B8" s="38">
        <v>7.6100000000000001E-2</v>
      </c>
      <c r="C8" s="55">
        <v>0.14075938019825832</v>
      </c>
      <c r="D8" s="50">
        <v>0.1379983280669827</v>
      </c>
      <c r="E8" s="50">
        <v>0.12933437034464881</v>
      </c>
      <c r="F8" s="50">
        <v>0.11956649643712537</v>
      </c>
      <c r="G8" s="50">
        <v>0.10910998646841914</v>
      </c>
      <c r="H8" s="50">
        <v>9.7716161013273961E-2</v>
      </c>
      <c r="I8" s="50">
        <v>7.9459612773777138E-2</v>
      </c>
      <c r="J8" s="50">
        <v>5.1078941735459099E-2</v>
      </c>
      <c r="K8" s="50">
        <v>0.01</v>
      </c>
      <c r="L8" s="50">
        <v>0.01</v>
      </c>
      <c r="M8" s="50">
        <v>0.01</v>
      </c>
      <c r="N8" s="50">
        <v>0.36228461713359328</v>
      </c>
      <c r="O8" s="50">
        <v>0.36695617721312168</v>
      </c>
      <c r="P8" s="50">
        <v>0.3726635314225224</v>
      </c>
      <c r="Q8" s="50">
        <v>0.37824739959151155</v>
      </c>
      <c r="R8" s="50">
        <v>0.38383133813018577</v>
      </c>
      <c r="S8" s="50">
        <v>0.38941585314170241</v>
      </c>
      <c r="T8" s="50">
        <v>0.39499740102998065</v>
      </c>
      <c r="U8" s="50">
        <v>0.40058013657671654</v>
      </c>
      <c r="V8" s="50">
        <v>0.40616313686407557</v>
      </c>
      <c r="W8" s="50">
        <v>0.41174617718513928</v>
      </c>
      <c r="X8" s="56">
        <v>0.37489545595327833</v>
      </c>
    </row>
    <row r="9" spans="1:24">
      <c r="A9" s="5" t="s">
        <v>27</v>
      </c>
      <c r="B9" s="38">
        <v>0.1741</v>
      </c>
      <c r="C9" s="55">
        <v>0.01</v>
      </c>
      <c r="D9" s="50">
        <v>0.01</v>
      </c>
      <c r="E9" s="50">
        <v>0.01</v>
      </c>
      <c r="F9" s="50">
        <v>0.01</v>
      </c>
      <c r="G9" s="50">
        <v>0.01</v>
      </c>
      <c r="H9" s="50">
        <v>0.01</v>
      </c>
      <c r="I9" s="50">
        <v>0.01</v>
      </c>
      <c r="J9" s="50">
        <v>0.01</v>
      </c>
      <c r="K9" s="50">
        <v>0.01</v>
      </c>
      <c r="L9" s="50">
        <v>0.01</v>
      </c>
      <c r="M9" s="50">
        <v>0.01</v>
      </c>
      <c r="N9" s="50">
        <v>-2.1001572595267182E-2</v>
      </c>
      <c r="O9" s="50">
        <v>-2.4426238752610695E-2</v>
      </c>
      <c r="P9" s="50">
        <v>-2.7962665830237859E-2</v>
      </c>
      <c r="Q9" s="50">
        <v>-3.1435043728468753E-2</v>
      </c>
      <c r="R9" s="50">
        <v>-3.4907509441045093E-2</v>
      </c>
      <c r="S9" s="50">
        <v>-3.8380259069552898E-2</v>
      </c>
      <c r="T9" s="50">
        <v>-4.1852500618038233E-2</v>
      </c>
      <c r="U9" s="50">
        <v>-4.5325088994963215E-2</v>
      </c>
      <c r="V9" s="50">
        <v>-4.8797562691470175E-2</v>
      </c>
      <c r="W9" s="50">
        <v>-5.2270066820773002E-2</v>
      </c>
      <c r="X9" s="56">
        <v>-5.2840961953392433E-2</v>
      </c>
    </row>
    <row r="10" spans="1:24">
      <c r="A10" s="5" t="s">
        <v>28</v>
      </c>
      <c r="B10" s="38">
        <v>3.5999999999999997E-2</v>
      </c>
      <c r="C10" s="55">
        <v>0.01</v>
      </c>
      <c r="D10" s="50">
        <v>0.01</v>
      </c>
      <c r="E10" s="50">
        <v>0.01</v>
      </c>
      <c r="F10" s="50">
        <v>0.01</v>
      </c>
      <c r="G10" s="50">
        <v>0.01</v>
      </c>
      <c r="H10" s="50">
        <v>0.01</v>
      </c>
      <c r="I10" s="50">
        <v>9.9999999999999985E-3</v>
      </c>
      <c r="J10" s="50">
        <v>0.01</v>
      </c>
      <c r="K10" s="50">
        <v>9.9999999999999985E-3</v>
      </c>
      <c r="L10" s="50">
        <v>0.01</v>
      </c>
      <c r="M10" s="50">
        <v>0.01</v>
      </c>
      <c r="N10" s="50">
        <v>-0.15944474844684478</v>
      </c>
      <c r="O10" s="50">
        <v>-0.14343857066987711</v>
      </c>
      <c r="P10" s="50">
        <v>-5.9228731397310851E-2</v>
      </c>
      <c r="Q10" s="50">
        <v>4.1546769891874481E-2</v>
      </c>
      <c r="R10" s="50">
        <v>0.14231423307395083</v>
      </c>
      <c r="S10" s="50">
        <v>0.24303201036879268</v>
      </c>
      <c r="T10" s="50">
        <v>0.3438466470578217</v>
      </c>
      <c r="U10" s="50">
        <v>0.44461793686753226</v>
      </c>
      <c r="V10" s="50">
        <v>0.54539377418657442</v>
      </c>
      <c r="W10" s="50">
        <v>0.64616283761740589</v>
      </c>
      <c r="X10" s="56">
        <v>-0.15154416638820917</v>
      </c>
    </row>
    <row r="11" spans="1:24">
      <c r="A11" s="5" t="s">
        <v>29</v>
      </c>
      <c r="B11" s="38">
        <v>1.66E-2</v>
      </c>
      <c r="C11" s="55">
        <v>9.9999999999999985E-3</v>
      </c>
      <c r="D11" s="50">
        <v>0.01</v>
      </c>
      <c r="E11" s="50">
        <v>1.0000000000000002E-2</v>
      </c>
      <c r="F11" s="50">
        <v>1.0000000000000002E-2</v>
      </c>
      <c r="G11" s="50">
        <v>0.01</v>
      </c>
      <c r="H11" s="50">
        <v>0.01</v>
      </c>
      <c r="I11" s="50">
        <v>0.01</v>
      </c>
      <c r="J11" s="50">
        <v>0.01</v>
      </c>
      <c r="K11" s="50">
        <v>9.9999999999999985E-3</v>
      </c>
      <c r="L11" s="50">
        <v>0.01</v>
      </c>
      <c r="M11" s="50">
        <v>0.01</v>
      </c>
      <c r="N11" s="50">
        <v>0.40422086300240367</v>
      </c>
      <c r="O11" s="50">
        <v>0.3683292191072754</v>
      </c>
      <c r="P11" s="50">
        <v>0.33084356167403473</v>
      </c>
      <c r="Q11" s="50">
        <v>0.2924849578180938</v>
      </c>
      <c r="R11" s="50">
        <v>0.2541290091468707</v>
      </c>
      <c r="S11" s="50">
        <v>0.21577342641168207</v>
      </c>
      <c r="T11" s="50">
        <v>0.17741530201928754</v>
      </c>
      <c r="U11" s="50">
        <v>0.13905734740581735</v>
      </c>
      <c r="V11" s="50">
        <v>0.1006999757211112</v>
      </c>
      <c r="W11" s="50">
        <v>6.2342162124845141E-2</v>
      </c>
      <c r="X11" s="56">
        <v>5.6399856936795834E-2</v>
      </c>
    </row>
    <row r="12" spans="1:24">
      <c r="A12" s="5" t="s">
        <v>30</v>
      </c>
      <c r="B12" s="38">
        <v>0.12509999999999999</v>
      </c>
      <c r="C12" s="55">
        <v>0.01</v>
      </c>
      <c r="D12" s="50">
        <v>0.01</v>
      </c>
      <c r="E12" s="50">
        <v>1.0000000000000002E-2</v>
      </c>
      <c r="F12" s="50">
        <v>9.9999999999999985E-3</v>
      </c>
      <c r="G12" s="50">
        <v>1.0000000000000002E-2</v>
      </c>
      <c r="H12" s="50">
        <v>1.2117761383079783E-2</v>
      </c>
      <c r="I12" s="50">
        <v>2.4291132982773245E-2</v>
      </c>
      <c r="J12" s="50">
        <v>3.6988828110776757E-2</v>
      </c>
      <c r="K12" s="50">
        <v>4.7445142445810273E-2</v>
      </c>
      <c r="L12" s="50">
        <v>4.6124013237280166E-2</v>
      </c>
      <c r="M12" s="50">
        <v>4.1096697721116356E-2</v>
      </c>
      <c r="N12" s="50">
        <v>2.2887495163875025E-2</v>
      </c>
      <c r="O12" s="50">
        <v>3.6510423756832652E-2</v>
      </c>
      <c r="P12" s="50">
        <v>5.3468947564573918E-2</v>
      </c>
      <c r="Q12" s="50">
        <v>7.0639881082280323E-2</v>
      </c>
      <c r="R12" s="50">
        <v>8.7811118654273476E-2</v>
      </c>
      <c r="S12" s="50">
        <v>0.10498187964969978</v>
      </c>
      <c r="T12" s="50">
        <v>0.12215464304119053</v>
      </c>
      <c r="U12" s="50">
        <v>0.13932648953705848</v>
      </c>
      <c r="V12" s="50">
        <v>0.15649836366628836</v>
      </c>
      <c r="W12" s="50">
        <v>0.17367028082732758</v>
      </c>
      <c r="X12" s="56">
        <v>0.17168178994770569</v>
      </c>
    </row>
    <row r="13" spans="1:24">
      <c r="A13" s="5" t="s">
        <v>31</v>
      </c>
      <c r="B13" s="38">
        <v>3.5400000000000001E-2</v>
      </c>
      <c r="C13" s="55">
        <v>0.01</v>
      </c>
      <c r="D13" s="50">
        <v>0.01</v>
      </c>
      <c r="E13" s="50">
        <v>0.01</v>
      </c>
      <c r="F13" s="50">
        <v>0.01</v>
      </c>
      <c r="G13" s="50">
        <v>0.01</v>
      </c>
      <c r="H13" s="50">
        <v>0.01</v>
      </c>
      <c r="I13" s="50">
        <v>0.01</v>
      </c>
      <c r="J13" s="50">
        <v>0.01</v>
      </c>
      <c r="K13" s="50">
        <v>0.01</v>
      </c>
      <c r="L13" s="50">
        <v>0.01</v>
      </c>
      <c r="M13" s="50">
        <v>0.01</v>
      </c>
      <c r="N13" s="50">
        <v>-0.15741304793114994</v>
      </c>
      <c r="O13" s="50">
        <v>-0.16140069494371598</v>
      </c>
      <c r="P13" s="50">
        <v>-0.23371733037160361</v>
      </c>
      <c r="Q13" s="50">
        <v>-0.32169864123587788</v>
      </c>
      <c r="R13" s="50">
        <v>-0.40967367042639929</v>
      </c>
      <c r="S13" s="50">
        <v>-0.49759805105230043</v>
      </c>
      <c r="T13" s="50">
        <v>-0.585616080169578</v>
      </c>
      <c r="U13" s="50">
        <v>-0.67359048201019389</v>
      </c>
      <c r="V13" s="50">
        <v>-0.76157104457418567</v>
      </c>
      <c r="W13" s="50">
        <v>-0.84954416841248925</v>
      </c>
      <c r="X13" s="56">
        <v>-3.7829725313679653E-2</v>
      </c>
    </row>
    <row r="14" spans="1:24">
      <c r="A14" s="5" t="s">
        <v>32</v>
      </c>
      <c r="B14" s="38">
        <v>5.2699999999999997E-2</v>
      </c>
      <c r="C14" s="55">
        <v>9.9999999999999985E-3</v>
      </c>
      <c r="D14" s="50">
        <v>0.01</v>
      </c>
      <c r="E14" s="50">
        <v>0.01</v>
      </c>
      <c r="F14" s="50">
        <v>0.01</v>
      </c>
      <c r="G14" s="50">
        <v>1.0000000000000002E-2</v>
      </c>
      <c r="H14" s="50">
        <v>0.01</v>
      </c>
      <c r="I14" s="50">
        <v>0.01</v>
      </c>
      <c r="J14" s="50">
        <v>0.01</v>
      </c>
      <c r="K14" s="50">
        <v>0.01</v>
      </c>
      <c r="L14" s="50">
        <v>0.01</v>
      </c>
      <c r="M14" s="50">
        <v>0.01</v>
      </c>
      <c r="N14" s="50">
        <v>-5.6319078757110355E-2</v>
      </c>
      <c r="O14" s="50">
        <v>-5.8791920599984754E-2</v>
      </c>
      <c r="P14" s="50">
        <v>-6.1319879397720906E-2</v>
      </c>
      <c r="Q14" s="50">
        <v>-6.3975944784090258E-2</v>
      </c>
      <c r="R14" s="50">
        <v>-6.6632662390563091E-2</v>
      </c>
      <c r="S14" s="50">
        <v>-6.9289383914585861E-2</v>
      </c>
      <c r="T14" s="50">
        <v>-7.1947068905771738E-2</v>
      </c>
      <c r="U14" s="50">
        <v>-7.4604572639179856E-2</v>
      </c>
      <c r="V14" s="50">
        <v>-7.726182380968348E-2</v>
      </c>
      <c r="W14" s="50">
        <v>-7.9919039258684169E-2</v>
      </c>
      <c r="X14" s="56">
        <v>-9.9174586125110889E-2</v>
      </c>
    </row>
    <row r="15" spans="1:24">
      <c r="A15" s="5" t="s">
        <v>33</v>
      </c>
      <c r="B15" s="38">
        <v>0.32579999999999998</v>
      </c>
      <c r="C15" s="55">
        <v>0.01</v>
      </c>
      <c r="D15" s="50">
        <v>0.01</v>
      </c>
      <c r="E15" s="50">
        <v>0.01</v>
      </c>
      <c r="F15" s="50">
        <v>0.01</v>
      </c>
      <c r="G15" s="50">
        <v>0.01</v>
      </c>
      <c r="H15" s="50">
        <v>1.0000000000000002E-2</v>
      </c>
      <c r="I15" s="50">
        <v>0.01</v>
      </c>
      <c r="J15" s="50">
        <v>1.0000000000000002E-2</v>
      </c>
      <c r="K15" s="50">
        <v>1.0000000000000002E-2</v>
      </c>
      <c r="L15" s="50">
        <v>0.01</v>
      </c>
      <c r="M15" s="50">
        <v>0.01</v>
      </c>
      <c r="N15" s="50">
        <v>-0.18234033754185458</v>
      </c>
      <c r="O15" s="50">
        <v>-0.18055227746390759</v>
      </c>
      <c r="P15" s="50">
        <v>-0.17947270746064534</v>
      </c>
      <c r="Q15" s="50">
        <v>-0.17823114746511814</v>
      </c>
      <c r="R15" s="50">
        <v>-0.17698938542476692</v>
      </c>
      <c r="S15" s="50">
        <v>-0.17574832301698551</v>
      </c>
      <c r="T15" s="50">
        <v>-0.17450527495809889</v>
      </c>
      <c r="U15" s="50">
        <v>-0.17326293335737153</v>
      </c>
      <c r="V15" s="50">
        <v>-0.17202081702795807</v>
      </c>
      <c r="W15" s="50">
        <v>-0.17077870483594917</v>
      </c>
      <c r="X15" s="56">
        <v>-0.16724305538723114</v>
      </c>
    </row>
    <row r="16" spans="1:24">
      <c r="A16" s="5" t="s">
        <v>34</v>
      </c>
      <c r="B16" s="38">
        <v>0.58960000000000001</v>
      </c>
      <c r="C16" s="55">
        <v>9.9999999999999985E-3</v>
      </c>
      <c r="D16" s="50">
        <v>1.0000000000000002E-2</v>
      </c>
      <c r="E16" s="50">
        <v>1.5070473189099485E-2</v>
      </c>
      <c r="F16" s="50">
        <v>2.806760297508978E-2</v>
      </c>
      <c r="G16" s="50">
        <v>4.1063632266081923E-2</v>
      </c>
      <c r="H16" s="50">
        <v>5.3902795395779739E-2</v>
      </c>
      <c r="I16" s="50">
        <v>6.542282119953223E-2</v>
      </c>
      <c r="J16" s="50">
        <v>7.7326750778586889E-2</v>
      </c>
      <c r="K16" s="50">
        <v>9.2554855136797662E-2</v>
      </c>
      <c r="L16" s="50">
        <v>0.11175350201010556</v>
      </c>
      <c r="M16" s="50">
        <v>0.12774951769257631</v>
      </c>
      <c r="N16" s="50">
        <v>-1.1677776563119805E-2</v>
      </c>
      <c r="O16" s="50">
        <v>-4.7978431254187522E-3</v>
      </c>
      <c r="P16" s="50">
        <v>1.7122713622223069E-3</v>
      </c>
      <c r="Q16" s="50">
        <v>8.0636651971459743E-3</v>
      </c>
      <c r="R16" s="50">
        <v>1.4415206343604626E-2</v>
      </c>
      <c r="S16" s="50">
        <v>2.0767262704059174E-2</v>
      </c>
      <c r="T16" s="50">
        <v>2.7118280134204118E-2</v>
      </c>
      <c r="U16" s="50">
        <v>3.34698248730343E-2</v>
      </c>
      <c r="V16" s="50">
        <v>3.9821310286653477E-2</v>
      </c>
      <c r="W16" s="50">
        <v>4.617285130298094E-2</v>
      </c>
      <c r="X16" s="56">
        <v>5.2107684940360215E-2</v>
      </c>
    </row>
    <row r="17" spans="1:24">
      <c r="A17" s="5" t="s">
        <v>35</v>
      </c>
      <c r="B17" s="38">
        <v>0.67600000000000005</v>
      </c>
      <c r="C17" s="55">
        <v>1.0000000000000002E-2</v>
      </c>
      <c r="D17" s="50">
        <v>0.01</v>
      </c>
      <c r="E17" s="50">
        <v>1.0000000000000002E-2</v>
      </c>
      <c r="F17" s="50">
        <v>1.0000000000000002E-2</v>
      </c>
      <c r="G17" s="50">
        <v>0.01</v>
      </c>
      <c r="H17" s="50">
        <v>1.0000000000000002E-2</v>
      </c>
      <c r="I17" s="50">
        <v>1.0000000000000002E-2</v>
      </c>
      <c r="J17" s="50">
        <v>1.0000000000000002E-2</v>
      </c>
      <c r="K17" s="50">
        <v>1.0000000000000002E-2</v>
      </c>
      <c r="L17" s="50">
        <v>1.0000000000000002E-2</v>
      </c>
      <c r="M17" s="50">
        <v>1.2902754963394337E-2</v>
      </c>
      <c r="N17" s="50">
        <v>-1.4973936166841482E-2</v>
      </c>
      <c r="O17" s="50">
        <v>-1.2949720318564392E-2</v>
      </c>
      <c r="P17" s="50">
        <v>-1.0852368488905761E-2</v>
      </c>
      <c r="Q17" s="50">
        <v>-8.7484331892640679E-3</v>
      </c>
      <c r="R17" s="50">
        <v>-6.6444876856125322E-3</v>
      </c>
      <c r="S17" s="50">
        <v>-4.540565907354654E-3</v>
      </c>
      <c r="T17" s="50">
        <v>-2.4366605545406736E-3</v>
      </c>
      <c r="U17" s="50">
        <v>-3.3274317103230332E-4</v>
      </c>
      <c r="V17" s="50">
        <v>1.771187651824173E-3</v>
      </c>
      <c r="W17" s="50">
        <v>3.8751001752473251E-3</v>
      </c>
      <c r="X17" s="56">
        <v>4.2807029918492728E-3</v>
      </c>
    </row>
    <row r="18" spans="1:24">
      <c r="A18" s="5" t="s">
        <v>36</v>
      </c>
      <c r="B18" s="38">
        <v>0.14319999999999999</v>
      </c>
      <c r="C18" s="55">
        <v>1.5596015900858641E-2</v>
      </c>
      <c r="D18" s="50">
        <v>2.6935316962142623E-2</v>
      </c>
      <c r="E18" s="50">
        <v>3.1453179577144073E-2</v>
      </c>
      <c r="F18" s="50">
        <v>2.5262221719035118E-2</v>
      </c>
      <c r="G18" s="50">
        <v>1.9097238961928616E-2</v>
      </c>
      <c r="H18" s="50">
        <v>1.3058408776438388E-2</v>
      </c>
      <c r="I18" s="50">
        <v>0.01</v>
      </c>
      <c r="J18" s="50">
        <v>0.01</v>
      </c>
      <c r="K18" s="50">
        <v>0.01</v>
      </c>
      <c r="L18" s="50">
        <v>9.9999999999999985E-3</v>
      </c>
      <c r="M18" s="50">
        <v>0.01</v>
      </c>
      <c r="N18" s="50">
        <v>0.18281173255081304</v>
      </c>
      <c r="O18" s="50">
        <v>0.17943742549282596</v>
      </c>
      <c r="P18" s="50">
        <v>0.17642266481981328</v>
      </c>
      <c r="Q18" s="50">
        <v>0.17341327083860941</v>
      </c>
      <c r="R18" s="50">
        <v>0.17040372598490366</v>
      </c>
      <c r="S18" s="50">
        <v>0.16739412037788426</v>
      </c>
      <c r="T18" s="50">
        <v>0.16438413389474738</v>
      </c>
      <c r="U18" s="50">
        <v>0.16137411833758372</v>
      </c>
      <c r="V18" s="50">
        <v>0.15836434047383324</v>
      </c>
      <c r="W18" s="50">
        <v>0.15535448867155927</v>
      </c>
      <c r="X18" s="56">
        <v>0.16448823272375673</v>
      </c>
    </row>
    <row r="19" spans="1:24">
      <c r="A19" s="5" t="s">
        <v>37</v>
      </c>
      <c r="B19" s="38">
        <v>0.13450000000000001</v>
      </c>
      <c r="C19" s="55">
        <v>0.01</v>
      </c>
      <c r="D19" s="50">
        <v>3.6877491918486639E-2</v>
      </c>
      <c r="E19" s="50">
        <v>7.2919340587705883E-2</v>
      </c>
      <c r="F19" s="50">
        <v>9.6007842330709026E-2</v>
      </c>
      <c r="G19" s="50">
        <v>0.11892266727099944</v>
      </c>
      <c r="H19" s="50">
        <v>0.14147311848628705</v>
      </c>
      <c r="I19" s="50">
        <v>0.16291955196933011</v>
      </c>
      <c r="J19" s="50">
        <v>0.18460903367417927</v>
      </c>
      <c r="K19" s="50">
        <v>0.20417215058478802</v>
      </c>
      <c r="L19" s="50">
        <v>0.217686692423536</v>
      </c>
      <c r="M19" s="50">
        <v>0.23284176362506009</v>
      </c>
      <c r="N19" s="50">
        <v>0.16220285676748727</v>
      </c>
      <c r="O19" s="50">
        <v>0.17584277659563463</v>
      </c>
      <c r="P19" s="50">
        <v>0.19014863120587974</v>
      </c>
      <c r="Q19" s="50">
        <v>0.20454439372157734</v>
      </c>
      <c r="R19" s="50">
        <v>0.21894059688576006</v>
      </c>
      <c r="S19" s="50">
        <v>0.23333666027320546</v>
      </c>
      <c r="T19" s="50">
        <v>0.24773301100426687</v>
      </c>
      <c r="U19" s="50">
        <v>0.26212927895228866</v>
      </c>
      <c r="V19" s="50">
        <v>0.27652561770087491</v>
      </c>
      <c r="W19" s="50">
        <v>0.29092184114889547</v>
      </c>
      <c r="X19" s="56">
        <v>0.30878378184604455</v>
      </c>
    </row>
    <row r="20" spans="1:24">
      <c r="A20" s="5" t="s">
        <v>38</v>
      </c>
      <c r="B20" s="38">
        <v>3.5299999999999998E-2</v>
      </c>
      <c r="C20" s="55">
        <v>0.32632988025854803</v>
      </c>
      <c r="D20" s="50">
        <v>0.32527564435849415</v>
      </c>
      <c r="E20" s="50">
        <v>0.32272803397308941</v>
      </c>
      <c r="F20" s="50">
        <v>0.32093982586083997</v>
      </c>
      <c r="G20" s="50">
        <v>0.31913041242564494</v>
      </c>
      <c r="H20" s="50">
        <v>0.31714124010129291</v>
      </c>
      <c r="I20" s="50">
        <v>0.31458860553825135</v>
      </c>
      <c r="J20" s="50">
        <v>0.31109800602880311</v>
      </c>
      <c r="K20" s="50">
        <v>0.30350491890219333</v>
      </c>
      <c r="L20" s="50">
        <v>0.29013377554720271</v>
      </c>
      <c r="M20" s="50">
        <v>0.27832234339503092</v>
      </c>
      <c r="N20" s="50">
        <v>0.30666924013675317</v>
      </c>
      <c r="O20" s="50">
        <v>0.30618261430283616</v>
      </c>
      <c r="P20" s="50">
        <v>0.30505569477392075</v>
      </c>
      <c r="Q20" s="50">
        <v>0.30389352669241665</v>
      </c>
      <c r="R20" s="50">
        <v>0.30273125972524506</v>
      </c>
      <c r="S20" s="50">
        <v>0.30156925148642516</v>
      </c>
      <c r="T20" s="50">
        <v>0.30040678380124947</v>
      </c>
      <c r="U20" s="50">
        <v>0.29924467588674769</v>
      </c>
      <c r="V20" s="50">
        <v>0.29808244156503816</v>
      </c>
      <c r="W20" s="50">
        <v>0.29692020754556531</v>
      </c>
      <c r="X20" s="56">
        <v>0.31185714423656935</v>
      </c>
    </row>
    <row r="21" spans="1:24">
      <c r="A21" s="5" t="s">
        <v>39</v>
      </c>
      <c r="B21" s="38">
        <v>1.38E-2</v>
      </c>
      <c r="C21" s="55">
        <v>0.01</v>
      </c>
      <c r="D21" s="50">
        <v>0.01</v>
      </c>
      <c r="E21" s="50">
        <v>0.01</v>
      </c>
      <c r="F21" s="50">
        <v>0.01</v>
      </c>
      <c r="G21" s="50">
        <v>0.01</v>
      </c>
      <c r="H21" s="50">
        <v>0.01</v>
      </c>
      <c r="I21" s="50">
        <v>0.01</v>
      </c>
      <c r="J21" s="50">
        <v>0.01</v>
      </c>
      <c r="K21" s="50">
        <v>0.01</v>
      </c>
      <c r="L21" s="50">
        <v>0.01</v>
      </c>
      <c r="M21" s="50">
        <v>1.0000000000000002E-2</v>
      </c>
      <c r="N21" s="50">
        <v>-9.3328283509742458E-3</v>
      </c>
      <c r="O21" s="50">
        <v>-1.3394399546049625E-2</v>
      </c>
      <c r="P21" s="50">
        <v>-1.7317608882547176E-2</v>
      </c>
      <c r="Q21" s="50">
        <v>-2.1125909543861909E-2</v>
      </c>
      <c r="R21" s="50">
        <v>-2.4934306025515978E-2</v>
      </c>
      <c r="S21" s="50">
        <v>-2.8743007587629026E-2</v>
      </c>
      <c r="T21" s="50">
        <v>-3.2550683482278062E-2</v>
      </c>
      <c r="U21" s="50">
        <v>-3.6358807711131945E-2</v>
      </c>
      <c r="V21" s="50">
        <v>-4.0166972044337494E-2</v>
      </c>
      <c r="W21" s="50">
        <v>-4.3975160474068645E-2</v>
      </c>
      <c r="X21" s="56">
        <v>-3.6472075642786816E-2</v>
      </c>
    </row>
    <row r="22" spans="1:24">
      <c r="A22" s="5" t="s">
        <v>40</v>
      </c>
      <c r="B22" s="38">
        <v>0.13950000000000001</v>
      </c>
      <c r="C22" s="57">
        <v>0.01</v>
      </c>
      <c r="D22" s="58">
        <v>0.01</v>
      </c>
      <c r="E22" s="58">
        <v>0.01</v>
      </c>
      <c r="F22" s="58">
        <v>0.01</v>
      </c>
      <c r="G22" s="58">
        <v>0.01</v>
      </c>
      <c r="H22" s="58">
        <v>0.01</v>
      </c>
      <c r="I22" s="58">
        <v>0.01</v>
      </c>
      <c r="J22" s="58">
        <v>1.0621832104056008E-2</v>
      </c>
      <c r="K22" s="58">
        <v>1.2504999912973967E-2</v>
      </c>
      <c r="L22" s="58">
        <v>0.01</v>
      </c>
      <c r="M22" s="58">
        <v>0.01</v>
      </c>
      <c r="N22" s="58">
        <v>2.0125075294756829E-2</v>
      </c>
      <c r="O22" s="58">
        <v>2.4945774546888483E-2</v>
      </c>
      <c r="P22" s="58">
        <v>2.8932180300224947E-2</v>
      </c>
      <c r="Q22" s="58">
        <v>3.2819443578638585E-2</v>
      </c>
      <c r="R22" s="58">
        <v>3.6706974193854471E-2</v>
      </c>
      <c r="S22" s="58">
        <v>4.0595092792210893E-2</v>
      </c>
      <c r="T22" s="58">
        <v>4.4482494769992303E-2</v>
      </c>
      <c r="U22" s="58">
        <v>4.8370359466784828E-2</v>
      </c>
      <c r="V22" s="58">
        <v>5.2258092263771663E-2</v>
      </c>
      <c r="W22" s="58">
        <v>5.6145866199312403E-2</v>
      </c>
      <c r="X22" s="59">
        <v>7.8375434526200133E-2</v>
      </c>
    </row>
    <row r="25" spans="1:24">
      <c r="A25" s="130" t="s">
        <v>65</v>
      </c>
      <c r="B25" s="130"/>
      <c r="C25" s="50">
        <f>SUM(C3:C22)</f>
        <v>0.99999999999999989</v>
      </c>
      <c r="D25" s="50">
        <f t="shared" ref="D25:X25" si="0">SUM(D3:D22)</f>
        <v>1</v>
      </c>
      <c r="E25" s="50">
        <f t="shared" si="0"/>
        <v>0.99999999999999978</v>
      </c>
      <c r="F25" s="50">
        <f t="shared" si="0"/>
        <v>1</v>
      </c>
      <c r="G25" s="50">
        <f t="shared" si="0"/>
        <v>1.0000000000000002</v>
      </c>
      <c r="H25" s="50">
        <f t="shared" si="0"/>
        <v>0.99999999999999978</v>
      </c>
      <c r="I25" s="50">
        <f t="shared" si="0"/>
        <v>0.99999999999999978</v>
      </c>
      <c r="J25" s="50">
        <f t="shared" si="0"/>
        <v>1.0000000000000004</v>
      </c>
      <c r="K25" s="50">
        <f t="shared" si="0"/>
        <v>0.99999999999999967</v>
      </c>
      <c r="L25" s="50">
        <f t="shared" si="0"/>
        <v>1.0000000000000002</v>
      </c>
      <c r="M25" s="50">
        <f t="shared" si="0"/>
        <v>1</v>
      </c>
      <c r="N25" s="50">
        <f t="shared" si="0"/>
        <v>0.99999999999999989</v>
      </c>
      <c r="O25" s="50">
        <f t="shared" si="0"/>
        <v>1.0000000000000002</v>
      </c>
      <c r="P25" s="50">
        <f t="shared" si="0"/>
        <v>1.0000000000000002</v>
      </c>
      <c r="Q25" s="50">
        <f t="shared" si="0"/>
        <v>1.0000000000000004</v>
      </c>
      <c r="R25" s="50">
        <f t="shared" si="0"/>
        <v>1</v>
      </c>
      <c r="S25" s="50">
        <f t="shared" si="0"/>
        <v>1</v>
      </c>
      <c r="T25" s="50">
        <f t="shared" si="0"/>
        <v>1</v>
      </c>
      <c r="U25" s="50">
        <f t="shared" si="0"/>
        <v>1.0000000000000007</v>
      </c>
      <c r="V25" s="50">
        <f t="shared" si="0"/>
        <v>1.0000000000000004</v>
      </c>
      <c r="W25" s="50">
        <f t="shared" si="0"/>
        <v>1.0000000000000007</v>
      </c>
      <c r="X25" s="50">
        <f t="shared" si="0"/>
        <v>1.0006946907082579</v>
      </c>
    </row>
    <row r="26" spans="1:24">
      <c r="A26" s="131" t="s">
        <v>50</v>
      </c>
      <c r="B26" s="132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3"/>
      <c r="N26" s="131" t="s">
        <v>66</v>
      </c>
      <c r="O26" s="132"/>
      <c r="P26" s="132"/>
      <c r="Q26" s="132"/>
      <c r="R26" s="132"/>
      <c r="S26" s="132"/>
      <c r="T26" s="132"/>
      <c r="U26" s="132"/>
      <c r="V26" s="132"/>
      <c r="W26" s="132"/>
      <c r="X26" s="132"/>
    </row>
    <row r="27" spans="1:24">
      <c r="A27" s="134" t="s">
        <v>67</v>
      </c>
      <c r="B27" s="134"/>
      <c r="C27" s="51" cm="1">
        <f t="array" ref="C27">MMULT(MMULT(TRANSPOSE(C3:C22),$B$36:$U$55),C3:C22)</f>
        <v>8.916839958410162E-4</v>
      </c>
      <c r="D27" s="51" cm="1">
        <f t="array" ref="D27">MMULT(MMULT(TRANSPOSE(D3:D22),$B$36:$U$55),D3:D22)</f>
        <v>9.025447521786215E-4</v>
      </c>
      <c r="E27" s="51" cm="1">
        <f t="array" ref="E27">MMULT(MMULT(TRANSPOSE(E3:E22),$B$36:$U$55),E3:E22)</f>
        <v>9.2983216928730738E-4</v>
      </c>
      <c r="F27" s="51" cm="1">
        <f t="array" ref="F27">MMULT(MMULT(TRANSPOSE(F3:F22),$B$36:$U$55),F3:F22)</f>
        <v>9.6560304706723443E-4</v>
      </c>
      <c r="G27" s="51" cm="1">
        <f t="array" ref="G27">MMULT(MMULT(TRANSPOSE(G3:G22),$B$36:$U$55),G3:G22)</f>
        <v>1.008015279049778E-3</v>
      </c>
      <c r="H27" s="51" cm="1">
        <f t="array" ref="H27">MMULT(MMULT(TRANSPOSE(H3:H22),$B$36:$U$55),H3:H22)</f>
        <v>1.0570595077818244E-3</v>
      </c>
      <c r="I27" s="51" cm="1">
        <f t="array" ref="I27">MMULT(MMULT(TRANSPOSE(I3:I22),$B$36:$U$55),I3:I22)</f>
        <v>1.1123276931206639E-3</v>
      </c>
      <c r="J27" s="51" cm="1">
        <f t="array" ref="J27">MMULT(MMULT(TRANSPOSE(J3:J22),$B$36:$U$55),J3:J22)</f>
        <v>1.1739052637253773E-3</v>
      </c>
      <c r="K27" s="51" cm="1">
        <f t="array" ref="K27">MMULT(MMULT(TRANSPOSE(K3:K22),$B$36:$U$55),K3:K22)</f>
        <v>1.2437826327800017E-3</v>
      </c>
      <c r="L27" s="51" cm="1">
        <f t="array" ref="L27">MMULT(MMULT(TRANSPOSE(L3:L22),$B$36:$U$55),L3:L22)</f>
        <v>1.3267605787759759E-3</v>
      </c>
      <c r="M27" s="51" cm="1">
        <f t="array" ref="M27">MMULT(MMULT(TRANSPOSE(M3:M22),$B$36:$U$55),M3:M22)</f>
        <v>1.4254197570944794E-3</v>
      </c>
      <c r="N27" s="51" cm="1">
        <f t="array" ref="N27">MMULT(MMULT(TRANSPOSE(N3:N22),$B$36:$U$55),N3:N22)</f>
        <v>6.644345953350124E-4</v>
      </c>
      <c r="O27" s="51" cm="1">
        <f t="array" ref="O27">MMULT(MMULT(TRANSPOSE(O3:O22),$B$36:$U$55),O3:O22)</f>
        <v>6.6564550186504136E-4</v>
      </c>
      <c r="P27" s="51" cm="1">
        <f t="array" ref="P27">MMULT(MMULT(TRANSPOSE(P3:P22),$B$36:$U$55),P3:P22)</f>
        <v>6.6905904670235949E-4</v>
      </c>
      <c r="Q27" s="51" cm="1">
        <f t="array" ref="Q27">MMULT(MMULT(TRANSPOSE(Q3:Q22),$B$36:$U$55),Q3:Q22)</f>
        <v>6.7457293170228533E-4</v>
      </c>
      <c r="R27" s="51" cm="1">
        <f t="array" ref="R27">MMULT(MMULT(TRANSPOSE(R3:R22),$B$36:$U$55),R3:R22)</f>
        <v>6.8218442441937287E-4</v>
      </c>
      <c r="S27" s="51" cm="1">
        <f t="array" ref="S27">MMULT(MMULT(TRANSPOSE(S3:S22),$B$36:$U$55),S3:S22)</f>
        <v>6.9189339571296105E-4</v>
      </c>
      <c r="T27" s="51" cm="1">
        <f t="array" ref="T27">MMULT(MMULT(TRANSPOSE(T3:T22),$B$36:$U$55),T3:T22)</f>
        <v>7.0369999909676443E-4</v>
      </c>
      <c r="U27" s="51" cm="1">
        <f t="array" ref="U27">MMULT(MMULT(TRANSPOSE(U3:U22),$B$36:$U$55),U3:U22)</f>
        <v>7.1760417504934811E-4</v>
      </c>
      <c r="V27" s="51" cm="1">
        <f t="array" ref="V27">MMULT(MMULT(TRANSPOSE(V3:V22),$B$36:$U$55),V3:V22)</f>
        <v>7.3360592774175085E-4</v>
      </c>
      <c r="W27" s="51" cm="1">
        <f t="array" ref="W27">MMULT(MMULT(TRANSPOSE(W3:W22),$B$36:$U$55),W3:W22)</f>
        <v>7.5170523456468416E-4</v>
      </c>
      <c r="X27" s="51" cm="1">
        <f t="array" ref="X27">MMULT(MMULT(TRANSPOSE(X3:X22),$B$36:$U$55),X3:X22)</f>
        <v>7.8672286298441863E-4</v>
      </c>
    </row>
    <row r="28" spans="1:24">
      <c r="A28" s="128" t="s">
        <v>68</v>
      </c>
      <c r="B28" s="128"/>
      <c r="C28" s="10">
        <f>SQRT(C27)</f>
        <v>2.986107827659638E-2</v>
      </c>
      <c r="D28" s="10">
        <f t="shared" ref="D28:X28" si="1">SQRT(D27)</f>
        <v>3.0042382598233143E-2</v>
      </c>
      <c r="E28" s="10">
        <f t="shared" si="1"/>
        <v>3.0493149546862282E-2</v>
      </c>
      <c r="F28" s="10">
        <f t="shared" si="1"/>
        <v>3.1074154004047068E-2</v>
      </c>
      <c r="G28" s="10">
        <f t="shared" si="1"/>
        <v>3.1749256354279824E-2</v>
      </c>
      <c r="H28" s="10">
        <f t="shared" si="1"/>
        <v>3.2512451580614839E-2</v>
      </c>
      <c r="I28" s="10">
        <f t="shared" si="1"/>
        <v>3.3351577070967184E-2</v>
      </c>
      <c r="J28" s="10">
        <f t="shared" si="1"/>
        <v>3.426230091113814E-2</v>
      </c>
      <c r="K28" s="10">
        <f t="shared" si="1"/>
        <v>3.5267302601418242E-2</v>
      </c>
      <c r="L28" s="10">
        <f t="shared" si="1"/>
        <v>3.6424724827731722E-2</v>
      </c>
      <c r="M28" s="10">
        <f t="shared" si="1"/>
        <v>3.7754731585517586E-2</v>
      </c>
      <c r="N28" s="10">
        <f t="shared" si="1"/>
        <v>2.5776628859007385E-2</v>
      </c>
      <c r="O28" s="10">
        <f t="shared" si="1"/>
        <v>2.5800106625071172E-2</v>
      </c>
      <c r="P28" s="10">
        <f t="shared" si="1"/>
        <v>2.5866175726271548E-2</v>
      </c>
      <c r="Q28" s="10">
        <f t="shared" si="1"/>
        <v>2.5972541879883172E-2</v>
      </c>
      <c r="R28" s="10">
        <f t="shared" si="1"/>
        <v>2.6118660463725411E-2</v>
      </c>
      <c r="S28" s="10">
        <f t="shared" si="1"/>
        <v>2.6303866554424297E-2</v>
      </c>
      <c r="T28" s="10">
        <f t="shared" si="1"/>
        <v>2.6527344365706199E-2</v>
      </c>
      <c r="U28" s="10">
        <f t="shared" si="1"/>
        <v>2.6788134967730547E-2</v>
      </c>
      <c r="V28" s="10">
        <f t="shared" si="1"/>
        <v>2.7085160655638558E-2</v>
      </c>
      <c r="W28" s="10">
        <f t="shared" si="1"/>
        <v>2.7417243380119093E-2</v>
      </c>
      <c r="X28" s="10">
        <f t="shared" si="1"/>
        <v>2.8048580409432821E-2</v>
      </c>
    </row>
    <row r="29" spans="1:24">
      <c r="A29" s="128" t="s">
        <v>69</v>
      </c>
      <c r="B29" s="128"/>
      <c r="C29" s="10" cm="1">
        <f t="array" ref="C29">MMULT(TRANSPOSE(C3:C22), $B$3:$B$22)</f>
        <v>6.5746328158979725E-2</v>
      </c>
      <c r="D29" s="10" cm="1">
        <f t="array" ref="D29">MMULT(TRANSPOSE(D3:D22), $B$3:$B$22)</f>
        <v>7.574626094631827E-2</v>
      </c>
      <c r="E29" s="10" cm="1">
        <f t="array" ref="E29">MMULT(TRANSPOSE(E3:E22), $B$3:$B$22)</f>
        <v>8.5746238482872467E-2</v>
      </c>
      <c r="F29" s="10" cm="1">
        <f t="array" ref="F29">MMULT(TRANSPOSE(F3:F22), $B$3:$B$22)</f>
        <v>9.5746228088831251E-2</v>
      </c>
      <c r="G29" s="10" cm="1">
        <f t="array" ref="G29">MMULT(TRANSPOSE(G3:G22), $B$3:$B$22)</f>
        <v>0.10574622734967712</v>
      </c>
      <c r="H29" s="10" cm="1">
        <f t="array" ref="H29">MMULT(TRANSPOSE(H3:H22), $B$3:$B$22)</f>
        <v>0.1157462272971739</v>
      </c>
      <c r="I29" s="10" cm="1">
        <f t="array" ref="I29">MMULT(TRANSPOSE(I3:I22), $B$3:$B$22)</f>
        <v>0.12574622614690706</v>
      </c>
      <c r="J29" s="10" cm="1">
        <f t="array" ref="J29">MMULT(TRANSPOSE(J3:J22), $B$3:$B$22)</f>
        <v>0.13574622422848306</v>
      </c>
      <c r="K29" s="10" cm="1">
        <f t="array" ref="K29">MMULT(TRANSPOSE(K3:K22), $B$3:$B$22)</f>
        <v>0.14574622488085262</v>
      </c>
      <c r="L29" s="10" cm="1">
        <f t="array" ref="L29">MMULT(TRANSPOSE(L3:L22), $B$3:$B$22)</f>
        <v>0.15574622485213968</v>
      </c>
      <c r="M29" s="10" cm="1">
        <f t="array" ref="M29">MMULT(TRANSPOSE(M3:M22), $B$3:$B$22)</f>
        <v>0.16574622235112338</v>
      </c>
      <c r="N29" s="10" cm="1">
        <f t="array" ref="N29">MMULT(TRANSPOSE(N3:N22), $B$3:$B$22)</f>
        <v>8.1506125125253345E-3</v>
      </c>
      <c r="O29" s="10" cm="1">
        <f t="array" ref="O29">MMULT(TRANSPOSE(O3:O22), $B$3:$B$22)</f>
        <v>1.8150611433747403E-2</v>
      </c>
      <c r="P29" s="10" cm="1">
        <f t="array" ref="P29">MMULT(TRANSPOSE(P3:P22), $B$3:$B$22)</f>
        <v>2.8150604959029775E-2</v>
      </c>
      <c r="Q29" s="10" cm="1">
        <f t="array" ref="Q29">MMULT(TRANSPOSE(Q3:Q22), $B$3:$B$22)</f>
        <v>3.8150505768415444E-2</v>
      </c>
      <c r="R29" s="10" cm="1">
        <f t="array" ref="R29">MMULT(TRANSPOSE(R3:R22), $B$3:$B$22)</f>
        <v>4.8150501777928172E-2</v>
      </c>
      <c r="S29" s="10" cm="1">
        <f t="array" ref="S29">MMULT(TRANSPOSE(S3:S22), $B$3:$B$22)</f>
        <v>5.815041728709517E-2</v>
      </c>
      <c r="T29" s="10" cm="1">
        <f t="array" ref="T29">MMULT(TRANSPOSE(T3:T22), $B$3:$B$22)</f>
        <v>6.8150411061852489E-2</v>
      </c>
      <c r="U29" s="10" cm="1">
        <f t="array" ref="U29">MMULT(TRANSPOSE(U3:U22), $B$3:$B$22)</f>
        <v>7.8150410410849053E-2</v>
      </c>
      <c r="V29" s="10" cm="1">
        <f t="array" ref="V29">MMULT(TRANSPOSE(V3:V22), $B$3:$B$22)</f>
        <v>8.8150415707808377E-2</v>
      </c>
      <c r="W29" s="10" cm="1">
        <f t="array" ref="W29">MMULT(TRANSPOSE(W3:W22), $B$3:$B$22)</f>
        <v>9.8150413195473116E-2</v>
      </c>
      <c r="X29" s="10" cm="1">
        <f t="array" ref="X29">MMULT(TRANSPOSE(X3:X22), $B$3:$B$22)</f>
        <v>0.1081504132218831</v>
      </c>
    </row>
    <row r="34" spans="1:21" ht="22" thickBot="1">
      <c r="A34" s="127" t="s">
        <v>49</v>
      </c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</row>
    <row r="35" spans="1:21">
      <c r="A35" s="39"/>
      <c r="B35" s="40" t="s">
        <v>21</v>
      </c>
      <c r="C35" s="40" t="s">
        <v>22</v>
      </c>
      <c r="D35" s="40" t="s">
        <v>23</v>
      </c>
      <c r="E35" s="40" t="s">
        <v>24</v>
      </c>
      <c r="F35" s="40" t="s">
        <v>25</v>
      </c>
      <c r="G35" s="40" t="s">
        <v>26</v>
      </c>
      <c r="H35" s="40" t="s">
        <v>27</v>
      </c>
      <c r="I35" s="40" t="s">
        <v>28</v>
      </c>
      <c r="J35" s="40" t="s">
        <v>29</v>
      </c>
      <c r="K35" s="40" t="s">
        <v>30</v>
      </c>
      <c r="L35" s="40" t="s">
        <v>31</v>
      </c>
      <c r="M35" s="40" t="s">
        <v>32</v>
      </c>
      <c r="N35" s="40" t="s">
        <v>33</v>
      </c>
      <c r="O35" s="40" t="s">
        <v>34</v>
      </c>
      <c r="P35" s="40" t="s">
        <v>35</v>
      </c>
      <c r="Q35" s="40" t="s">
        <v>36</v>
      </c>
      <c r="R35" s="40" t="s">
        <v>37</v>
      </c>
      <c r="S35" s="40" t="s">
        <v>38</v>
      </c>
      <c r="T35" s="40" t="s">
        <v>39</v>
      </c>
      <c r="U35" s="40" t="s">
        <v>40</v>
      </c>
    </row>
    <row r="36" spans="1:21">
      <c r="A36" s="42" t="s">
        <v>21</v>
      </c>
      <c r="B36" s="48">
        <v>9.8642379774242991E-3</v>
      </c>
      <c r="C36" s="48">
        <v>2.3511490873843006E-3</v>
      </c>
      <c r="D36" s="48">
        <v>9.6521138937081727E-4</v>
      </c>
      <c r="E36" s="48">
        <v>2.9337999156637353E-3</v>
      </c>
      <c r="F36" s="48">
        <v>1.0838632642410958E-3</v>
      </c>
      <c r="G36" s="48">
        <v>1.8745725675601685E-3</v>
      </c>
      <c r="H36" s="48">
        <v>4.6719134425061383E-3</v>
      </c>
      <c r="I36" s="48">
        <v>3.4894137436637237E-3</v>
      </c>
      <c r="J36" s="48">
        <v>3.8869991962897621E-3</v>
      </c>
      <c r="K36" s="48">
        <v>5.0784409955463754E-3</v>
      </c>
      <c r="L36" s="48">
        <v>3.4449340858484093E-3</v>
      </c>
      <c r="M36" s="48">
        <v>8.1546009188015016E-3</v>
      </c>
      <c r="N36" s="48">
        <v>1.488111013835888E-3</v>
      </c>
      <c r="O36" s="48">
        <v>1.1304019370442298E-3</v>
      </c>
      <c r="P36" s="48">
        <v>1.047550368977444E-3</v>
      </c>
      <c r="Q36" s="48">
        <v>5.0541484188885457E-4</v>
      </c>
      <c r="R36" s="48">
        <v>1.2612706584272289E-3</v>
      </c>
      <c r="S36" s="48">
        <v>-2.8361060989217794E-4</v>
      </c>
      <c r="T36" s="48">
        <v>1.256293070296483E-3</v>
      </c>
      <c r="U36" s="48">
        <v>5.7426474451174915E-3</v>
      </c>
    </row>
    <row r="37" spans="1:21">
      <c r="A37" s="44" t="s">
        <v>22</v>
      </c>
      <c r="B37" s="48">
        <v>2.3511490873843006E-3</v>
      </c>
      <c r="C37" s="48">
        <v>3.3018604385655704E-3</v>
      </c>
      <c r="D37" s="48">
        <v>1.4749627797799125E-3</v>
      </c>
      <c r="E37" s="48">
        <v>1.0817647968248262E-3</v>
      </c>
      <c r="F37" s="48">
        <v>1.3757172434749427E-3</v>
      </c>
      <c r="G37" s="48">
        <v>1.3360232909259396E-3</v>
      </c>
      <c r="H37" s="48">
        <v>1.6364142215911368E-3</v>
      </c>
      <c r="I37" s="48">
        <v>2.1573421894350592E-3</v>
      </c>
      <c r="J37" s="48">
        <v>2.0495064528969981E-3</v>
      </c>
      <c r="K37" s="48">
        <v>1.6143401071509304E-3</v>
      </c>
      <c r="L37" s="48">
        <v>2.2321644528227442E-3</v>
      </c>
      <c r="M37" s="48">
        <v>2.2846199082492418E-3</v>
      </c>
      <c r="N37" s="48">
        <v>1.8405116476148239E-3</v>
      </c>
      <c r="O37" s="48">
        <v>1.1133678785939459E-3</v>
      </c>
      <c r="P37" s="48">
        <v>1.3407048733182884E-3</v>
      </c>
      <c r="Q37" s="48">
        <v>1.6399002075496356E-3</v>
      </c>
      <c r="R37" s="48">
        <v>1.8549459760691584E-3</v>
      </c>
      <c r="S37" s="48">
        <v>-5.5934814467244763E-6</v>
      </c>
      <c r="T37" s="48">
        <v>2.0691778602457112E-3</v>
      </c>
      <c r="U37" s="48">
        <v>1.6479811422372833E-3</v>
      </c>
    </row>
    <row r="38" spans="1:21">
      <c r="A38" s="44" t="s">
        <v>23</v>
      </c>
      <c r="B38" s="48">
        <v>9.6521138937081727E-4</v>
      </c>
      <c r="C38" s="48">
        <v>1.4749627797799125E-3</v>
      </c>
      <c r="D38" s="48">
        <v>2.4077544528161737E-3</v>
      </c>
      <c r="E38" s="48">
        <v>7.9337661884886803E-4</v>
      </c>
      <c r="F38" s="48">
        <v>4.8959001851182969E-4</v>
      </c>
      <c r="G38" s="48">
        <v>9.5583541175259397E-4</v>
      </c>
      <c r="H38" s="48">
        <v>9.158344504919606E-4</v>
      </c>
      <c r="I38" s="48">
        <v>1.0264125788704427E-3</v>
      </c>
      <c r="J38" s="48">
        <v>9.6604518959548559E-4</v>
      </c>
      <c r="K38" s="48">
        <v>1.0815463478220295E-3</v>
      </c>
      <c r="L38" s="48">
        <v>1.0358171543052332E-3</v>
      </c>
      <c r="M38" s="48">
        <v>1.1975230065773073E-3</v>
      </c>
      <c r="N38" s="48">
        <v>1.2454109964978265E-3</v>
      </c>
      <c r="O38" s="48">
        <v>1.2475039465412844E-3</v>
      </c>
      <c r="P38" s="48">
        <v>8.2128216709474061E-4</v>
      </c>
      <c r="Q38" s="48">
        <v>1.1556530137502147E-3</v>
      </c>
      <c r="R38" s="48">
        <v>1.0726367251668696E-3</v>
      </c>
      <c r="S38" s="48">
        <v>-1.6518127065341976E-4</v>
      </c>
      <c r="T38" s="48">
        <v>1.155457464139907E-3</v>
      </c>
      <c r="U38" s="48">
        <v>1.401408471599161E-3</v>
      </c>
    </row>
    <row r="39" spans="1:21">
      <c r="A39" s="44" t="s">
        <v>24</v>
      </c>
      <c r="B39" s="48">
        <v>2.9337999156637353E-3</v>
      </c>
      <c r="C39" s="48">
        <v>1.0817647968248262E-3</v>
      </c>
      <c r="D39" s="48">
        <v>7.9337661884886803E-4</v>
      </c>
      <c r="E39" s="48">
        <v>8.4008038473735256E-3</v>
      </c>
      <c r="F39" s="48">
        <v>1.2563956505284705E-3</v>
      </c>
      <c r="G39" s="48">
        <v>1.7919318465638523E-3</v>
      </c>
      <c r="H39" s="48">
        <v>3.3822415776939615E-3</v>
      </c>
      <c r="I39" s="48">
        <v>1.6006359670254432E-3</v>
      </c>
      <c r="J39" s="48">
        <v>1.6503600903089372E-3</v>
      </c>
      <c r="K39" s="48">
        <v>1.9397090150417534E-3</v>
      </c>
      <c r="L39" s="48">
        <v>1.5672635821644646E-3</v>
      </c>
      <c r="M39" s="48">
        <v>3.1089240214312182E-3</v>
      </c>
      <c r="N39" s="48">
        <v>2.7053158405045798E-3</v>
      </c>
      <c r="O39" s="48">
        <v>1.2609219364612266E-3</v>
      </c>
      <c r="P39" s="48">
        <v>3.0630191543317138E-3</v>
      </c>
      <c r="Q39" s="48">
        <v>2.006461533272985E-3</v>
      </c>
      <c r="R39" s="48">
        <v>1.9040405264418444E-3</v>
      </c>
      <c r="S39" s="48">
        <v>-5.1014433888774894E-4</v>
      </c>
      <c r="T39" s="48">
        <v>1.6370803751449099E-3</v>
      </c>
      <c r="U39" s="48">
        <v>3.7709987093403141E-3</v>
      </c>
    </row>
    <row r="40" spans="1:21">
      <c r="A40" s="44" t="s">
        <v>25</v>
      </c>
      <c r="B40" s="48">
        <v>1.0838632642410958E-3</v>
      </c>
      <c r="C40" s="48">
        <v>1.3757172434749427E-3</v>
      </c>
      <c r="D40" s="48">
        <v>4.8959001851182969E-4</v>
      </c>
      <c r="E40" s="48">
        <v>1.2563956505284705E-3</v>
      </c>
      <c r="F40" s="48">
        <v>2.5766087301653745E-3</v>
      </c>
      <c r="G40" s="48">
        <v>1.2773727912823451E-3</v>
      </c>
      <c r="H40" s="48">
        <v>2.112698667243638E-3</v>
      </c>
      <c r="I40" s="48">
        <v>1.3678682867235518E-3</v>
      </c>
      <c r="J40" s="48">
        <v>1.2230151779490429E-3</v>
      </c>
      <c r="K40" s="48">
        <v>1.0562215009329451E-3</v>
      </c>
      <c r="L40" s="48">
        <v>1.3837960974348511E-3</v>
      </c>
      <c r="M40" s="48">
        <v>1.1771417089495972E-3</v>
      </c>
      <c r="N40" s="48">
        <v>2.1570766858663003E-3</v>
      </c>
      <c r="O40" s="48">
        <v>2.2391747259918066E-3</v>
      </c>
      <c r="P40" s="48">
        <v>3.4006224617625981E-3</v>
      </c>
      <c r="Q40" s="48">
        <v>1.6796879785847313E-3</v>
      </c>
      <c r="R40" s="48">
        <v>1.4024433567710428E-3</v>
      </c>
      <c r="S40" s="48">
        <v>-3.8773979778381504E-4</v>
      </c>
      <c r="T40" s="48">
        <v>1.2087892042169518E-3</v>
      </c>
      <c r="U40" s="48">
        <v>1.374361566581431E-3</v>
      </c>
    </row>
    <row r="41" spans="1:21">
      <c r="A41" s="44" t="s">
        <v>26</v>
      </c>
      <c r="B41" s="48">
        <v>1.8745725675601685E-3</v>
      </c>
      <c r="C41" s="48">
        <v>1.3360232909259396E-3</v>
      </c>
      <c r="D41" s="48">
        <v>9.5583541175259397E-4</v>
      </c>
      <c r="E41" s="48">
        <v>1.7919318465638523E-3</v>
      </c>
      <c r="F41" s="48">
        <v>1.2773727912823451E-3</v>
      </c>
      <c r="G41" s="48">
        <v>2.0332789822715149E-3</v>
      </c>
      <c r="H41" s="48">
        <v>2.3588445946397018E-3</v>
      </c>
      <c r="I41" s="48">
        <v>1.9288953662166739E-3</v>
      </c>
      <c r="J41" s="48">
        <v>1.8749518547589062E-3</v>
      </c>
      <c r="K41" s="48">
        <v>1.5499194212447234E-3</v>
      </c>
      <c r="L41" s="48">
        <v>1.9247415001234669E-3</v>
      </c>
      <c r="M41" s="48">
        <v>2.8393892231794158E-3</v>
      </c>
      <c r="N41" s="48">
        <v>2.5076005733334216E-3</v>
      </c>
      <c r="O41" s="48">
        <v>2.7354244595412902E-3</v>
      </c>
      <c r="P41" s="48">
        <v>3.908830003008173E-3</v>
      </c>
      <c r="Q41" s="48">
        <v>1.9576689086930159E-3</v>
      </c>
      <c r="R41" s="48">
        <v>1.1252193128737265E-3</v>
      </c>
      <c r="S41" s="48">
        <v>-6.3779986875223008E-4</v>
      </c>
      <c r="T41" s="48">
        <v>2.1153610945747084E-3</v>
      </c>
      <c r="U41" s="48">
        <v>2.5415292156397108E-3</v>
      </c>
    </row>
    <row r="42" spans="1:21">
      <c r="A42" s="44" t="s">
        <v>27</v>
      </c>
      <c r="B42" s="48">
        <v>4.6719134425061383E-3</v>
      </c>
      <c r="C42" s="48">
        <v>1.6364142215911368E-3</v>
      </c>
      <c r="D42" s="48">
        <v>9.158344504919606E-4</v>
      </c>
      <c r="E42" s="48">
        <v>3.3822415776939615E-3</v>
      </c>
      <c r="F42" s="48">
        <v>2.112698667243638E-3</v>
      </c>
      <c r="G42" s="48">
        <v>2.3588445946397018E-3</v>
      </c>
      <c r="H42" s="48">
        <v>8.2705678200903961E-3</v>
      </c>
      <c r="I42" s="48">
        <v>2.7689429300268844E-3</v>
      </c>
      <c r="J42" s="48">
        <v>2.8983832887438223E-3</v>
      </c>
      <c r="K42" s="48">
        <v>3.3827803727045956E-3</v>
      </c>
      <c r="L42" s="48">
        <v>2.7264630949074176E-3</v>
      </c>
      <c r="M42" s="48">
        <v>5.7943108123113792E-3</v>
      </c>
      <c r="N42" s="48">
        <v>3.2059621272803882E-3</v>
      </c>
      <c r="O42" s="48">
        <v>5.097510164297628E-3</v>
      </c>
      <c r="P42" s="48">
        <v>4.7481657164482882E-3</v>
      </c>
      <c r="Q42" s="48">
        <v>1.7438925057576711E-3</v>
      </c>
      <c r="R42" s="48">
        <v>1.4328684703840502E-3</v>
      </c>
      <c r="S42" s="48">
        <v>-6.0348166726762657E-4</v>
      </c>
      <c r="T42" s="48">
        <v>1.9343157697287469E-3</v>
      </c>
      <c r="U42" s="48">
        <v>5.3232011723539389E-3</v>
      </c>
    </row>
    <row r="43" spans="1:21">
      <c r="A43" s="44" t="s">
        <v>28</v>
      </c>
      <c r="B43" s="48">
        <v>3.4894137436637237E-3</v>
      </c>
      <c r="C43" s="48">
        <v>2.1573421894350592E-3</v>
      </c>
      <c r="D43" s="48">
        <v>1.0264125788704427E-3</v>
      </c>
      <c r="E43" s="48">
        <v>1.6006359670254432E-3</v>
      </c>
      <c r="F43" s="48">
        <v>1.3678682867235518E-3</v>
      </c>
      <c r="G43" s="48">
        <v>1.9288953662166739E-3</v>
      </c>
      <c r="H43" s="48">
        <v>2.7689429300268844E-3</v>
      </c>
      <c r="I43" s="48">
        <v>3.4151242364136732E-3</v>
      </c>
      <c r="J43" s="48">
        <v>3.3883219992594262E-3</v>
      </c>
      <c r="K43" s="48">
        <v>2.3776022929873032E-3</v>
      </c>
      <c r="L43" s="48">
        <v>3.3948963738817794E-3</v>
      </c>
      <c r="M43" s="48">
        <v>5.1003435714441882E-3</v>
      </c>
      <c r="N43" s="48">
        <v>3.1422152571907915E-3</v>
      </c>
      <c r="O43" s="48">
        <v>3.7594732628918326E-3</v>
      </c>
      <c r="P43" s="48">
        <v>5.351376071854954E-3</v>
      </c>
      <c r="Q43" s="48">
        <v>2.9150003180631076E-3</v>
      </c>
      <c r="R43" s="48">
        <v>1.4623162568858756E-3</v>
      </c>
      <c r="S43" s="48">
        <v>-5.9841698570049448E-4</v>
      </c>
      <c r="T43" s="48">
        <v>1.6207157130094241E-3</v>
      </c>
      <c r="U43" s="48">
        <v>3.0014492165665154E-3</v>
      </c>
    </row>
    <row r="44" spans="1:21">
      <c r="A44" s="44" t="s">
        <v>29</v>
      </c>
      <c r="B44" s="48">
        <v>3.8869991962897621E-3</v>
      </c>
      <c r="C44" s="48">
        <v>2.0495064528969981E-3</v>
      </c>
      <c r="D44" s="48">
        <v>9.6604518959548559E-4</v>
      </c>
      <c r="E44" s="48">
        <v>1.6503600903089372E-3</v>
      </c>
      <c r="F44" s="48">
        <v>1.2230151779490429E-3</v>
      </c>
      <c r="G44" s="48">
        <v>1.8749518547589062E-3</v>
      </c>
      <c r="H44" s="48">
        <v>2.8983832887438223E-3</v>
      </c>
      <c r="I44" s="48">
        <v>3.3883219992594262E-3</v>
      </c>
      <c r="J44" s="48">
        <v>3.5107536778808336E-3</v>
      </c>
      <c r="K44" s="48">
        <v>2.5744713131990518E-3</v>
      </c>
      <c r="L44" s="48">
        <v>3.3589487372742018E-3</v>
      </c>
      <c r="M44" s="48">
        <v>5.6156168082158765E-3</v>
      </c>
      <c r="N44" s="48">
        <v>3.0784772605883795E-3</v>
      </c>
      <c r="O44" s="48">
        <v>3.69770005174094E-3</v>
      </c>
      <c r="P44" s="48">
        <v>5.4407516800665011E-3</v>
      </c>
      <c r="Q44" s="48">
        <v>2.6304219640356698E-3</v>
      </c>
      <c r="R44" s="48">
        <v>1.3601450761730814E-3</v>
      </c>
      <c r="S44" s="48">
        <v>-4.215243561949784E-4</v>
      </c>
      <c r="T44" s="48">
        <v>1.5941215972186146E-3</v>
      </c>
      <c r="U44" s="48">
        <v>3.3022854300783933E-3</v>
      </c>
    </row>
    <row r="45" spans="1:21">
      <c r="A45" s="44" t="s">
        <v>30</v>
      </c>
      <c r="B45" s="48">
        <v>5.0784409955463754E-3</v>
      </c>
      <c r="C45" s="48">
        <v>1.6143401071509304E-3</v>
      </c>
      <c r="D45" s="48">
        <v>1.0815463478220295E-3</v>
      </c>
      <c r="E45" s="48">
        <v>1.9397090150417534E-3</v>
      </c>
      <c r="F45" s="48">
        <v>1.0562215009329451E-3</v>
      </c>
      <c r="G45" s="48">
        <v>1.5499194212447234E-3</v>
      </c>
      <c r="H45" s="48">
        <v>3.3827803727045956E-3</v>
      </c>
      <c r="I45" s="48">
        <v>2.3776022929873032E-3</v>
      </c>
      <c r="J45" s="48">
        <v>2.5744713131990518E-3</v>
      </c>
      <c r="K45" s="48">
        <v>3.4339985737481342E-3</v>
      </c>
      <c r="L45" s="48">
        <v>2.3618313312858338E-3</v>
      </c>
      <c r="M45" s="48">
        <v>5.1219536453800275E-3</v>
      </c>
      <c r="N45" s="48">
        <v>2.0273197859958436E-3</v>
      </c>
      <c r="O45" s="48">
        <v>1.3703856045963784E-3</v>
      </c>
      <c r="P45" s="48">
        <v>2.8633190623407693E-3</v>
      </c>
      <c r="Q45" s="48">
        <v>1.1051663139581181E-3</v>
      </c>
      <c r="R45" s="48">
        <v>1.1204901062616985E-3</v>
      </c>
      <c r="S45" s="48">
        <v>3.433047534546364E-6</v>
      </c>
      <c r="T45" s="48">
        <v>1.1105085107406673E-3</v>
      </c>
      <c r="U45" s="48">
        <v>3.7908165052294579E-3</v>
      </c>
    </row>
    <row r="46" spans="1:21">
      <c r="A46" s="44" t="s">
        <v>31</v>
      </c>
      <c r="B46" s="48">
        <v>3.4449340858484093E-3</v>
      </c>
      <c r="C46" s="48">
        <v>2.2321644528227442E-3</v>
      </c>
      <c r="D46" s="48">
        <v>1.0358171543052332E-3</v>
      </c>
      <c r="E46" s="48">
        <v>1.5672635821644646E-3</v>
      </c>
      <c r="F46" s="48">
        <v>1.3837960974348511E-3</v>
      </c>
      <c r="G46" s="48">
        <v>1.9247415001234669E-3</v>
      </c>
      <c r="H46" s="48">
        <v>2.7264630949074176E-3</v>
      </c>
      <c r="I46" s="48">
        <v>3.3948963738817794E-3</v>
      </c>
      <c r="J46" s="48">
        <v>3.3589487372742018E-3</v>
      </c>
      <c r="K46" s="48">
        <v>2.3618313312858338E-3</v>
      </c>
      <c r="L46" s="48">
        <v>3.3904947408567505E-3</v>
      </c>
      <c r="M46" s="48">
        <v>4.9885343848493878E-3</v>
      </c>
      <c r="N46" s="48">
        <v>3.1515498492926258E-3</v>
      </c>
      <c r="O46" s="48">
        <v>3.6591593156443647E-3</v>
      </c>
      <c r="P46" s="48">
        <v>5.3052989792206047E-3</v>
      </c>
      <c r="Q46" s="48">
        <v>2.9075651934582134E-3</v>
      </c>
      <c r="R46" s="48">
        <v>1.5104595809867227E-3</v>
      </c>
      <c r="S46" s="48">
        <v>-5.8496862500514286E-4</v>
      </c>
      <c r="T46" s="48">
        <v>1.6553694296107468E-3</v>
      </c>
      <c r="U46" s="48">
        <v>2.9203745375722535E-3</v>
      </c>
    </row>
    <row r="47" spans="1:21">
      <c r="A47" s="44" t="s">
        <v>32</v>
      </c>
      <c r="B47" s="48">
        <v>8.1546009188015016E-3</v>
      </c>
      <c r="C47" s="48">
        <v>2.2846199082492418E-3</v>
      </c>
      <c r="D47" s="48">
        <v>1.1975230065773073E-3</v>
      </c>
      <c r="E47" s="48">
        <v>3.1089240214312182E-3</v>
      </c>
      <c r="F47" s="48">
        <v>1.1771417089495972E-3</v>
      </c>
      <c r="G47" s="48">
        <v>2.8393892231794158E-3</v>
      </c>
      <c r="H47" s="48">
        <v>5.7943108123113792E-3</v>
      </c>
      <c r="I47" s="48">
        <v>5.1003435714441882E-3</v>
      </c>
      <c r="J47" s="48">
        <v>5.6156168082158765E-3</v>
      </c>
      <c r="K47" s="48">
        <v>5.1219536453800275E-3</v>
      </c>
      <c r="L47" s="48">
        <v>4.9885343848493878E-3</v>
      </c>
      <c r="M47" s="48">
        <v>1.4129033031855535E-2</v>
      </c>
      <c r="N47" s="48">
        <v>4.4149519865652404E-3</v>
      </c>
      <c r="O47" s="48">
        <v>5.4652221070119683E-3</v>
      </c>
      <c r="P47" s="48">
        <v>9.1808346767012598E-3</v>
      </c>
      <c r="Q47" s="48">
        <v>3.3415144848342277E-3</v>
      </c>
      <c r="R47" s="48">
        <v>1.6345044446442391E-3</v>
      </c>
      <c r="S47" s="48">
        <v>-7.8101082304365564E-4</v>
      </c>
      <c r="T47" s="48">
        <v>1.9775958453416213E-3</v>
      </c>
      <c r="U47" s="48">
        <v>7.8567004823572699E-3</v>
      </c>
    </row>
    <row r="48" spans="1:21">
      <c r="A48" s="44" t="s">
        <v>33</v>
      </c>
      <c r="B48" s="48">
        <v>1.488111013835888E-3</v>
      </c>
      <c r="C48" s="48">
        <v>1.8405116476148239E-3</v>
      </c>
      <c r="D48" s="48">
        <v>1.2454109964978265E-3</v>
      </c>
      <c r="E48" s="48">
        <v>2.7053158405045798E-3</v>
      </c>
      <c r="F48" s="48">
        <v>2.1570766858663003E-3</v>
      </c>
      <c r="G48" s="48">
        <v>2.5076005733334216E-3</v>
      </c>
      <c r="H48" s="48">
        <v>3.2059621272803882E-3</v>
      </c>
      <c r="I48" s="48">
        <v>3.1422152571907915E-3</v>
      </c>
      <c r="J48" s="48">
        <v>3.0784772605883795E-3</v>
      </c>
      <c r="K48" s="48">
        <v>2.0273197859958436E-3</v>
      </c>
      <c r="L48" s="48">
        <v>3.1515498492926258E-3</v>
      </c>
      <c r="M48" s="48">
        <v>4.4149519865652404E-3</v>
      </c>
      <c r="N48" s="48">
        <v>7.5371762061113871E-3</v>
      </c>
      <c r="O48" s="48">
        <v>8.123719262796418E-3</v>
      </c>
      <c r="P48" s="48">
        <v>1.3173159073443448E-2</v>
      </c>
      <c r="Q48" s="48">
        <v>6.0151390534161622E-3</v>
      </c>
      <c r="R48" s="48">
        <v>2.0082824936743481E-3</v>
      </c>
      <c r="S48" s="48">
        <v>-7.8018855081551485E-4</v>
      </c>
      <c r="T48" s="48">
        <v>2.1842335458507672E-3</v>
      </c>
      <c r="U48" s="48">
        <v>2.867244856453682E-3</v>
      </c>
    </row>
    <row r="49" spans="1:21">
      <c r="A49" s="44" t="s">
        <v>34</v>
      </c>
      <c r="B49" s="48">
        <v>1.1304019370442298E-3</v>
      </c>
      <c r="C49" s="48">
        <v>1.1133678785939459E-3</v>
      </c>
      <c r="D49" s="48">
        <v>1.2475039465412844E-3</v>
      </c>
      <c r="E49" s="48">
        <v>1.2609219364612266E-3</v>
      </c>
      <c r="F49" s="48">
        <v>2.2391747259918066E-3</v>
      </c>
      <c r="G49" s="48">
        <v>2.7354244595412902E-3</v>
      </c>
      <c r="H49" s="48">
        <v>5.097510164297628E-3</v>
      </c>
      <c r="I49" s="48">
        <v>3.7594732628918326E-3</v>
      </c>
      <c r="J49" s="48">
        <v>3.69770005174094E-3</v>
      </c>
      <c r="K49" s="48">
        <v>1.3703856045963784E-3</v>
      </c>
      <c r="L49" s="48">
        <v>3.6591593156443647E-3</v>
      </c>
      <c r="M49" s="48">
        <v>5.4652221070119683E-3</v>
      </c>
      <c r="N49" s="48">
        <v>8.123719262796418E-3</v>
      </c>
      <c r="O49" s="48">
        <v>2.0784414469648595E-2</v>
      </c>
      <c r="P49" s="48">
        <v>1.689146230697541E-2</v>
      </c>
      <c r="Q49" s="48">
        <v>8.7756705128462873E-3</v>
      </c>
      <c r="R49" s="48">
        <v>5.9923018283740697E-4</v>
      </c>
      <c r="S49" s="48">
        <v>-1.2766660282351511E-3</v>
      </c>
      <c r="T49" s="48">
        <v>2.6783530901952489E-3</v>
      </c>
      <c r="U49" s="48">
        <v>2.8342492826041758E-3</v>
      </c>
    </row>
    <row r="50" spans="1:21">
      <c r="A50" s="44" t="s">
        <v>35</v>
      </c>
      <c r="B50" s="48">
        <v>1.047550368977444E-3</v>
      </c>
      <c r="C50" s="48">
        <v>1.3407048733182884E-3</v>
      </c>
      <c r="D50" s="48">
        <v>8.2128216709474061E-4</v>
      </c>
      <c r="E50" s="48">
        <v>3.0630191543317138E-3</v>
      </c>
      <c r="F50" s="48">
        <v>3.4006224617625981E-3</v>
      </c>
      <c r="G50" s="48">
        <v>3.908830003008173E-3</v>
      </c>
      <c r="H50" s="48">
        <v>4.7481657164482882E-3</v>
      </c>
      <c r="I50" s="48">
        <v>5.351376071854954E-3</v>
      </c>
      <c r="J50" s="48">
        <v>5.4407516800665011E-3</v>
      </c>
      <c r="K50" s="48">
        <v>2.8633190623407693E-3</v>
      </c>
      <c r="L50" s="48">
        <v>5.3052989792206047E-3</v>
      </c>
      <c r="M50" s="48">
        <v>9.1808346767012598E-3</v>
      </c>
      <c r="N50" s="48">
        <v>1.3173159073443448E-2</v>
      </c>
      <c r="O50" s="48">
        <v>1.689146230697541E-2</v>
      </c>
      <c r="P50" s="48">
        <v>4.8291599733562243E-2</v>
      </c>
      <c r="Q50" s="48">
        <v>1.2645136406633558E-2</v>
      </c>
      <c r="R50" s="48">
        <v>5.1141167918953461E-4</v>
      </c>
      <c r="S50" s="48">
        <v>-9.2333189706670195E-4</v>
      </c>
      <c r="T50" s="48">
        <v>2.570976275935893E-3</v>
      </c>
      <c r="U50" s="48">
        <v>4.6464284340485178E-3</v>
      </c>
    </row>
    <row r="51" spans="1:21">
      <c r="A51" s="44" t="s">
        <v>36</v>
      </c>
      <c r="B51" s="48">
        <v>5.0541484188885457E-4</v>
      </c>
      <c r="C51" s="48">
        <v>1.6399002075496356E-3</v>
      </c>
      <c r="D51" s="48">
        <v>1.1556530137502147E-3</v>
      </c>
      <c r="E51" s="48">
        <v>2.006461533272985E-3</v>
      </c>
      <c r="F51" s="48">
        <v>1.6796879785847313E-3</v>
      </c>
      <c r="G51" s="48">
        <v>1.9576689086930159E-3</v>
      </c>
      <c r="H51" s="48">
        <v>1.7438925057576711E-3</v>
      </c>
      <c r="I51" s="48">
        <v>2.9150003180631076E-3</v>
      </c>
      <c r="J51" s="48">
        <v>2.6304219640356698E-3</v>
      </c>
      <c r="K51" s="48">
        <v>1.1051663139581181E-3</v>
      </c>
      <c r="L51" s="48">
        <v>2.9075651934582134E-3</v>
      </c>
      <c r="M51" s="48">
        <v>3.3415144848342277E-3</v>
      </c>
      <c r="N51" s="48">
        <v>6.0151390534161622E-3</v>
      </c>
      <c r="O51" s="48">
        <v>8.7756705128462873E-3</v>
      </c>
      <c r="P51" s="48">
        <v>1.2645136406633558E-2</v>
      </c>
      <c r="Q51" s="48">
        <v>9.0958661349061706E-3</v>
      </c>
      <c r="R51" s="48">
        <v>6.1425459058710716E-4</v>
      </c>
      <c r="S51" s="48">
        <v>-1.8089699646818269E-3</v>
      </c>
      <c r="T51" s="48">
        <v>1.2302895407133832E-3</v>
      </c>
      <c r="U51" s="48">
        <v>1.8638928291344974E-3</v>
      </c>
    </row>
    <row r="52" spans="1:21">
      <c r="A52" s="44" t="s">
        <v>37</v>
      </c>
      <c r="B52" s="48">
        <v>1.2612706584272289E-3</v>
      </c>
      <c r="C52" s="48">
        <v>1.8549459760691584E-3</v>
      </c>
      <c r="D52" s="48">
        <v>1.0726367251668696E-3</v>
      </c>
      <c r="E52" s="48">
        <v>1.9040405264418444E-3</v>
      </c>
      <c r="F52" s="48">
        <v>1.4024433567710428E-3</v>
      </c>
      <c r="G52" s="48">
        <v>1.1252193128737265E-3</v>
      </c>
      <c r="H52" s="48">
        <v>1.4328684703840502E-3</v>
      </c>
      <c r="I52" s="48">
        <v>1.4623162568858756E-3</v>
      </c>
      <c r="J52" s="48">
        <v>1.3601450761730814E-3</v>
      </c>
      <c r="K52" s="48">
        <v>1.1204901062616985E-3</v>
      </c>
      <c r="L52" s="48">
        <v>1.5104595809867227E-3</v>
      </c>
      <c r="M52" s="48">
        <v>1.6345044446442391E-3</v>
      </c>
      <c r="N52" s="48">
        <v>2.0082824936743481E-3</v>
      </c>
      <c r="O52" s="48">
        <v>5.9923018283740697E-4</v>
      </c>
      <c r="P52" s="48">
        <v>5.1141167918953461E-4</v>
      </c>
      <c r="Q52" s="48">
        <v>6.1425459058710716E-4</v>
      </c>
      <c r="R52" s="48">
        <v>2.5667976392744845E-3</v>
      </c>
      <c r="S52" s="48">
        <v>1.1976767421421739E-4</v>
      </c>
      <c r="T52" s="48">
        <v>1.4039436298437192E-3</v>
      </c>
      <c r="U52" s="48">
        <v>1.1467800639264408E-3</v>
      </c>
    </row>
    <row r="53" spans="1:21">
      <c r="A53" s="44" t="s">
        <v>38</v>
      </c>
      <c r="B53" s="48">
        <v>-2.8361060989217794E-4</v>
      </c>
      <c r="C53" s="48">
        <v>-5.5934814467244763E-6</v>
      </c>
      <c r="D53" s="48">
        <v>-1.6518127065341976E-4</v>
      </c>
      <c r="E53" s="48">
        <v>-5.1014433888774894E-4</v>
      </c>
      <c r="F53" s="48">
        <v>-3.8773979778381504E-4</v>
      </c>
      <c r="G53" s="48">
        <v>-6.3779986875223008E-4</v>
      </c>
      <c r="H53" s="48">
        <v>-6.0348166726762657E-4</v>
      </c>
      <c r="I53" s="48">
        <v>-5.9841698570049448E-4</v>
      </c>
      <c r="J53" s="48">
        <v>-4.215243561949784E-4</v>
      </c>
      <c r="K53" s="48">
        <v>3.433047534546364E-6</v>
      </c>
      <c r="L53" s="48">
        <v>-5.8496862500514286E-4</v>
      </c>
      <c r="M53" s="48">
        <v>-7.8101082304365564E-4</v>
      </c>
      <c r="N53" s="48">
        <v>-7.8018855081551485E-4</v>
      </c>
      <c r="O53" s="48">
        <v>-1.2766660282351511E-3</v>
      </c>
      <c r="P53" s="48">
        <v>-9.2333189706670195E-4</v>
      </c>
      <c r="Q53" s="48">
        <v>-1.8089699646818269E-3</v>
      </c>
      <c r="R53" s="48">
        <v>1.1976767421421739E-4</v>
      </c>
      <c r="S53" s="48">
        <v>3.4735352817158935E-3</v>
      </c>
      <c r="T53" s="48">
        <v>-3.5748476232511626E-4</v>
      </c>
      <c r="U53" s="48">
        <v>-1.2754732122359721E-3</v>
      </c>
    </row>
    <row r="54" spans="1:21">
      <c r="A54" s="44" t="s">
        <v>39</v>
      </c>
      <c r="B54" s="48">
        <v>1.256293070296483E-3</v>
      </c>
      <c r="C54" s="48">
        <v>2.0691778602457112E-3</v>
      </c>
      <c r="D54" s="48">
        <v>1.155457464139907E-3</v>
      </c>
      <c r="E54" s="48">
        <v>1.6370803751449099E-3</v>
      </c>
      <c r="F54" s="48">
        <v>1.2087892042169518E-3</v>
      </c>
      <c r="G54" s="48">
        <v>2.1153610945747084E-3</v>
      </c>
      <c r="H54" s="48">
        <v>1.9343157697287469E-3</v>
      </c>
      <c r="I54" s="48">
        <v>1.6207157130094241E-3</v>
      </c>
      <c r="J54" s="48">
        <v>1.5941215972186146E-3</v>
      </c>
      <c r="K54" s="48">
        <v>1.1105085107406673E-3</v>
      </c>
      <c r="L54" s="48">
        <v>1.6553694296107468E-3</v>
      </c>
      <c r="M54" s="48">
        <v>1.9775958453416213E-3</v>
      </c>
      <c r="N54" s="48">
        <v>2.1842335458507672E-3</v>
      </c>
      <c r="O54" s="48">
        <v>2.6783530901952489E-3</v>
      </c>
      <c r="P54" s="48">
        <v>2.570976275935893E-3</v>
      </c>
      <c r="Q54" s="48">
        <v>1.2302895407133832E-3</v>
      </c>
      <c r="R54" s="48">
        <v>1.4039436298437192E-3</v>
      </c>
      <c r="S54" s="48">
        <v>-3.5748476232511626E-4</v>
      </c>
      <c r="T54" s="48">
        <v>6.2001726345093074E-3</v>
      </c>
      <c r="U54" s="48">
        <v>2.4729904711001754E-3</v>
      </c>
    </row>
    <row r="55" spans="1:21">
      <c r="A55" s="44" t="s">
        <v>40</v>
      </c>
      <c r="B55" s="48">
        <v>5.7426474451174915E-3</v>
      </c>
      <c r="C55" s="48">
        <v>1.6479811422372833E-3</v>
      </c>
      <c r="D55" s="48">
        <v>1.401408471599161E-3</v>
      </c>
      <c r="E55" s="48">
        <v>3.7709987093403141E-3</v>
      </c>
      <c r="F55" s="48">
        <v>1.374361566581431E-3</v>
      </c>
      <c r="G55" s="48">
        <v>2.5415292156397108E-3</v>
      </c>
      <c r="H55" s="48">
        <v>5.3232011723539389E-3</v>
      </c>
      <c r="I55" s="48">
        <v>3.0014492165665154E-3</v>
      </c>
      <c r="J55" s="48">
        <v>3.3022854300783933E-3</v>
      </c>
      <c r="K55" s="48">
        <v>3.7908165052294579E-3</v>
      </c>
      <c r="L55" s="48">
        <v>2.9203745375722535E-3</v>
      </c>
      <c r="M55" s="48">
        <v>7.8567004823572699E-3</v>
      </c>
      <c r="N55" s="48">
        <v>2.867244856453682E-3</v>
      </c>
      <c r="O55" s="48">
        <v>2.8342492826041758E-3</v>
      </c>
      <c r="P55" s="48">
        <v>4.6464284340485178E-3</v>
      </c>
      <c r="Q55" s="48">
        <v>1.8638928291344974E-3</v>
      </c>
      <c r="R55" s="48">
        <v>1.1467800639264408E-3</v>
      </c>
      <c r="S55" s="48">
        <v>-1.2754732122359721E-3</v>
      </c>
      <c r="T55" s="48">
        <v>2.4729904711001754E-3</v>
      </c>
      <c r="U55" s="48">
        <v>9.286388684650565E-3</v>
      </c>
    </row>
  </sheetData>
  <mergeCells count="9">
    <mergeCell ref="A28:B28"/>
    <mergeCell ref="A29:B29"/>
    <mergeCell ref="A34:U34"/>
    <mergeCell ref="A1:M1"/>
    <mergeCell ref="N1:X1"/>
    <mergeCell ref="A25:B25"/>
    <mergeCell ref="A26:M26"/>
    <mergeCell ref="N26:X26"/>
    <mergeCell ref="A27:B2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AC67-755C-D941-95CB-9988F4773C8E}">
  <dimension ref="A1:D71"/>
  <sheetViews>
    <sheetView workbookViewId="0">
      <selection activeCell="E29" sqref="E29"/>
    </sheetView>
  </sheetViews>
  <sheetFormatPr baseColWidth="10" defaultColWidth="10.6640625" defaultRowHeight="13"/>
  <cols>
    <col min="1" max="1" width="28.6640625" style="23" bestFit="1" customWidth="1"/>
    <col min="2" max="2" width="11.6640625" style="23" customWidth="1"/>
    <col min="3" max="256" width="20.6640625" style="23" customWidth="1"/>
    <col min="257" max="16384" width="10.6640625" style="23"/>
  </cols>
  <sheetData>
    <row r="1" spans="1:4">
      <c r="A1" s="23" t="s">
        <v>70</v>
      </c>
    </row>
    <row r="2" spans="1:4">
      <c r="A2" s="23" t="s">
        <v>71</v>
      </c>
    </row>
    <row r="3" spans="1:4">
      <c r="A3" s="23" t="s">
        <v>72</v>
      </c>
    </row>
    <row r="4" spans="1:4">
      <c r="A4" s="23" t="s">
        <v>73</v>
      </c>
    </row>
    <row r="5" spans="1:4">
      <c r="A5" s="23" t="s">
        <v>74</v>
      </c>
    </row>
    <row r="6" spans="1:4">
      <c r="A6" s="23" t="s">
        <v>75</v>
      </c>
    </row>
    <row r="8" spans="1:4">
      <c r="A8" s="23" t="s">
        <v>76</v>
      </c>
      <c r="B8" s="23" t="s">
        <v>77</v>
      </c>
    </row>
    <row r="10" spans="1:4" ht="14">
      <c r="A10" s="27" t="s">
        <v>78</v>
      </c>
    </row>
    <row r="11" spans="1:4" ht="14">
      <c r="A11" s="27" t="s">
        <v>79</v>
      </c>
      <c r="B11" s="23" t="s">
        <v>76</v>
      </c>
      <c r="C11" s="26" t="s">
        <v>80</v>
      </c>
      <c r="D11" s="26" t="s">
        <v>81</v>
      </c>
    </row>
    <row r="12" spans="1:4">
      <c r="A12" s="25">
        <v>43405</v>
      </c>
      <c r="B12" s="24">
        <v>2.33</v>
      </c>
      <c r="C12" s="24">
        <f>AVERAGE(B12:B71)</f>
        <v>1.8151666666666666</v>
      </c>
      <c r="D12" s="37">
        <f>C12/12</f>
        <v>0.15126388888888889</v>
      </c>
    </row>
    <row r="13" spans="1:4">
      <c r="A13" s="25">
        <v>43435</v>
      </c>
      <c r="B13" s="24">
        <v>2.37</v>
      </c>
    </row>
    <row r="14" spans="1:4">
      <c r="A14" s="25">
        <v>43466</v>
      </c>
      <c r="B14" s="24">
        <v>2.37</v>
      </c>
    </row>
    <row r="15" spans="1:4">
      <c r="A15" s="25">
        <v>43497</v>
      </c>
      <c r="B15" s="24">
        <v>2.39</v>
      </c>
    </row>
    <row r="16" spans="1:4">
      <c r="A16" s="25">
        <v>43525</v>
      </c>
      <c r="B16" s="24">
        <v>2.4</v>
      </c>
    </row>
    <row r="17" spans="1:2">
      <c r="A17" s="25">
        <v>43556</v>
      </c>
      <c r="B17" s="24">
        <v>2.38</v>
      </c>
    </row>
    <row r="18" spans="1:2">
      <c r="A18" s="25">
        <v>43586</v>
      </c>
      <c r="B18" s="24">
        <v>2.35</v>
      </c>
    </row>
    <row r="19" spans="1:2">
      <c r="A19" s="25">
        <v>43617</v>
      </c>
      <c r="B19" s="24">
        <v>2.17</v>
      </c>
    </row>
    <row r="20" spans="1:2">
      <c r="A20" s="25">
        <v>43647</v>
      </c>
      <c r="B20" s="24">
        <v>2.1</v>
      </c>
    </row>
    <row r="21" spans="1:2">
      <c r="A21" s="25">
        <v>43678</v>
      </c>
      <c r="B21" s="24">
        <v>1.95</v>
      </c>
    </row>
    <row r="22" spans="1:2">
      <c r="A22" s="25">
        <v>43709</v>
      </c>
      <c r="B22" s="24">
        <v>1.89</v>
      </c>
    </row>
    <row r="23" spans="1:2">
      <c r="A23" s="25">
        <v>43739</v>
      </c>
      <c r="B23" s="24">
        <v>1.65</v>
      </c>
    </row>
    <row r="24" spans="1:2">
      <c r="A24" s="25">
        <v>43770</v>
      </c>
      <c r="B24" s="24">
        <v>1.54</v>
      </c>
    </row>
    <row r="25" spans="1:2">
      <c r="A25" s="25">
        <v>43800</v>
      </c>
      <c r="B25" s="24">
        <v>1.54</v>
      </c>
    </row>
    <row r="26" spans="1:2">
      <c r="A26" s="25">
        <v>43831</v>
      </c>
      <c r="B26" s="24">
        <v>1.52</v>
      </c>
    </row>
    <row r="27" spans="1:2">
      <c r="A27" s="25">
        <v>43862</v>
      </c>
      <c r="B27" s="24">
        <v>1.52</v>
      </c>
    </row>
    <row r="28" spans="1:2">
      <c r="A28" s="25">
        <v>43891</v>
      </c>
      <c r="B28" s="24">
        <v>0.28999999999999998</v>
      </c>
    </row>
    <row r="29" spans="1:2">
      <c r="A29" s="25">
        <v>43922</v>
      </c>
      <c r="B29" s="24">
        <v>0.14000000000000001</v>
      </c>
    </row>
    <row r="30" spans="1:2">
      <c r="A30" s="25">
        <v>43952</v>
      </c>
      <c r="B30" s="24">
        <v>0.13</v>
      </c>
    </row>
    <row r="31" spans="1:2">
      <c r="A31" s="25">
        <v>43983</v>
      </c>
      <c r="B31" s="24">
        <v>0.16</v>
      </c>
    </row>
    <row r="32" spans="1:2">
      <c r="A32" s="25">
        <v>44013</v>
      </c>
      <c r="B32" s="24">
        <v>0.13</v>
      </c>
    </row>
    <row r="33" spans="1:2">
      <c r="A33" s="25">
        <v>44044</v>
      </c>
      <c r="B33" s="24">
        <v>0.1</v>
      </c>
    </row>
    <row r="34" spans="1:2">
      <c r="A34" s="25">
        <v>44075</v>
      </c>
      <c r="B34" s="24">
        <v>0.11</v>
      </c>
    </row>
    <row r="35" spans="1:2">
      <c r="A35" s="25">
        <v>44105</v>
      </c>
      <c r="B35" s="24">
        <v>0.1</v>
      </c>
    </row>
    <row r="36" spans="1:2">
      <c r="A36" s="25">
        <v>44136</v>
      </c>
      <c r="B36" s="24">
        <v>0.09</v>
      </c>
    </row>
    <row r="37" spans="1:2">
      <c r="A37" s="25">
        <v>44166</v>
      </c>
      <c r="B37" s="24">
        <v>0.09</v>
      </c>
    </row>
    <row r="38" spans="1:2">
      <c r="A38" s="25">
        <v>44197</v>
      </c>
      <c r="B38" s="24">
        <v>0.08</v>
      </c>
    </row>
    <row r="39" spans="1:2">
      <c r="A39" s="25">
        <v>44228</v>
      </c>
      <c r="B39" s="24">
        <v>0.04</v>
      </c>
    </row>
    <row r="40" spans="1:2">
      <c r="A40" s="25">
        <v>44256</v>
      </c>
      <c r="B40" s="24">
        <v>0.03</v>
      </c>
    </row>
    <row r="41" spans="1:2">
      <c r="A41" s="25">
        <v>44287</v>
      </c>
      <c r="B41" s="24">
        <v>0.02</v>
      </c>
    </row>
    <row r="42" spans="1:2">
      <c r="A42" s="25">
        <v>44317</v>
      </c>
      <c r="B42" s="24">
        <v>0.02</v>
      </c>
    </row>
    <row r="43" spans="1:2">
      <c r="A43" s="25">
        <v>44348</v>
      </c>
      <c r="B43" s="24">
        <v>0.04</v>
      </c>
    </row>
    <row r="44" spans="1:2">
      <c r="A44" s="25">
        <v>44378</v>
      </c>
      <c r="B44" s="24">
        <v>0.05</v>
      </c>
    </row>
    <row r="45" spans="1:2">
      <c r="A45" s="25">
        <v>44409</v>
      </c>
      <c r="B45" s="24">
        <v>0.05</v>
      </c>
    </row>
    <row r="46" spans="1:2">
      <c r="A46" s="25">
        <v>44440</v>
      </c>
      <c r="B46" s="24">
        <v>0.04</v>
      </c>
    </row>
    <row r="47" spans="1:2">
      <c r="A47" s="25">
        <v>44470</v>
      </c>
      <c r="B47" s="24">
        <v>0.05</v>
      </c>
    </row>
    <row r="48" spans="1:2">
      <c r="A48" s="25">
        <v>44501</v>
      </c>
      <c r="B48" s="24">
        <v>0.05</v>
      </c>
    </row>
    <row r="49" spans="1:2">
      <c r="A49" s="25">
        <v>44531</v>
      </c>
      <c r="B49" s="24">
        <v>0.06</v>
      </c>
    </row>
    <row r="50" spans="1:2">
      <c r="A50" s="25">
        <v>44562</v>
      </c>
      <c r="B50" s="24">
        <v>0.15</v>
      </c>
    </row>
    <row r="51" spans="1:2">
      <c r="A51" s="25">
        <v>44593</v>
      </c>
      <c r="B51" s="24">
        <v>0.33</v>
      </c>
    </row>
    <row r="52" spans="1:2">
      <c r="A52" s="25">
        <v>44621</v>
      </c>
      <c r="B52" s="24">
        <v>0.44</v>
      </c>
    </row>
    <row r="53" spans="1:2">
      <c r="A53" s="25">
        <v>44652</v>
      </c>
      <c r="B53" s="24">
        <v>0.76</v>
      </c>
    </row>
    <row r="54" spans="1:2">
      <c r="A54" s="25">
        <v>44682</v>
      </c>
      <c r="B54" s="24">
        <v>0.98</v>
      </c>
    </row>
    <row r="55" spans="1:2">
      <c r="A55" s="25">
        <v>44713</v>
      </c>
      <c r="B55" s="24">
        <v>1.49</v>
      </c>
    </row>
    <row r="56" spans="1:2">
      <c r="A56" s="25">
        <v>44743</v>
      </c>
      <c r="B56" s="24">
        <v>2.23</v>
      </c>
    </row>
    <row r="57" spans="1:2">
      <c r="A57" s="25">
        <v>44774</v>
      </c>
      <c r="B57" s="24">
        <v>2.63</v>
      </c>
    </row>
    <row r="58" spans="1:2">
      <c r="A58" s="25">
        <v>44805</v>
      </c>
      <c r="B58" s="24">
        <v>3.13</v>
      </c>
    </row>
    <row r="59" spans="1:2">
      <c r="A59" s="25">
        <v>44835</v>
      </c>
      <c r="B59" s="24">
        <v>3.72</v>
      </c>
    </row>
    <row r="60" spans="1:2">
      <c r="A60" s="25">
        <v>44866</v>
      </c>
      <c r="B60" s="24">
        <v>4.1500000000000004</v>
      </c>
    </row>
    <row r="61" spans="1:2">
      <c r="A61" s="25">
        <v>44896</v>
      </c>
      <c r="B61" s="24">
        <v>4.25</v>
      </c>
    </row>
    <row r="62" spans="1:2">
      <c r="A62" s="25">
        <v>44927</v>
      </c>
      <c r="B62" s="24">
        <v>4.54</v>
      </c>
    </row>
    <row r="63" spans="1:2">
      <c r="A63" s="25">
        <v>44958</v>
      </c>
      <c r="B63" s="24">
        <v>4.6500000000000004</v>
      </c>
    </row>
    <row r="64" spans="1:2">
      <c r="A64" s="25">
        <v>44986</v>
      </c>
      <c r="B64" s="24">
        <v>4.6900000000000004</v>
      </c>
    </row>
    <row r="65" spans="1:2">
      <c r="A65" s="25">
        <v>45017</v>
      </c>
      <c r="B65" s="24">
        <v>4.92</v>
      </c>
    </row>
    <row r="66" spans="1:2">
      <c r="A66" s="25">
        <v>45047</v>
      </c>
      <c r="B66" s="24">
        <v>5.14</v>
      </c>
    </row>
    <row r="67" spans="1:2">
      <c r="A67" s="25">
        <v>45078</v>
      </c>
      <c r="B67" s="24">
        <v>5.16</v>
      </c>
    </row>
    <row r="68" spans="1:2">
      <c r="A68" s="25">
        <v>45108</v>
      </c>
      <c r="B68" s="24">
        <v>5.25</v>
      </c>
    </row>
    <row r="69" spans="1:2">
      <c r="A69" s="25">
        <v>45139</v>
      </c>
      <c r="B69" s="24">
        <v>5.3</v>
      </c>
    </row>
    <row r="70" spans="1:2">
      <c r="A70" s="25">
        <v>45170</v>
      </c>
      <c r="B70" s="24">
        <v>5.32</v>
      </c>
    </row>
    <row r="71" spans="1:2">
      <c r="A71" s="25">
        <v>45200</v>
      </c>
      <c r="B71" s="24">
        <v>5.34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6F63B-9E20-491C-B22C-19BEF573D0D2}">
  <dimension ref="B3:Y167"/>
  <sheetViews>
    <sheetView tabSelected="1" topLeftCell="A42" zoomScale="50" workbookViewId="0">
      <selection activeCell="S218" sqref="S218"/>
    </sheetView>
  </sheetViews>
  <sheetFormatPr baseColWidth="10" defaultColWidth="8.83203125" defaultRowHeight="15"/>
  <cols>
    <col min="2" max="2" width="19.1640625" customWidth="1"/>
    <col min="3" max="3" width="24.5" customWidth="1"/>
    <col min="4" max="4" width="20.1640625" bestFit="1" customWidth="1"/>
    <col min="5" max="5" width="12.5" bestFit="1" customWidth="1"/>
    <col min="6" max="7" width="13.6640625" bestFit="1" customWidth="1"/>
    <col min="8" max="8" width="14.83203125" bestFit="1" customWidth="1"/>
    <col min="9" max="9" width="13.6640625" bestFit="1" customWidth="1"/>
    <col min="10" max="10" width="14.83203125" bestFit="1" customWidth="1"/>
    <col min="11" max="12" width="13.6640625" bestFit="1" customWidth="1"/>
    <col min="13" max="13" width="14.83203125" bestFit="1" customWidth="1"/>
    <col min="14" max="14" width="13.6640625" bestFit="1" customWidth="1"/>
    <col min="15" max="15" width="13" bestFit="1" customWidth="1"/>
    <col min="16" max="20" width="14.83203125" bestFit="1" customWidth="1"/>
    <col min="21" max="22" width="13.6640625" bestFit="1" customWidth="1"/>
    <col min="23" max="23" width="14.83203125" bestFit="1" customWidth="1"/>
    <col min="24" max="24" width="9.1640625" bestFit="1" customWidth="1"/>
  </cols>
  <sheetData>
    <row r="3" spans="2:23" ht="16" thickBot="1"/>
    <row r="4" spans="2:23" ht="25" thickBot="1">
      <c r="B4" s="63" t="s">
        <v>87</v>
      </c>
      <c r="C4" s="64">
        <v>1.8137E-2</v>
      </c>
    </row>
    <row r="7" spans="2:23" ht="16" thickBot="1"/>
    <row r="8" spans="2:23" ht="24">
      <c r="C8" s="65"/>
      <c r="D8" s="66" t="s">
        <v>21</v>
      </c>
      <c r="E8" s="66" t="s">
        <v>22</v>
      </c>
      <c r="F8" s="66" t="s">
        <v>23</v>
      </c>
      <c r="G8" s="66" t="s">
        <v>24</v>
      </c>
      <c r="H8" s="66" t="s">
        <v>25</v>
      </c>
      <c r="I8" s="66" t="s">
        <v>26</v>
      </c>
      <c r="J8" s="66" t="s">
        <v>27</v>
      </c>
      <c r="K8" s="66" t="s">
        <v>28</v>
      </c>
      <c r="L8" s="66" t="s">
        <v>29</v>
      </c>
      <c r="M8" s="66" t="s">
        <v>30</v>
      </c>
      <c r="N8" s="66" t="s">
        <v>31</v>
      </c>
      <c r="O8" s="66" t="s">
        <v>32</v>
      </c>
      <c r="P8" s="66" t="s">
        <v>33</v>
      </c>
      <c r="Q8" s="66" t="s">
        <v>34</v>
      </c>
      <c r="R8" s="66" t="s">
        <v>35</v>
      </c>
      <c r="S8" s="66" t="s">
        <v>36</v>
      </c>
      <c r="T8" s="66" t="s">
        <v>37</v>
      </c>
      <c r="U8" s="66" t="s">
        <v>38</v>
      </c>
      <c r="V8" s="66" t="s">
        <v>39</v>
      </c>
      <c r="W8" s="67" t="s">
        <v>40</v>
      </c>
    </row>
    <row r="9" spans="2:23" ht="25" thickBot="1">
      <c r="C9" s="68" t="s">
        <v>88</v>
      </c>
      <c r="D9" s="69">
        <v>0.16669999999999999</v>
      </c>
      <c r="E9" s="69">
        <v>8.8700000000000001E-2</v>
      </c>
      <c r="F9" s="69">
        <v>-3.3399999999999999E-2</v>
      </c>
      <c r="G9" s="69">
        <v>1.38E-2</v>
      </c>
      <c r="H9" s="69">
        <v>0.1386</v>
      </c>
      <c r="I9" s="69">
        <v>7.6100000000000001E-2</v>
      </c>
      <c r="J9" s="69">
        <v>0.1741</v>
      </c>
      <c r="K9" s="69">
        <v>3.5999999999999997E-2</v>
      </c>
      <c r="L9" s="69">
        <v>1.66E-2</v>
      </c>
      <c r="M9" s="69">
        <v>0.12509999999999999</v>
      </c>
      <c r="N9" s="69">
        <v>3.5400000000000001E-2</v>
      </c>
      <c r="O9" s="69">
        <v>5.2699999999999997E-2</v>
      </c>
      <c r="P9" s="69">
        <v>0.32579999999999998</v>
      </c>
      <c r="Q9" s="69">
        <v>0.58960000000000001</v>
      </c>
      <c r="R9" s="69">
        <v>0.67600000000000005</v>
      </c>
      <c r="S9" s="69">
        <v>0.14319999999999999</v>
      </c>
      <c r="T9" s="69">
        <v>0.13450000000000001</v>
      </c>
      <c r="U9" s="69">
        <v>3.5299999999999998E-2</v>
      </c>
      <c r="V9" s="69">
        <v>1.38E-2</v>
      </c>
      <c r="W9" s="70">
        <v>0.13950000000000001</v>
      </c>
    </row>
    <row r="10" spans="2:23">
      <c r="B10" s="44"/>
      <c r="C10" s="71"/>
    </row>
    <row r="11" spans="2:23">
      <c r="B11" s="44"/>
      <c r="C11" s="71"/>
    </row>
    <row r="12" spans="2:23">
      <c r="B12" s="44"/>
      <c r="C12" s="71"/>
    </row>
    <row r="13" spans="2:23">
      <c r="B13" s="44"/>
      <c r="C13" s="71"/>
    </row>
    <row r="14" spans="2:23">
      <c r="B14" s="44"/>
      <c r="C14" s="71"/>
    </row>
    <row r="15" spans="2:23">
      <c r="B15" s="44"/>
      <c r="C15" s="71"/>
    </row>
    <row r="16" spans="2:23">
      <c r="B16" s="44"/>
      <c r="C16" s="71"/>
    </row>
    <row r="17" spans="2:23" ht="24">
      <c r="B17" s="44"/>
      <c r="C17" s="72" t="s">
        <v>89</v>
      </c>
      <c r="D17" s="73"/>
      <c r="E17" s="73"/>
      <c r="F17" s="73"/>
      <c r="G17" s="135"/>
      <c r="H17" s="135"/>
    </row>
    <row r="18" spans="2:23" ht="16" thickBot="1">
      <c r="B18" s="44"/>
      <c r="C18" s="71"/>
    </row>
    <row r="19" spans="2:23">
      <c r="B19" s="74"/>
      <c r="C19" s="39"/>
      <c r="D19" s="40" t="s">
        <v>21</v>
      </c>
      <c r="E19" s="40" t="s">
        <v>22</v>
      </c>
      <c r="F19" s="40" t="s">
        <v>23</v>
      </c>
      <c r="G19" s="40" t="s">
        <v>24</v>
      </c>
      <c r="H19" s="40" t="s">
        <v>25</v>
      </c>
      <c r="I19" s="40" t="s">
        <v>26</v>
      </c>
      <c r="J19" s="40" t="s">
        <v>27</v>
      </c>
      <c r="K19" s="40" t="s">
        <v>28</v>
      </c>
      <c r="L19" s="40" t="s">
        <v>29</v>
      </c>
      <c r="M19" s="40" t="s">
        <v>30</v>
      </c>
      <c r="N19" s="40" t="s">
        <v>31</v>
      </c>
      <c r="O19" s="40" t="s">
        <v>32</v>
      </c>
      <c r="P19" s="40" t="s">
        <v>33</v>
      </c>
      <c r="Q19" s="40" t="s">
        <v>34</v>
      </c>
      <c r="R19" s="40" t="s">
        <v>35</v>
      </c>
      <c r="S19" s="40" t="s">
        <v>36</v>
      </c>
      <c r="T19" s="40" t="s">
        <v>37</v>
      </c>
      <c r="U19" s="40" t="s">
        <v>38</v>
      </c>
      <c r="V19" s="40" t="s">
        <v>39</v>
      </c>
      <c r="W19" s="75" t="s">
        <v>40</v>
      </c>
    </row>
    <row r="20" spans="2:23">
      <c r="B20" s="76"/>
      <c r="C20" s="77" t="s">
        <v>90</v>
      </c>
      <c r="D20" s="78">
        <v>0.05</v>
      </c>
      <c r="E20" s="78">
        <v>0.05</v>
      </c>
      <c r="F20" s="78">
        <v>0.05</v>
      </c>
      <c r="G20" s="78">
        <v>0.05</v>
      </c>
      <c r="H20" s="78">
        <v>0.05</v>
      </c>
      <c r="I20" s="78">
        <v>0.05</v>
      </c>
      <c r="J20" s="78">
        <v>0.05</v>
      </c>
      <c r="K20" s="78">
        <v>0.05</v>
      </c>
      <c r="L20" s="78">
        <v>0.05</v>
      </c>
      <c r="M20" s="78">
        <v>0.05</v>
      </c>
      <c r="N20" s="78">
        <v>0.05</v>
      </c>
      <c r="O20" s="78">
        <v>0.05</v>
      </c>
      <c r="P20" s="78">
        <v>0.05</v>
      </c>
      <c r="Q20" s="78">
        <v>0.05</v>
      </c>
      <c r="R20" s="78">
        <v>0.05</v>
      </c>
      <c r="S20" s="78">
        <v>0.05</v>
      </c>
      <c r="T20" s="78">
        <v>0.05</v>
      </c>
      <c r="U20" s="78">
        <v>0.05</v>
      </c>
      <c r="V20" s="78">
        <v>0.05</v>
      </c>
      <c r="W20" s="78">
        <v>0.05</v>
      </c>
    </row>
    <row r="21" spans="2:23">
      <c r="B21" s="79" t="s">
        <v>21</v>
      </c>
      <c r="C21" s="80">
        <f>D20</f>
        <v>0.05</v>
      </c>
      <c r="D21">
        <v>0.11837085572909159</v>
      </c>
      <c r="E21">
        <v>2.8213789048611607E-2</v>
      </c>
      <c r="F21">
        <v>1.1582536672449807E-2</v>
      </c>
      <c r="G21">
        <v>3.5205598987964826E-2</v>
      </c>
      <c r="H21">
        <v>1.3006359170893149E-2</v>
      </c>
      <c r="I21">
        <v>2.2494870810722021E-2</v>
      </c>
      <c r="J21">
        <v>5.6062961310073656E-2</v>
      </c>
      <c r="K21">
        <v>4.1872964923964681E-2</v>
      </c>
      <c r="L21">
        <v>4.6643990355477144E-2</v>
      </c>
      <c r="M21">
        <v>6.0941291946556508E-2</v>
      </c>
      <c r="N21">
        <v>4.1339209030180915E-2</v>
      </c>
      <c r="O21">
        <v>9.7855211025618019E-2</v>
      </c>
      <c r="P21">
        <v>1.7857332166030658E-2</v>
      </c>
      <c r="Q21">
        <v>1.3564823244530757E-2</v>
      </c>
      <c r="R21">
        <v>1.2570604427729328E-2</v>
      </c>
      <c r="S21">
        <v>6.0649781026662544E-3</v>
      </c>
      <c r="T21">
        <v>1.5135247901126747E-2</v>
      </c>
      <c r="U21">
        <v>-3.4033273187061355E-3</v>
      </c>
      <c r="V21">
        <v>1.5075516843557795E-2</v>
      </c>
      <c r="W21" s="81">
        <v>6.8911769341409898E-2</v>
      </c>
    </row>
    <row r="22" spans="2:23">
      <c r="B22" s="79" t="s">
        <v>22</v>
      </c>
      <c r="C22" s="80">
        <f>E20</f>
        <v>0.05</v>
      </c>
      <c r="D22">
        <v>2.8213789048611607E-2</v>
      </c>
      <c r="E22">
        <v>3.9622325262786848E-2</v>
      </c>
      <c r="F22">
        <v>1.7699553357358951E-2</v>
      </c>
      <c r="G22">
        <v>1.2981177561897914E-2</v>
      </c>
      <c r="H22">
        <v>1.6508606921699313E-2</v>
      </c>
      <c r="I22">
        <v>1.6032279491111273E-2</v>
      </c>
      <c r="J22">
        <v>1.9636970659093641E-2</v>
      </c>
      <c r="K22">
        <v>2.5888106273220711E-2</v>
      </c>
      <c r="L22">
        <v>2.4594077434763977E-2</v>
      </c>
      <c r="M22">
        <v>1.9372081285811166E-2</v>
      </c>
      <c r="N22">
        <v>2.6785973433872928E-2</v>
      </c>
      <c r="O22">
        <v>2.7415438898990903E-2</v>
      </c>
      <c r="P22">
        <v>2.2086139771377886E-2</v>
      </c>
      <c r="Q22">
        <v>1.3360414543127351E-2</v>
      </c>
      <c r="R22">
        <v>1.6088458479819462E-2</v>
      </c>
      <c r="S22">
        <v>1.9678802490595629E-2</v>
      </c>
      <c r="T22">
        <v>2.2259351712829903E-2</v>
      </c>
      <c r="U22">
        <v>-6.7121777360693716E-5</v>
      </c>
      <c r="V22">
        <v>2.4830134322948533E-2</v>
      </c>
      <c r="W22" s="81">
        <v>1.97757737068474E-2</v>
      </c>
    </row>
    <row r="23" spans="2:23">
      <c r="B23" s="79" t="s">
        <v>23</v>
      </c>
      <c r="C23" s="80">
        <f>F20</f>
        <v>0.05</v>
      </c>
      <c r="D23">
        <v>1.1582536672449807E-2</v>
      </c>
      <c r="E23">
        <v>1.7699553357358951E-2</v>
      </c>
      <c r="F23">
        <v>2.8893053433794086E-2</v>
      </c>
      <c r="G23">
        <v>9.5205194261864159E-3</v>
      </c>
      <c r="H23">
        <v>5.8750802221419563E-3</v>
      </c>
      <c r="I23">
        <v>1.1470024941031127E-2</v>
      </c>
      <c r="J23">
        <v>1.0990013405903528E-2</v>
      </c>
      <c r="K23">
        <v>1.2316950946445311E-2</v>
      </c>
      <c r="L23">
        <v>1.1592542275145827E-2</v>
      </c>
      <c r="M23">
        <v>1.2978556173864354E-2</v>
      </c>
      <c r="N23">
        <v>1.2429805851662798E-2</v>
      </c>
      <c r="O23">
        <v>1.4370276078927689E-2</v>
      </c>
      <c r="P23">
        <v>1.4944931957973917E-2</v>
      </c>
      <c r="Q23">
        <v>1.4970047358495414E-2</v>
      </c>
      <c r="R23">
        <v>9.8553860051368881E-3</v>
      </c>
      <c r="S23">
        <v>1.3867836165002576E-2</v>
      </c>
      <c r="T23">
        <v>1.2871640702002436E-2</v>
      </c>
      <c r="U23">
        <v>-1.9821752478410373E-3</v>
      </c>
      <c r="V23">
        <v>1.3865489569678884E-2</v>
      </c>
      <c r="W23" s="81">
        <v>1.6816901659189934E-2</v>
      </c>
    </row>
    <row r="24" spans="2:23">
      <c r="B24" s="79" t="s">
        <v>24</v>
      </c>
      <c r="C24" s="80">
        <f>G20</f>
        <v>0.05</v>
      </c>
      <c r="D24">
        <v>3.5205598987964826E-2</v>
      </c>
      <c r="E24">
        <v>1.2981177561897914E-2</v>
      </c>
      <c r="F24">
        <v>9.5205194261864159E-3</v>
      </c>
      <c r="G24">
        <v>0.10080964616848231</v>
      </c>
      <c r="H24">
        <v>1.5076747806341646E-2</v>
      </c>
      <c r="I24">
        <v>2.1503182158766228E-2</v>
      </c>
      <c r="J24">
        <v>4.0586898932327538E-2</v>
      </c>
      <c r="K24">
        <v>1.9207631604305317E-2</v>
      </c>
      <c r="L24">
        <v>1.9804321083707246E-2</v>
      </c>
      <c r="M24">
        <v>2.3276508180501039E-2</v>
      </c>
      <c r="N24">
        <v>1.8807162985973576E-2</v>
      </c>
      <c r="O24">
        <v>3.7307088257174617E-2</v>
      </c>
      <c r="P24">
        <v>3.2463790086054961E-2</v>
      </c>
      <c r="Q24">
        <v>1.5131063237534719E-2</v>
      </c>
      <c r="R24">
        <v>3.6756229851980564E-2</v>
      </c>
      <c r="S24">
        <v>2.407753839927582E-2</v>
      </c>
      <c r="T24">
        <v>2.2848486317302134E-2</v>
      </c>
      <c r="U24">
        <v>-6.1217320666529873E-3</v>
      </c>
      <c r="V24">
        <v>1.9644964501738919E-2</v>
      </c>
      <c r="W24" s="81">
        <v>4.5251984512083773E-2</v>
      </c>
    </row>
    <row r="25" spans="2:23">
      <c r="B25" s="79" t="s">
        <v>25</v>
      </c>
      <c r="C25" s="80">
        <f>H20</f>
        <v>0.05</v>
      </c>
      <c r="D25">
        <v>1.3006359170893149E-2</v>
      </c>
      <c r="E25">
        <v>1.6508606921699313E-2</v>
      </c>
      <c r="F25">
        <v>5.8750802221419563E-3</v>
      </c>
      <c r="G25">
        <v>1.5076747806341646E-2</v>
      </c>
      <c r="H25">
        <v>3.0919304761984494E-2</v>
      </c>
      <c r="I25">
        <v>1.5328473495388142E-2</v>
      </c>
      <c r="J25">
        <v>2.5352384006923655E-2</v>
      </c>
      <c r="K25">
        <v>1.6414419440682622E-2</v>
      </c>
      <c r="L25">
        <v>1.4676182135388516E-2</v>
      </c>
      <c r="M25">
        <v>1.2674658011195342E-2</v>
      </c>
      <c r="N25">
        <v>1.6605553169218211E-2</v>
      </c>
      <c r="O25">
        <v>1.4125700507395166E-2</v>
      </c>
      <c r="P25">
        <v>2.5884920230395604E-2</v>
      </c>
      <c r="Q25">
        <v>2.687009671190168E-2</v>
      </c>
      <c r="R25">
        <v>4.0807469541151178E-2</v>
      </c>
      <c r="S25">
        <v>2.0156255743016775E-2</v>
      </c>
      <c r="T25">
        <v>1.6829320281252513E-2</v>
      </c>
      <c r="U25">
        <v>-4.6528775734057809E-3</v>
      </c>
      <c r="V25">
        <v>1.4505470450603422E-2</v>
      </c>
      <c r="W25" s="81">
        <v>1.6492338798977171E-2</v>
      </c>
    </row>
    <row r="26" spans="2:23">
      <c r="B26" s="79" t="s">
        <v>26</v>
      </c>
      <c r="C26" s="80">
        <f>I20</f>
        <v>0.05</v>
      </c>
      <c r="D26">
        <v>2.2494870810722021E-2</v>
      </c>
      <c r="E26">
        <v>1.6032279491111273E-2</v>
      </c>
      <c r="F26">
        <v>1.1470024941031127E-2</v>
      </c>
      <c r="G26">
        <v>2.1503182158766228E-2</v>
      </c>
      <c r="H26">
        <v>1.5328473495388142E-2</v>
      </c>
      <c r="I26">
        <v>2.4399347787258177E-2</v>
      </c>
      <c r="J26">
        <v>2.8306135135676421E-2</v>
      </c>
      <c r="K26">
        <v>2.3146744394600086E-2</v>
      </c>
      <c r="L26">
        <v>2.2499422257106876E-2</v>
      </c>
      <c r="M26">
        <v>1.8599033054936681E-2</v>
      </c>
      <c r="N26">
        <v>2.3096898001481604E-2</v>
      </c>
      <c r="O26">
        <v>3.4072670678152991E-2</v>
      </c>
      <c r="P26">
        <v>3.009120688000106E-2</v>
      </c>
      <c r="Q26">
        <v>3.2825093514495481E-2</v>
      </c>
      <c r="R26">
        <v>4.6905960036098079E-2</v>
      </c>
      <c r="S26">
        <v>2.3492026904316191E-2</v>
      </c>
      <c r="T26">
        <v>1.3502631754484719E-2</v>
      </c>
      <c r="U26">
        <v>-7.6535984250267614E-3</v>
      </c>
      <c r="V26">
        <v>2.5384333134896499E-2</v>
      </c>
      <c r="W26" s="81">
        <v>3.0498350587676529E-2</v>
      </c>
    </row>
    <row r="27" spans="2:23">
      <c r="B27" s="79" t="s">
        <v>27</v>
      </c>
      <c r="C27" s="80">
        <f>J20</f>
        <v>0.05</v>
      </c>
      <c r="D27">
        <v>5.6062961310073656E-2</v>
      </c>
      <c r="E27">
        <v>1.9636970659093641E-2</v>
      </c>
      <c r="F27">
        <v>1.0990013405903528E-2</v>
      </c>
      <c r="G27">
        <v>4.0586898932327538E-2</v>
      </c>
      <c r="H27">
        <v>2.5352384006923655E-2</v>
      </c>
      <c r="I27">
        <v>2.8306135135676421E-2</v>
      </c>
      <c r="J27">
        <v>9.9246813841084747E-2</v>
      </c>
      <c r="K27">
        <v>3.322731516032261E-2</v>
      </c>
      <c r="L27">
        <v>3.4780599464925871E-2</v>
      </c>
      <c r="M27">
        <v>4.0593364472455151E-2</v>
      </c>
      <c r="N27">
        <v>3.2717557138889013E-2</v>
      </c>
      <c r="O27">
        <v>6.9531729747736554E-2</v>
      </c>
      <c r="P27">
        <v>3.8471545527364662E-2</v>
      </c>
      <c r="Q27">
        <v>6.1170121971571539E-2</v>
      </c>
      <c r="R27">
        <v>5.6977988597379459E-2</v>
      </c>
      <c r="S27">
        <v>2.0926710069092053E-2</v>
      </c>
      <c r="T27">
        <v>1.7194421644608604E-2</v>
      </c>
      <c r="U27">
        <v>-7.2417800072115193E-3</v>
      </c>
      <c r="V27">
        <v>2.3211789236744964E-2</v>
      </c>
      <c r="W27" s="81">
        <v>6.3878414068247263E-2</v>
      </c>
    </row>
    <row r="28" spans="2:23">
      <c r="B28" s="82" t="s">
        <v>28</v>
      </c>
      <c r="C28" s="80">
        <f>K20</f>
        <v>0.05</v>
      </c>
      <c r="D28">
        <v>4.1872964923964681E-2</v>
      </c>
      <c r="E28">
        <v>2.5888106273220711E-2</v>
      </c>
      <c r="F28">
        <v>1.2316950946445311E-2</v>
      </c>
      <c r="G28">
        <v>1.9207631604305317E-2</v>
      </c>
      <c r="H28">
        <v>1.6414419440682622E-2</v>
      </c>
      <c r="I28">
        <v>2.3146744394600086E-2</v>
      </c>
      <c r="J28">
        <v>3.322731516032261E-2</v>
      </c>
      <c r="K28">
        <v>4.0981490836964077E-2</v>
      </c>
      <c r="L28">
        <v>4.0659863991113113E-2</v>
      </c>
      <c r="M28">
        <v>2.8531227515847638E-2</v>
      </c>
      <c r="N28">
        <v>4.0738756486581353E-2</v>
      </c>
      <c r="O28">
        <v>6.1204122857330262E-2</v>
      </c>
      <c r="P28">
        <v>3.7706583086289498E-2</v>
      </c>
      <c r="Q28">
        <v>4.5113679154701991E-2</v>
      </c>
      <c r="R28">
        <v>6.4216512862259448E-2</v>
      </c>
      <c r="S28">
        <v>3.4980003816757289E-2</v>
      </c>
      <c r="T28">
        <v>1.7547795082630508E-2</v>
      </c>
      <c r="U28">
        <v>-7.1810038284059342E-3</v>
      </c>
      <c r="V28">
        <v>1.9448588556113089E-2</v>
      </c>
      <c r="W28" s="81">
        <v>3.6017390598798188E-2</v>
      </c>
    </row>
    <row r="29" spans="2:23">
      <c r="B29" s="82" t="s">
        <v>29</v>
      </c>
      <c r="C29" s="80">
        <f>L20</f>
        <v>0.05</v>
      </c>
      <c r="D29">
        <v>4.6643990355477144E-2</v>
      </c>
      <c r="E29">
        <v>2.4594077434763977E-2</v>
      </c>
      <c r="F29">
        <v>1.1592542275145827E-2</v>
      </c>
      <c r="G29">
        <v>1.9804321083707246E-2</v>
      </c>
      <c r="H29">
        <v>1.4676182135388516E-2</v>
      </c>
      <c r="I29">
        <v>2.2499422257106876E-2</v>
      </c>
      <c r="J29">
        <v>3.4780599464925871E-2</v>
      </c>
      <c r="K29">
        <v>4.0659863991113113E-2</v>
      </c>
      <c r="L29">
        <v>4.2129044134570005E-2</v>
      </c>
      <c r="M29">
        <v>3.0893655758388622E-2</v>
      </c>
      <c r="N29">
        <v>4.030738484729042E-2</v>
      </c>
      <c r="O29">
        <v>6.7387401698590518E-2</v>
      </c>
      <c r="P29">
        <v>3.694172712706055E-2</v>
      </c>
      <c r="Q29">
        <v>4.4372400620891282E-2</v>
      </c>
      <c r="R29">
        <v>6.5289020160798017E-2</v>
      </c>
      <c r="S29">
        <v>3.1565063568428038E-2</v>
      </c>
      <c r="T29">
        <v>1.6321740914076975E-2</v>
      </c>
      <c r="U29">
        <v>-5.0582922743397409E-3</v>
      </c>
      <c r="V29">
        <v>1.9129459166623376E-2</v>
      </c>
      <c r="W29" s="81">
        <v>3.962742516094072E-2</v>
      </c>
    </row>
    <row r="30" spans="2:23">
      <c r="B30" s="82" t="s">
        <v>30</v>
      </c>
      <c r="C30" s="80">
        <f>M20</f>
        <v>0.05</v>
      </c>
      <c r="D30">
        <v>6.0941291946556508E-2</v>
      </c>
      <c r="E30">
        <v>1.9372081285811166E-2</v>
      </c>
      <c r="F30">
        <v>1.2978556173864354E-2</v>
      </c>
      <c r="G30">
        <v>2.3276508180501039E-2</v>
      </c>
      <c r="H30">
        <v>1.2674658011195342E-2</v>
      </c>
      <c r="I30">
        <v>1.8599033054936681E-2</v>
      </c>
      <c r="J30">
        <v>4.0593364472455151E-2</v>
      </c>
      <c r="K30">
        <v>2.8531227515847638E-2</v>
      </c>
      <c r="L30">
        <v>3.0893655758388622E-2</v>
      </c>
      <c r="M30">
        <v>4.1207982884977609E-2</v>
      </c>
      <c r="N30">
        <v>2.8341975975430006E-2</v>
      </c>
      <c r="O30">
        <v>6.146344374456033E-2</v>
      </c>
      <c r="P30">
        <v>2.4327837431950123E-2</v>
      </c>
      <c r="Q30">
        <v>1.6444627255156542E-2</v>
      </c>
      <c r="R30">
        <v>3.4359828748089231E-2</v>
      </c>
      <c r="S30">
        <v>1.3261995767497417E-2</v>
      </c>
      <c r="T30">
        <v>1.3445881275140383E-2</v>
      </c>
      <c r="U30">
        <v>4.1196570414556372E-5</v>
      </c>
      <c r="V30">
        <v>1.3326102128888007E-2</v>
      </c>
      <c r="W30" s="81">
        <v>4.5489798062753495E-2</v>
      </c>
    </row>
    <row r="31" spans="2:23">
      <c r="B31" s="82" t="s">
        <v>31</v>
      </c>
      <c r="C31" s="80">
        <f>N20</f>
        <v>0.05</v>
      </c>
      <c r="D31">
        <v>4.1339209030180915E-2</v>
      </c>
      <c r="E31">
        <v>2.6785973433872928E-2</v>
      </c>
      <c r="F31">
        <v>1.2429805851662798E-2</v>
      </c>
      <c r="G31">
        <v>1.8807162985973576E-2</v>
      </c>
      <c r="H31">
        <v>1.6605553169218211E-2</v>
      </c>
      <c r="I31">
        <v>2.3096898001481604E-2</v>
      </c>
      <c r="J31">
        <v>3.2717557138889013E-2</v>
      </c>
      <c r="K31">
        <v>4.0738756486581353E-2</v>
      </c>
      <c r="L31">
        <v>4.030738484729042E-2</v>
      </c>
      <c r="M31">
        <v>2.8341975975430006E-2</v>
      </c>
      <c r="N31">
        <v>4.0685936890281008E-2</v>
      </c>
      <c r="O31">
        <v>5.9862412618192654E-2</v>
      </c>
      <c r="P31">
        <v>3.781859819151151E-2</v>
      </c>
      <c r="Q31">
        <v>4.3909911787732375E-2</v>
      </c>
      <c r="R31">
        <v>6.366358775064726E-2</v>
      </c>
      <c r="S31">
        <v>3.4890782321498559E-2</v>
      </c>
      <c r="T31">
        <v>1.8125514971840673E-2</v>
      </c>
      <c r="U31">
        <v>-7.0196235000617143E-3</v>
      </c>
      <c r="V31">
        <v>1.9864433155328962E-2</v>
      </c>
      <c r="W31" s="81">
        <v>3.5044494450867041E-2</v>
      </c>
    </row>
    <row r="32" spans="2:23">
      <c r="B32" s="82" t="s">
        <v>32</v>
      </c>
      <c r="C32" s="80">
        <f>O20</f>
        <v>0.05</v>
      </c>
      <c r="D32">
        <v>9.7855211025618019E-2</v>
      </c>
      <c r="E32">
        <v>2.7415438898990903E-2</v>
      </c>
      <c r="F32">
        <v>1.4370276078927689E-2</v>
      </c>
      <c r="G32">
        <v>3.7307088257174617E-2</v>
      </c>
      <c r="H32">
        <v>1.4125700507395166E-2</v>
      </c>
      <c r="I32">
        <v>3.4072670678152991E-2</v>
      </c>
      <c r="J32">
        <v>6.9531729747736554E-2</v>
      </c>
      <c r="K32">
        <v>6.1204122857330262E-2</v>
      </c>
      <c r="L32">
        <v>6.7387401698590518E-2</v>
      </c>
      <c r="M32">
        <v>6.146344374456033E-2</v>
      </c>
      <c r="N32">
        <v>5.9862412618192654E-2</v>
      </c>
      <c r="O32">
        <v>0.16954839638226643</v>
      </c>
      <c r="P32">
        <v>5.2979423838782888E-2</v>
      </c>
      <c r="Q32">
        <v>6.5582665284143624E-2</v>
      </c>
      <c r="R32">
        <v>0.11017001612041512</v>
      </c>
      <c r="S32">
        <v>4.0098173818010729E-2</v>
      </c>
      <c r="T32">
        <v>1.961405333573087E-2</v>
      </c>
      <c r="U32">
        <v>-9.3721298765238673E-3</v>
      </c>
      <c r="V32">
        <v>2.3731150144099454E-2</v>
      </c>
      <c r="W32" s="81">
        <v>9.4280405788287239E-2</v>
      </c>
    </row>
    <row r="33" spans="2:23">
      <c r="B33" s="82" t="s">
        <v>33</v>
      </c>
      <c r="C33" s="80">
        <f>P20</f>
        <v>0.05</v>
      </c>
      <c r="D33">
        <v>1.7857332166030658E-2</v>
      </c>
      <c r="E33">
        <v>2.2086139771377886E-2</v>
      </c>
      <c r="F33">
        <v>1.4944931957973917E-2</v>
      </c>
      <c r="G33">
        <v>3.2463790086054961E-2</v>
      </c>
      <c r="H33">
        <v>2.5884920230395604E-2</v>
      </c>
      <c r="I33">
        <v>3.009120688000106E-2</v>
      </c>
      <c r="J33">
        <v>3.8471545527364662E-2</v>
      </c>
      <c r="K33">
        <v>3.7706583086289498E-2</v>
      </c>
      <c r="L33">
        <v>3.694172712706055E-2</v>
      </c>
      <c r="M33">
        <v>2.4327837431950123E-2</v>
      </c>
      <c r="N33">
        <v>3.781859819151151E-2</v>
      </c>
      <c r="O33">
        <v>5.2979423838782888E-2</v>
      </c>
      <c r="P33">
        <v>9.0446114473336642E-2</v>
      </c>
      <c r="Q33">
        <v>9.7484631153557016E-2</v>
      </c>
      <c r="R33">
        <v>0.15807790888132137</v>
      </c>
      <c r="S33">
        <v>7.2181668640993943E-2</v>
      </c>
      <c r="T33">
        <v>2.4099389924092177E-2</v>
      </c>
      <c r="U33">
        <v>-9.3622626097861778E-3</v>
      </c>
      <c r="V33">
        <v>2.6210802550209206E-2</v>
      </c>
      <c r="W33" s="81">
        <v>3.4406938277444184E-2</v>
      </c>
    </row>
    <row r="34" spans="2:23">
      <c r="B34" s="82" t="s">
        <v>34</v>
      </c>
      <c r="C34" s="80">
        <f>Q20</f>
        <v>0.05</v>
      </c>
      <c r="D34">
        <v>1.3564823244530757E-2</v>
      </c>
      <c r="E34">
        <v>1.3360414543127351E-2</v>
      </c>
      <c r="F34">
        <v>1.4970047358495414E-2</v>
      </c>
      <c r="G34">
        <v>1.5131063237534719E-2</v>
      </c>
      <c r="H34">
        <v>2.687009671190168E-2</v>
      </c>
      <c r="I34">
        <v>3.2825093514495481E-2</v>
      </c>
      <c r="J34">
        <v>6.1170121971571539E-2</v>
      </c>
      <c r="K34">
        <v>4.5113679154701991E-2</v>
      </c>
      <c r="L34">
        <v>4.4372400620891282E-2</v>
      </c>
      <c r="M34">
        <v>1.6444627255156542E-2</v>
      </c>
      <c r="N34">
        <v>4.3909911787732375E-2</v>
      </c>
      <c r="O34">
        <v>6.5582665284143624E-2</v>
      </c>
      <c r="P34">
        <v>9.7484631153557016E-2</v>
      </c>
      <c r="Q34">
        <v>0.24941297363578313</v>
      </c>
      <c r="R34">
        <v>0.2026975476837049</v>
      </c>
      <c r="S34">
        <v>0.10530804615415545</v>
      </c>
      <c r="T34">
        <v>7.1907621940488836E-3</v>
      </c>
      <c r="U34">
        <v>-1.5319992338821812E-2</v>
      </c>
      <c r="V34">
        <v>3.2140237082342989E-2</v>
      </c>
      <c r="W34" s="81">
        <v>3.4010991391250106E-2</v>
      </c>
    </row>
    <row r="35" spans="2:23">
      <c r="B35" s="82" t="s">
        <v>35</v>
      </c>
      <c r="C35" s="80">
        <f>R20</f>
        <v>0.05</v>
      </c>
      <c r="D35">
        <v>1.2570604427729328E-2</v>
      </c>
      <c r="E35">
        <v>1.6088458479819462E-2</v>
      </c>
      <c r="F35">
        <v>9.8553860051368881E-3</v>
      </c>
      <c r="G35">
        <v>3.6756229851980564E-2</v>
      </c>
      <c r="H35">
        <v>4.0807469541151178E-2</v>
      </c>
      <c r="I35">
        <v>4.6905960036098079E-2</v>
      </c>
      <c r="J35">
        <v>5.6977988597379459E-2</v>
      </c>
      <c r="K35">
        <v>6.4216512862259448E-2</v>
      </c>
      <c r="L35">
        <v>6.5289020160798017E-2</v>
      </c>
      <c r="M35">
        <v>3.4359828748089231E-2</v>
      </c>
      <c r="N35">
        <v>6.366358775064726E-2</v>
      </c>
      <c r="O35">
        <v>0.11017001612041512</v>
      </c>
      <c r="P35">
        <v>0.15807790888132137</v>
      </c>
      <c r="Q35">
        <v>0.2026975476837049</v>
      </c>
      <c r="R35">
        <v>0.57949919680274697</v>
      </c>
      <c r="S35">
        <v>0.15174163687960268</v>
      </c>
      <c r="T35">
        <v>6.1369401502744149E-3</v>
      </c>
      <c r="U35">
        <v>-1.1079982764800423E-2</v>
      </c>
      <c r="V35">
        <v>3.0851715311230717E-2</v>
      </c>
      <c r="W35" s="81">
        <v>5.5757141208582217E-2</v>
      </c>
    </row>
    <row r="36" spans="2:23">
      <c r="B36" s="82" t="s">
        <v>36</v>
      </c>
      <c r="C36" s="80">
        <f>S20</f>
        <v>0.05</v>
      </c>
      <c r="D36">
        <v>6.0649781026662544E-3</v>
      </c>
      <c r="E36">
        <v>1.9678802490595629E-2</v>
      </c>
      <c r="F36">
        <v>1.3867836165002576E-2</v>
      </c>
      <c r="G36">
        <v>2.407753839927582E-2</v>
      </c>
      <c r="H36">
        <v>2.0156255743016775E-2</v>
      </c>
      <c r="I36">
        <v>2.3492026904316191E-2</v>
      </c>
      <c r="J36">
        <v>2.0926710069092053E-2</v>
      </c>
      <c r="K36">
        <v>3.4980003816757289E-2</v>
      </c>
      <c r="L36">
        <v>3.1565063568428038E-2</v>
      </c>
      <c r="M36">
        <v>1.3261995767497417E-2</v>
      </c>
      <c r="N36">
        <v>3.4890782321498559E-2</v>
      </c>
      <c r="O36">
        <v>4.0098173818010729E-2</v>
      </c>
      <c r="P36">
        <v>7.2181668640993943E-2</v>
      </c>
      <c r="Q36">
        <v>0.10530804615415545</v>
      </c>
      <c r="R36">
        <v>0.15174163687960268</v>
      </c>
      <c r="S36">
        <v>0.10915039361887405</v>
      </c>
      <c r="T36">
        <v>7.3710550870452855E-3</v>
      </c>
      <c r="U36">
        <v>-2.1707639576181922E-2</v>
      </c>
      <c r="V36">
        <v>1.4763474488560599E-2</v>
      </c>
      <c r="W36" s="81">
        <v>2.2366713949613967E-2</v>
      </c>
    </row>
    <row r="37" spans="2:23">
      <c r="B37" s="82" t="s">
        <v>37</v>
      </c>
      <c r="C37" s="80">
        <f>T20</f>
        <v>0.05</v>
      </c>
      <c r="D37">
        <v>1.5135247901126747E-2</v>
      </c>
      <c r="E37">
        <v>2.2259351712829903E-2</v>
      </c>
      <c r="F37">
        <v>1.2871640702002436E-2</v>
      </c>
      <c r="G37">
        <v>2.2848486317302134E-2</v>
      </c>
      <c r="H37">
        <v>1.6829320281252513E-2</v>
      </c>
      <c r="I37">
        <v>1.3502631754484719E-2</v>
      </c>
      <c r="J37">
        <v>1.7194421644608604E-2</v>
      </c>
      <c r="K37">
        <v>1.7547795082630508E-2</v>
      </c>
      <c r="L37">
        <v>1.6321740914076975E-2</v>
      </c>
      <c r="M37">
        <v>1.3445881275140383E-2</v>
      </c>
      <c r="N37">
        <v>1.8125514971840673E-2</v>
      </c>
      <c r="O37">
        <v>1.961405333573087E-2</v>
      </c>
      <c r="P37">
        <v>2.4099389924092177E-2</v>
      </c>
      <c r="Q37">
        <v>7.1907621940488836E-3</v>
      </c>
      <c r="R37">
        <v>6.1369401502744149E-3</v>
      </c>
      <c r="S37">
        <v>7.3710550870452855E-3</v>
      </c>
      <c r="T37">
        <v>3.0801571671293812E-2</v>
      </c>
      <c r="U37">
        <v>1.4372120905706087E-3</v>
      </c>
      <c r="V37">
        <v>1.6847323558124631E-2</v>
      </c>
      <c r="W37" s="81">
        <v>1.376136076711729E-2</v>
      </c>
    </row>
    <row r="38" spans="2:23">
      <c r="B38" s="82" t="s">
        <v>38</v>
      </c>
      <c r="C38" s="80">
        <f>U20</f>
        <v>0.05</v>
      </c>
      <c r="D38">
        <v>-3.4033273187061355E-3</v>
      </c>
      <c r="E38">
        <v>-6.7121777360693716E-5</v>
      </c>
      <c r="F38">
        <v>-1.9821752478410373E-3</v>
      </c>
      <c r="G38">
        <v>-6.1217320666529873E-3</v>
      </c>
      <c r="H38">
        <v>-4.6528775734057809E-3</v>
      </c>
      <c r="I38">
        <v>-7.6535984250267614E-3</v>
      </c>
      <c r="J38">
        <v>-7.2417800072115193E-3</v>
      </c>
      <c r="K38">
        <v>-7.1810038284059342E-3</v>
      </c>
      <c r="L38">
        <v>-5.0582922743397409E-3</v>
      </c>
      <c r="M38">
        <v>4.1196570414556372E-5</v>
      </c>
      <c r="N38">
        <v>-7.0196235000617143E-3</v>
      </c>
      <c r="O38">
        <v>-9.3721298765238673E-3</v>
      </c>
      <c r="P38">
        <v>-9.3622626097861778E-3</v>
      </c>
      <c r="Q38">
        <v>-1.5319992338821812E-2</v>
      </c>
      <c r="R38">
        <v>-1.1079982764800423E-2</v>
      </c>
      <c r="S38">
        <v>-2.1707639576181922E-2</v>
      </c>
      <c r="T38">
        <v>1.4372120905706087E-3</v>
      </c>
      <c r="U38">
        <v>4.1682423380590722E-2</v>
      </c>
      <c r="V38">
        <v>-4.2898171479013956E-3</v>
      </c>
      <c r="W38" s="81">
        <v>-1.5305678546831666E-2</v>
      </c>
    </row>
    <row r="39" spans="2:23">
      <c r="B39" s="82" t="s">
        <v>39</v>
      </c>
      <c r="C39" s="80">
        <f>V20</f>
        <v>0.05</v>
      </c>
      <c r="D39">
        <v>1.5075516843557795E-2</v>
      </c>
      <c r="E39">
        <v>2.4830134322948533E-2</v>
      </c>
      <c r="F39">
        <v>1.3865489569678884E-2</v>
      </c>
      <c r="G39">
        <v>1.9644964501738919E-2</v>
      </c>
      <c r="H39">
        <v>1.4505470450603422E-2</v>
      </c>
      <c r="I39">
        <v>2.5384333134896499E-2</v>
      </c>
      <c r="J39">
        <v>2.3211789236744964E-2</v>
      </c>
      <c r="K39">
        <v>1.9448588556113089E-2</v>
      </c>
      <c r="L39">
        <v>1.9129459166623376E-2</v>
      </c>
      <c r="M39">
        <v>1.3326102128888007E-2</v>
      </c>
      <c r="N39">
        <v>1.9864433155328962E-2</v>
      </c>
      <c r="O39">
        <v>2.3731150144099454E-2</v>
      </c>
      <c r="P39">
        <v>2.6210802550209206E-2</v>
      </c>
      <c r="Q39">
        <v>3.2140237082342989E-2</v>
      </c>
      <c r="R39">
        <v>3.0851715311230717E-2</v>
      </c>
      <c r="S39">
        <v>1.4763474488560599E-2</v>
      </c>
      <c r="T39">
        <v>1.6847323558124631E-2</v>
      </c>
      <c r="U39">
        <v>-4.2898171479013956E-3</v>
      </c>
      <c r="V39">
        <v>7.4402071614111692E-2</v>
      </c>
      <c r="W39" s="81">
        <v>2.9675885653202103E-2</v>
      </c>
    </row>
    <row r="40" spans="2:23">
      <c r="B40" s="82" t="s">
        <v>40</v>
      </c>
      <c r="C40" s="80">
        <f>W20</f>
        <v>0.05</v>
      </c>
      <c r="D40">
        <v>6.8911769341409898E-2</v>
      </c>
      <c r="E40">
        <v>1.97757737068474E-2</v>
      </c>
      <c r="F40">
        <v>1.6816901659189934E-2</v>
      </c>
      <c r="G40">
        <v>4.5251984512083773E-2</v>
      </c>
      <c r="H40">
        <v>1.6492338798977171E-2</v>
      </c>
      <c r="I40">
        <v>3.0498350587676529E-2</v>
      </c>
      <c r="J40">
        <v>6.3878414068247263E-2</v>
      </c>
      <c r="K40">
        <v>3.6017390598798188E-2</v>
      </c>
      <c r="L40">
        <v>3.962742516094072E-2</v>
      </c>
      <c r="M40">
        <v>4.5489798062753495E-2</v>
      </c>
      <c r="N40">
        <v>3.5044494450867041E-2</v>
      </c>
      <c r="O40">
        <v>9.4280405788287239E-2</v>
      </c>
      <c r="P40">
        <v>3.4406938277444184E-2</v>
      </c>
      <c r="Q40">
        <v>3.4010991391250106E-2</v>
      </c>
      <c r="R40">
        <v>5.5757141208582217E-2</v>
      </c>
      <c r="S40">
        <v>2.2366713949613967E-2</v>
      </c>
      <c r="T40">
        <v>1.376136076711729E-2</v>
      </c>
      <c r="U40">
        <v>-1.5305678546831666E-2</v>
      </c>
      <c r="V40">
        <v>2.9675885653202103E-2</v>
      </c>
      <c r="W40" s="81">
        <v>0.11143666421580678</v>
      </c>
    </row>
    <row r="41" spans="2:23">
      <c r="B41" s="82"/>
      <c r="W41" s="81"/>
    </row>
    <row r="42" spans="2:23" ht="16" thickBot="1">
      <c r="B42" s="83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84"/>
    </row>
    <row r="44" spans="2:23">
      <c r="B44" s="44" t="s">
        <v>91</v>
      </c>
      <c r="D44" s="85">
        <f>D20*SUMPRODUCT($C21:$C40,D21:D40)</f>
        <v>1.798416459299873E-3</v>
      </c>
      <c r="E44" s="85">
        <f t="shared" ref="E44:W44" si="0">E20*SUMPRODUCT($C21:$C40,E21:E40)</f>
        <v>1.031905832198512E-3</v>
      </c>
      <c r="F44" s="85">
        <f t="shared" si="0"/>
        <v>6.3732242738637722E-4</v>
      </c>
      <c r="G44" s="85">
        <f t="shared" si="0"/>
        <v>1.3603470199823669E-3</v>
      </c>
      <c r="H44" s="85">
        <f t="shared" si="0"/>
        <v>8.836411595828618E-4</v>
      </c>
      <c r="I44" s="85">
        <f t="shared" si="0"/>
        <v>1.1399877164829336E-3</v>
      </c>
      <c r="J44" s="85">
        <f t="shared" si="0"/>
        <v>1.9140548859580238E-3</v>
      </c>
      <c r="K44" s="85">
        <f t="shared" si="0"/>
        <v>1.5800978594013048E-3</v>
      </c>
      <c r="L44" s="85">
        <f t="shared" si="0"/>
        <v>1.6103925747023681E-3</v>
      </c>
      <c r="M44" s="85">
        <f t="shared" si="0"/>
        <v>1.3489276156110354E-3</v>
      </c>
      <c r="N44" s="85">
        <f t="shared" si="0"/>
        <v>1.5700408138960482E-3</v>
      </c>
      <c r="O44" s="85">
        <f t="shared" si="0"/>
        <v>2.7780691273697057E-3</v>
      </c>
      <c r="P44" s="85">
        <f t="shared" si="0"/>
        <v>2.1627980689649046E-3</v>
      </c>
      <c r="Q44" s="85">
        <f t="shared" si="0"/>
        <v>2.7656003541007587E-3</v>
      </c>
      <c r="R44" s="85">
        <f t="shared" si="0"/>
        <v>4.3283579168354172E-3</v>
      </c>
      <c r="S44" s="85">
        <f t="shared" si="0"/>
        <v>1.8605887910220537E-3</v>
      </c>
      <c r="T44" s="85">
        <f t="shared" si="0"/>
        <v>7.8335425333898423E-4</v>
      </c>
      <c r="U44" s="85">
        <f t="shared" si="0"/>
        <v>-2.3414550709570923E-4</v>
      </c>
      <c r="V44" s="85">
        <f t="shared" si="0"/>
        <v>1.1315478108027562E-3</v>
      </c>
      <c r="W44" s="85">
        <f t="shared" si="0"/>
        <v>1.9954876591306591E-3</v>
      </c>
    </row>
    <row r="47" spans="2:23" ht="24">
      <c r="B47" s="86" t="s">
        <v>92</v>
      </c>
      <c r="C47" s="86"/>
      <c r="D47" s="87">
        <f>SUM(D20:W20)</f>
        <v>1.0000000000000002</v>
      </c>
    </row>
    <row r="48" spans="2:23" ht="24">
      <c r="B48" s="86" t="s">
        <v>93</v>
      </c>
      <c r="C48" s="86"/>
      <c r="D48" s="88">
        <f>SUMPRODUCT(D20:W20,D9:W9)</f>
        <v>0.14740500000000001</v>
      </c>
    </row>
    <row r="49" spans="2:4" ht="24">
      <c r="B49" s="86" t="s">
        <v>94</v>
      </c>
      <c r="C49" s="86"/>
      <c r="D49" s="89">
        <f>SUM(D44:W44)^0.5</f>
        <v>0.18012993321203236</v>
      </c>
    </row>
    <row r="50" spans="2:4" ht="24">
      <c r="B50" s="86" t="s">
        <v>86</v>
      </c>
      <c r="C50" s="86"/>
      <c r="D50" s="90">
        <f>(D48-C4)/D49</f>
        <v>0.71763752806057846</v>
      </c>
    </row>
    <row r="65" spans="2:23">
      <c r="B65" s="44"/>
      <c r="C65" s="71"/>
    </row>
    <row r="66" spans="2:23" ht="16" thickBot="1">
      <c r="B66" s="44"/>
      <c r="C66" s="71"/>
    </row>
    <row r="67" spans="2:23" ht="25" thickBot="1">
      <c r="C67" s="136"/>
      <c r="D67" s="91" t="s">
        <v>50</v>
      </c>
      <c r="E67" s="137"/>
    </row>
    <row r="70" spans="2:23" ht="16" thickBot="1"/>
    <row r="71" spans="2:23" ht="16" thickBot="1">
      <c r="B71" s="92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4"/>
    </row>
    <row r="72" spans="2:23">
      <c r="B72" s="95"/>
      <c r="C72" s="39"/>
      <c r="D72" s="40" t="s">
        <v>21</v>
      </c>
      <c r="E72" s="40" t="s">
        <v>22</v>
      </c>
      <c r="F72" s="40" t="s">
        <v>23</v>
      </c>
      <c r="G72" s="40" t="s">
        <v>24</v>
      </c>
      <c r="H72" s="40" t="s">
        <v>25</v>
      </c>
      <c r="I72" s="40" t="s">
        <v>26</v>
      </c>
      <c r="J72" s="40" t="s">
        <v>27</v>
      </c>
      <c r="K72" s="40" t="s">
        <v>28</v>
      </c>
      <c r="L72" s="40" t="s">
        <v>29</v>
      </c>
      <c r="M72" s="40" t="s">
        <v>30</v>
      </c>
      <c r="N72" s="40" t="s">
        <v>31</v>
      </c>
      <c r="O72" s="40" t="s">
        <v>32</v>
      </c>
      <c r="P72" s="40" t="s">
        <v>33</v>
      </c>
      <c r="Q72" s="40" t="s">
        <v>34</v>
      </c>
      <c r="R72" s="40" t="s">
        <v>35</v>
      </c>
      <c r="S72" s="40" t="s">
        <v>36</v>
      </c>
      <c r="T72" s="40" t="s">
        <v>37</v>
      </c>
      <c r="U72" s="40" t="s">
        <v>38</v>
      </c>
      <c r="V72" s="40" t="s">
        <v>39</v>
      </c>
      <c r="W72" s="75" t="s">
        <v>40</v>
      </c>
    </row>
    <row r="73" spans="2:23">
      <c r="B73" s="95"/>
      <c r="C73" s="77" t="s">
        <v>90</v>
      </c>
      <c r="D73" s="96">
        <v>5.4909801205054537E-2</v>
      </c>
      <c r="E73" s="96">
        <v>0.01</v>
      </c>
      <c r="F73" s="96">
        <v>0.01</v>
      </c>
      <c r="G73" s="96">
        <v>0.01</v>
      </c>
      <c r="H73" s="96">
        <v>0.01</v>
      </c>
      <c r="I73" s="96">
        <v>0.01</v>
      </c>
      <c r="J73" s="96">
        <v>0.01</v>
      </c>
      <c r="K73" s="96">
        <v>0.01</v>
      </c>
      <c r="L73" s="96">
        <v>0.01</v>
      </c>
      <c r="M73" s="96">
        <v>0.01</v>
      </c>
      <c r="N73" s="96">
        <v>0.01</v>
      </c>
      <c r="O73" s="96">
        <v>0.01</v>
      </c>
      <c r="P73" s="96">
        <v>0.01</v>
      </c>
      <c r="Q73" s="96">
        <v>0.27365482941346975</v>
      </c>
      <c r="R73" s="96">
        <v>6.3187192104374568E-2</v>
      </c>
      <c r="S73" s="96">
        <v>0.01</v>
      </c>
      <c r="T73" s="96">
        <v>0.32258864040472601</v>
      </c>
      <c r="U73" s="96">
        <v>0.1356595383423638</v>
      </c>
      <c r="V73" s="96">
        <v>0.01</v>
      </c>
      <c r="W73" s="97">
        <v>0.01</v>
      </c>
    </row>
    <row r="74" spans="2:23">
      <c r="B74" s="98" t="s">
        <v>21</v>
      </c>
      <c r="C74" s="96">
        <f>D73</f>
        <v>5.4909801205054537E-2</v>
      </c>
      <c r="D74" s="48">
        <v>0.11837085572909159</v>
      </c>
      <c r="E74" s="48">
        <v>2.8213789048611607E-2</v>
      </c>
      <c r="F74" s="48">
        <v>1.1582536672449807E-2</v>
      </c>
      <c r="G74" s="48">
        <v>3.5205598987964826E-2</v>
      </c>
      <c r="H74" s="48">
        <v>1.3006359170893149E-2</v>
      </c>
      <c r="I74" s="48">
        <v>2.2494870810722021E-2</v>
      </c>
      <c r="J74" s="48">
        <v>5.6062961310073656E-2</v>
      </c>
      <c r="K74" s="48">
        <v>4.1872964923964681E-2</v>
      </c>
      <c r="L74" s="48">
        <v>4.6643990355477144E-2</v>
      </c>
      <c r="M74" s="48">
        <v>6.0941291946556508E-2</v>
      </c>
      <c r="N74" s="48">
        <v>4.1339209030180915E-2</v>
      </c>
      <c r="O74" s="48">
        <v>9.7855211025618019E-2</v>
      </c>
      <c r="P74" s="48">
        <v>1.7857332166030658E-2</v>
      </c>
      <c r="Q74" s="48">
        <v>1.3564823244530757E-2</v>
      </c>
      <c r="R74" s="48">
        <v>1.2570604427729328E-2</v>
      </c>
      <c r="S74" s="48">
        <v>6.0649781026662544E-3</v>
      </c>
      <c r="T74" s="48">
        <v>1.5135247901126747E-2</v>
      </c>
      <c r="U74" s="48">
        <v>-3.4033273187061355E-3</v>
      </c>
      <c r="V74" s="48">
        <v>1.5075516843557795E-2</v>
      </c>
      <c r="W74" s="99">
        <v>6.8911769341409898E-2</v>
      </c>
    </row>
    <row r="75" spans="2:23">
      <c r="B75" s="100" t="s">
        <v>22</v>
      </c>
      <c r="C75" s="96">
        <f>E73</f>
        <v>0.01</v>
      </c>
      <c r="D75" s="48">
        <v>2.8213789048611607E-2</v>
      </c>
      <c r="E75" s="48">
        <v>3.9622325262786848E-2</v>
      </c>
      <c r="F75" s="48">
        <v>1.7699553357358951E-2</v>
      </c>
      <c r="G75" s="48">
        <v>1.2981177561897914E-2</v>
      </c>
      <c r="H75" s="48">
        <v>1.6508606921699313E-2</v>
      </c>
      <c r="I75" s="48">
        <v>1.6032279491111273E-2</v>
      </c>
      <c r="J75" s="48">
        <v>1.9636970659093641E-2</v>
      </c>
      <c r="K75" s="48">
        <v>2.5888106273220711E-2</v>
      </c>
      <c r="L75" s="48">
        <v>2.4594077434763977E-2</v>
      </c>
      <c r="M75" s="48">
        <v>1.9372081285811166E-2</v>
      </c>
      <c r="N75" s="48">
        <v>2.6785973433872928E-2</v>
      </c>
      <c r="O75" s="48">
        <v>2.7415438898990903E-2</v>
      </c>
      <c r="P75" s="48">
        <v>2.2086139771377886E-2</v>
      </c>
      <c r="Q75" s="48">
        <v>1.3360414543127351E-2</v>
      </c>
      <c r="R75" s="48">
        <v>1.6088458479819462E-2</v>
      </c>
      <c r="S75" s="48">
        <v>1.9678802490595629E-2</v>
      </c>
      <c r="T75" s="48">
        <v>2.2259351712829903E-2</v>
      </c>
      <c r="U75" s="48">
        <v>-6.7121777360693716E-5</v>
      </c>
      <c r="V75" s="48">
        <v>2.4830134322948533E-2</v>
      </c>
      <c r="W75" s="99">
        <v>1.97757737068474E-2</v>
      </c>
    </row>
    <row r="76" spans="2:23">
      <c r="B76" s="100" t="s">
        <v>23</v>
      </c>
      <c r="C76" s="96">
        <f>F73</f>
        <v>0.01</v>
      </c>
      <c r="D76" s="48">
        <v>1.1582536672449807E-2</v>
      </c>
      <c r="E76" s="48">
        <v>1.7699553357358951E-2</v>
      </c>
      <c r="F76" s="48">
        <v>2.8893053433794086E-2</v>
      </c>
      <c r="G76" s="48">
        <v>9.5205194261864159E-3</v>
      </c>
      <c r="H76" s="48">
        <v>5.8750802221419563E-3</v>
      </c>
      <c r="I76" s="48">
        <v>1.1470024941031127E-2</v>
      </c>
      <c r="J76" s="48">
        <v>1.0990013405903528E-2</v>
      </c>
      <c r="K76" s="48">
        <v>1.2316950946445311E-2</v>
      </c>
      <c r="L76" s="48">
        <v>1.1592542275145827E-2</v>
      </c>
      <c r="M76" s="48">
        <v>1.2978556173864354E-2</v>
      </c>
      <c r="N76" s="48">
        <v>1.2429805851662798E-2</v>
      </c>
      <c r="O76" s="48">
        <v>1.4370276078927689E-2</v>
      </c>
      <c r="P76" s="48">
        <v>1.4944931957973917E-2</v>
      </c>
      <c r="Q76" s="48">
        <v>1.4970047358495414E-2</v>
      </c>
      <c r="R76" s="48">
        <v>9.8553860051368881E-3</v>
      </c>
      <c r="S76" s="48">
        <v>1.3867836165002576E-2</v>
      </c>
      <c r="T76" s="48">
        <v>1.2871640702002436E-2</v>
      </c>
      <c r="U76" s="48">
        <v>-1.9821752478410373E-3</v>
      </c>
      <c r="V76" s="48">
        <v>1.3865489569678884E-2</v>
      </c>
      <c r="W76" s="99">
        <v>1.6816901659189934E-2</v>
      </c>
    </row>
    <row r="77" spans="2:23">
      <c r="B77" s="100" t="s">
        <v>24</v>
      </c>
      <c r="C77" s="96">
        <f>G73</f>
        <v>0.01</v>
      </c>
      <c r="D77" s="48">
        <v>3.5205598987964826E-2</v>
      </c>
      <c r="E77" s="48">
        <v>1.2981177561897914E-2</v>
      </c>
      <c r="F77" s="48">
        <v>9.5205194261864159E-3</v>
      </c>
      <c r="G77" s="48">
        <v>0.10080964616848231</v>
      </c>
      <c r="H77" s="48">
        <v>1.5076747806341646E-2</v>
      </c>
      <c r="I77" s="48">
        <v>2.1503182158766228E-2</v>
      </c>
      <c r="J77" s="48">
        <v>4.0586898932327538E-2</v>
      </c>
      <c r="K77" s="48">
        <v>1.9207631604305317E-2</v>
      </c>
      <c r="L77" s="48">
        <v>1.9804321083707246E-2</v>
      </c>
      <c r="M77" s="48">
        <v>2.3276508180501039E-2</v>
      </c>
      <c r="N77" s="48">
        <v>1.8807162985973576E-2</v>
      </c>
      <c r="O77" s="48">
        <v>3.7307088257174617E-2</v>
      </c>
      <c r="P77" s="48">
        <v>3.2463790086054961E-2</v>
      </c>
      <c r="Q77" s="48">
        <v>1.5131063237534719E-2</v>
      </c>
      <c r="R77" s="48">
        <v>3.6756229851980564E-2</v>
      </c>
      <c r="S77" s="48">
        <v>2.407753839927582E-2</v>
      </c>
      <c r="T77" s="48">
        <v>2.2848486317302134E-2</v>
      </c>
      <c r="U77" s="48">
        <v>-6.1217320666529873E-3</v>
      </c>
      <c r="V77" s="48">
        <v>1.9644964501738919E-2</v>
      </c>
      <c r="W77" s="99">
        <v>4.5251984512083773E-2</v>
      </c>
    </row>
    <row r="78" spans="2:23">
      <c r="B78" s="100" t="s">
        <v>25</v>
      </c>
      <c r="C78" s="96">
        <f>H73</f>
        <v>0.01</v>
      </c>
      <c r="D78" s="48">
        <v>1.3006359170893149E-2</v>
      </c>
      <c r="E78" s="48">
        <v>1.6508606921699313E-2</v>
      </c>
      <c r="F78" s="48">
        <v>5.8750802221419563E-3</v>
      </c>
      <c r="G78" s="48">
        <v>1.5076747806341646E-2</v>
      </c>
      <c r="H78" s="48">
        <v>3.0919304761984494E-2</v>
      </c>
      <c r="I78" s="48">
        <v>1.5328473495388142E-2</v>
      </c>
      <c r="J78" s="48">
        <v>2.5352384006923655E-2</v>
      </c>
      <c r="K78" s="48">
        <v>1.6414419440682622E-2</v>
      </c>
      <c r="L78" s="48">
        <v>1.4676182135388516E-2</v>
      </c>
      <c r="M78" s="48">
        <v>1.2674658011195342E-2</v>
      </c>
      <c r="N78" s="48">
        <v>1.6605553169218211E-2</v>
      </c>
      <c r="O78" s="48">
        <v>1.4125700507395166E-2</v>
      </c>
      <c r="P78" s="48">
        <v>2.5884920230395604E-2</v>
      </c>
      <c r="Q78" s="48">
        <v>2.687009671190168E-2</v>
      </c>
      <c r="R78" s="48">
        <v>4.0807469541151178E-2</v>
      </c>
      <c r="S78" s="48">
        <v>2.0156255743016775E-2</v>
      </c>
      <c r="T78" s="48">
        <v>1.6829320281252513E-2</v>
      </c>
      <c r="U78" s="48">
        <v>-4.6528775734057809E-3</v>
      </c>
      <c r="V78" s="48">
        <v>1.4505470450603422E-2</v>
      </c>
      <c r="W78" s="99">
        <v>1.6492338798977171E-2</v>
      </c>
    </row>
    <row r="79" spans="2:23">
      <c r="B79" s="100" t="s">
        <v>26</v>
      </c>
      <c r="C79" s="96">
        <f>I73</f>
        <v>0.01</v>
      </c>
      <c r="D79" s="48">
        <v>2.2494870810722021E-2</v>
      </c>
      <c r="E79" s="48">
        <v>1.6032279491111273E-2</v>
      </c>
      <c r="F79" s="48">
        <v>1.1470024941031127E-2</v>
      </c>
      <c r="G79" s="48">
        <v>2.1503182158766228E-2</v>
      </c>
      <c r="H79" s="48">
        <v>1.5328473495388142E-2</v>
      </c>
      <c r="I79" s="48">
        <v>2.4399347787258177E-2</v>
      </c>
      <c r="J79" s="48">
        <v>2.8306135135676421E-2</v>
      </c>
      <c r="K79" s="48">
        <v>2.3146744394600086E-2</v>
      </c>
      <c r="L79" s="48">
        <v>2.2499422257106876E-2</v>
      </c>
      <c r="M79" s="48">
        <v>1.8599033054936681E-2</v>
      </c>
      <c r="N79" s="48">
        <v>2.3096898001481604E-2</v>
      </c>
      <c r="O79" s="48">
        <v>3.4072670678152991E-2</v>
      </c>
      <c r="P79" s="48">
        <v>3.009120688000106E-2</v>
      </c>
      <c r="Q79" s="48">
        <v>3.2825093514495481E-2</v>
      </c>
      <c r="R79" s="48">
        <v>4.6905960036098079E-2</v>
      </c>
      <c r="S79" s="48">
        <v>2.3492026904316191E-2</v>
      </c>
      <c r="T79" s="48">
        <v>1.3502631754484719E-2</v>
      </c>
      <c r="U79" s="48">
        <v>-7.6535984250267614E-3</v>
      </c>
      <c r="V79" s="48">
        <v>2.5384333134896499E-2</v>
      </c>
      <c r="W79" s="99">
        <v>3.0498350587676529E-2</v>
      </c>
    </row>
    <row r="80" spans="2:23">
      <c r="B80" s="100" t="s">
        <v>27</v>
      </c>
      <c r="C80" s="96">
        <f>J73</f>
        <v>0.01</v>
      </c>
      <c r="D80" s="48">
        <v>5.6062961310073656E-2</v>
      </c>
      <c r="E80" s="48">
        <v>1.9636970659093641E-2</v>
      </c>
      <c r="F80" s="48">
        <v>1.0990013405903528E-2</v>
      </c>
      <c r="G80" s="48">
        <v>4.0586898932327538E-2</v>
      </c>
      <c r="H80" s="48">
        <v>2.5352384006923655E-2</v>
      </c>
      <c r="I80" s="48">
        <v>2.8306135135676421E-2</v>
      </c>
      <c r="J80" s="48">
        <v>9.9246813841084747E-2</v>
      </c>
      <c r="K80" s="48">
        <v>3.322731516032261E-2</v>
      </c>
      <c r="L80" s="48">
        <v>3.4780599464925871E-2</v>
      </c>
      <c r="M80" s="48">
        <v>4.0593364472455151E-2</v>
      </c>
      <c r="N80" s="48">
        <v>3.2717557138889013E-2</v>
      </c>
      <c r="O80" s="48">
        <v>6.9531729747736554E-2</v>
      </c>
      <c r="P80" s="48">
        <v>3.8471545527364662E-2</v>
      </c>
      <c r="Q80" s="48">
        <v>6.1170121971571539E-2</v>
      </c>
      <c r="R80" s="48">
        <v>5.6977988597379459E-2</v>
      </c>
      <c r="S80" s="48">
        <v>2.0926710069092053E-2</v>
      </c>
      <c r="T80" s="48">
        <v>1.7194421644608604E-2</v>
      </c>
      <c r="U80" s="48">
        <v>-7.2417800072115193E-3</v>
      </c>
      <c r="V80" s="48">
        <v>2.3211789236744964E-2</v>
      </c>
      <c r="W80" s="99">
        <v>6.3878414068247263E-2</v>
      </c>
    </row>
    <row r="81" spans="2:23">
      <c r="B81" s="100" t="s">
        <v>28</v>
      </c>
      <c r="C81" s="96">
        <f>K73</f>
        <v>0.01</v>
      </c>
      <c r="D81" s="48">
        <v>4.1872964923964681E-2</v>
      </c>
      <c r="E81" s="48">
        <v>2.5888106273220711E-2</v>
      </c>
      <c r="F81" s="48">
        <v>1.2316950946445311E-2</v>
      </c>
      <c r="G81" s="48">
        <v>1.9207631604305317E-2</v>
      </c>
      <c r="H81" s="48">
        <v>1.6414419440682622E-2</v>
      </c>
      <c r="I81" s="48">
        <v>2.3146744394600086E-2</v>
      </c>
      <c r="J81" s="48">
        <v>3.322731516032261E-2</v>
      </c>
      <c r="K81" s="48">
        <v>4.0981490836964077E-2</v>
      </c>
      <c r="L81" s="48">
        <v>4.0659863991113113E-2</v>
      </c>
      <c r="M81" s="48">
        <v>2.8531227515847638E-2</v>
      </c>
      <c r="N81" s="48">
        <v>4.0738756486581353E-2</v>
      </c>
      <c r="O81" s="48">
        <v>6.1204122857330262E-2</v>
      </c>
      <c r="P81" s="48">
        <v>3.7706583086289498E-2</v>
      </c>
      <c r="Q81" s="48">
        <v>4.5113679154701991E-2</v>
      </c>
      <c r="R81" s="48">
        <v>6.4216512862259448E-2</v>
      </c>
      <c r="S81" s="48">
        <v>3.4980003816757289E-2</v>
      </c>
      <c r="T81" s="48">
        <v>1.7547795082630508E-2</v>
      </c>
      <c r="U81" s="48">
        <v>-7.1810038284059342E-3</v>
      </c>
      <c r="V81" s="48">
        <v>1.9448588556113089E-2</v>
      </c>
      <c r="W81" s="99">
        <v>3.6017390598798188E-2</v>
      </c>
    </row>
    <row r="82" spans="2:23">
      <c r="B82" s="100" t="s">
        <v>29</v>
      </c>
      <c r="C82" s="96">
        <f>L73</f>
        <v>0.01</v>
      </c>
      <c r="D82" s="48">
        <v>4.6643990355477144E-2</v>
      </c>
      <c r="E82" s="48">
        <v>2.4594077434763977E-2</v>
      </c>
      <c r="F82" s="48">
        <v>1.1592542275145827E-2</v>
      </c>
      <c r="G82" s="48">
        <v>1.9804321083707246E-2</v>
      </c>
      <c r="H82" s="48">
        <v>1.4676182135388516E-2</v>
      </c>
      <c r="I82" s="48">
        <v>2.2499422257106876E-2</v>
      </c>
      <c r="J82" s="48">
        <v>3.4780599464925871E-2</v>
      </c>
      <c r="K82" s="48">
        <v>4.0659863991113113E-2</v>
      </c>
      <c r="L82" s="48">
        <v>4.2129044134570005E-2</v>
      </c>
      <c r="M82" s="48">
        <v>3.0893655758388622E-2</v>
      </c>
      <c r="N82" s="48">
        <v>4.030738484729042E-2</v>
      </c>
      <c r="O82" s="48">
        <v>6.7387401698590518E-2</v>
      </c>
      <c r="P82" s="48">
        <v>3.694172712706055E-2</v>
      </c>
      <c r="Q82" s="48">
        <v>4.4372400620891282E-2</v>
      </c>
      <c r="R82" s="48">
        <v>6.5289020160798017E-2</v>
      </c>
      <c r="S82" s="48">
        <v>3.1565063568428038E-2</v>
      </c>
      <c r="T82" s="48">
        <v>1.6321740914076975E-2</v>
      </c>
      <c r="U82" s="48">
        <v>-5.0582922743397409E-3</v>
      </c>
      <c r="V82" s="48">
        <v>1.9129459166623376E-2</v>
      </c>
      <c r="W82" s="99">
        <v>3.962742516094072E-2</v>
      </c>
    </row>
    <row r="83" spans="2:23">
      <c r="B83" s="100" t="s">
        <v>30</v>
      </c>
      <c r="C83" s="96">
        <f>M73</f>
        <v>0.01</v>
      </c>
      <c r="D83" s="48">
        <v>6.0941291946556508E-2</v>
      </c>
      <c r="E83" s="48">
        <v>1.9372081285811166E-2</v>
      </c>
      <c r="F83" s="48">
        <v>1.2978556173864354E-2</v>
      </c>
      <c r="G83" s="48">
        <v>2.3276508180501039E-2</v>
      </c>
      <c r="H83" s="48">
        <v>1.2674658011195342E-2</v>
      </c>
      <c r="I83" s="48">
        <v>1.8599033054936681E-2</v>
      </c>
      <c r="J83" s="48">
        <v>4.0593364472455151E-2</v>
      </c>
      <c r="K83" s="48">
        <v>2.8531227515847638E-2</v>
      </c>
      <c r="L83" s="48">
        <v>3.0893655758388622E-2</v>
      </c>
      <c r="M83" s="48">
        <v>4.1207982884977609E-2</v>
      </c>
      <c r="N83" s="48">
        <v>2.8341975975430006E-2</v>
      </c>
      <c r="O83" s="48">
        <v>6.146344374456033E-2</v>
      </c>
      <c r="P83" s="48">
        <v>2.4327837431950123E-2</v>
      </c>
      <c r="Q83" s="48">
        <v>1.6444627255156542E-2</v>
      </c>
      <c r="R83" s="48">
        <v>3.4359828748089231E-2</v>
      </c>
      <c r="S83" s="48">
        <v>1.3261995767497417E-2</v>
      </c>
      <c r="T83" s="48">
        <v>1.3445881275140383E-2</v>
      </c>
      <c r="U83" s="48">
        <v>4.1196570414556372E-5</v>
      </c>
      <c r="V83" s="48">
        <v>1.3326102128888007E-2</v>
      </c>
      <c r="W83" s="99">
        <v>4.5489798062753495E-2</v>
      </c>
    </row>
    <row r="84" spans="2:23">
      <c r="B84" s="100" t="s">
        <v>31</v>
      </c>
      <c r="C84" s="96">
        <f>N73</f>
        <v>0.01</v>
      </c>
      <c r="D84" s="48">
        <v>4.1339209030180915E-2</v>
      </c>
      <c r="E84" s="48">
        <v>2.6785973433872928E-2</v>
      </c>
      <c r="F84" s="48">
        <v>1.2429805851662798E-2</v>
      </c>
      <c r="G84" s="48">
        <v>1.8807162985973576E-2</v>
      </c>
      <c r="H84" s="48">
        <v>1.6605553169218211E-2</v>
      </c>
      <c r="I84" s="48">
        <v>2.3096898001481604E-2</v>
      </c>
      <c r="J84" s="48">
        <v>3.2717557138889013E-2</v>
      </c>
      <c r="K84" s="48">
        <v>4.0738756486581353E-2</v>
      </c>
      <c r="L84" s="48">
        <v>4.030738484729042E-2</v>
      </c>
      <c r="M84" s="48">
        <v>2.8341975975430006E-2</v>
      </c>
      <c r="N84" s="48">
        <v>4.0685936890281008E-2</v>
      </c>
      <c r="O84" s="48">
        <v>5.9862412618192654E-2</v>
      </c>
      <c r="P84" s="48">
        <v>3.781859819151151E-2</v>
      </c>
      <c r="Q84" s="48">
        <v>4.3909911787732375E-2</v>
      </c>
      <c r="R84" s="48">
        <v>6.366358775064726E-2</v>
      </c>
      <c r="S84" s="48">
        <v>3.4890782321498559E-2</v>
      </c>
      <c r="T84" s="48">
        <v>1.8125514971840673E-2</v>
      </c>
      <c r="U84" s="48">
        <v>-7.0196235000617143E-3</v>
      </c>
      <c r="V84" s="48">
        <v>1.9864433155328962E-2</v>
      </c>
      <c r="W84" s="99">
        <v>3.5044494450867041E-2</v>
      </c>
    </row>
    <row r="85" spans="2:23">
      <c r="B85" s="100" t="s">
        <v>32</v>
      </c>
      <c r="C85" s="96">
        <f>O73</f>
        <v>0.01</v>
      </c>
      <c r="D85" s="48">
        <v>9.7855211025618019E-2</v>
      </c>
      <c r="E85" s="48">
        <v>2.7415438898990903E-2</v>
      </c>
      <c r="F85" s="48">
        <v>1.4370276078927689E-2</v>
      </c>
      <c r="G85" s="48">
        <v>3.7307088257174617E-2</v>
      </c>
      <c r="H85" s="48">
        <v>1.4125700507395166E-2</v>
      </c>
      <c r="I85" s="48">
        <v>3.4072670678152991E-2</v>
      </c>
      <c r="J85" s="48">
        <v>6.9531729747736554E-2</v>
      </c>
      <c r="K85" s="48">
        <v>6.1204122857330262E-2</v>
      </c>
      <c r="L85" s="48">
        <v>6.7387401698590518E-2</v>
      </c>
      <c r="M85" s="48">
        <v>6.146344374456033E-2</v>
      </c>
      <c r="N85" s="48">
        <v>5.9862412618192654E-2</v>
      </c>
      <c r="O85" s="48">
        <v>0.16954839638226643</v>
      </c>
      <c r="P85" s="48">
        <v>5.2979423838782888E-2</v>
      </c>
      <c r="Q85" s="48">
        <v>6.5582665284143624E-2</v>
      </c>
      <c r="R85" s="48">
        <v>0.11017001612041512</v>
      </c>
      <c r="S85" s="48">
        <v>4.0098173818010729E-2</v>
      </c>
      <c r="T85" s="48">
        <v>1.961405333573087E-2</v>
      </c>
      <c r="U85" s="48">
        <v>-9.3721298765238673E-3</v>
      </c>
      <c r="V85" s="48">
        <v>2.3731150144099454E-2</v>
      </c>
      <c r="W85" s="99">
        <v>9.4280405788287239E-2</v>
      </c>
    </row>
    <row r="86" spans="2:23">
      <c r="B86" s="100" t="s">
        <v>33</v>
      </c>
      <c r="C86" s="96">
        <f>P73</f>
        <v>0.01</v>
      </c>
      <c r="D86" s="48">
        <v>1.7857332166030658E-2</v>
      </c>
      <c r="E86" s="48">
        <v>2.2086139771377886E-2</v>
      </c>
      <c r="F86" s="48">
        <v>1.4944931957973917E-2</v>
      </c>
      <c r="G86" s="48">
        <v>3.2463790086054961E-2</v>
      </c>
      <c r="H86" s="48">
        <v>2.5884920230395604E-2</v>
      </c>
      <c r="I86" s="48">
        <v>3.009120688000106E-2</v>
      </c>
      <c r="J86" s="48">
        <v>3.8471545527364662E-2</v>
      </c>
      <c r="K86" s="48">
        <v>3.7706583086289498E-2</v>
      </c>
      <c r="L86" s="48">
        <v>3.694172712706055E-2</v>
      </c>
      <c r="M86" s="48">
        <v>2.4327837431950123E-2</v>
      </c>
      <c r="N86" s="48">
        <v>3.781859819151151E-2</v>
      </c>
      <c r="O86" s="48">
        <v>5.2979423838782888E-2</v>
      </c>
      <c r="P86" s="48">
        <v>9.0446114473336642E-2</v>
      </c>
      <c r="Q86" s="48">
        <v>9.7484631153557016E-2</v>
      </c>
      <c r="R86" s="48">
        <v>0.15807790888132137</v>
      </c>
      <c r="S86" s="48">
        <v>7.2181668640993943E-2</v>
      </c>
      <c r="T86" s="48">
        <v>2.4099389924092177E-2</v>
      </c>
      <c r="U86" s="48">
        <v>-9.3622626097861778E-3</v>
      </c>
      <c r="V86" s="48">
        <v>2.6210802550209206E-2</v>
      </c>
      <c r="W86" s="99">
        <v>3.4406938277444184E-2</v>
      </c>
    </row>
    <row r="87" spans="2:23">
      <c r="B87" s="100" t="s">
        <v>34</v>
      </c>
      <c r="C87" s="96">
        <f>Q73</f>
        <v>0.27365482941346975</v>
      </c>
      <c r="D87" s="48">
        <v>1.3564823244530757E-2</v>
      </c>
      <c r="E87" s="48">
        <v>1.3360414543127351E-2</v>
      </c>
      <c r="F87" s="48">
        <v>1.4970047358495414E-2</v>
      </c>
      <c r="G87" s="48">
        <v>1.5131063237534719E-2</v>
      </c>
      <c r="H87" s="48">
        <v>2.687009671190168E-2</v>
      </c>
      <c r="I87" s="48">
        <v>3.2825093514495481E-2</v>
      </c>
      <c r="J87" s="48">
        <v>6.1170121971571539E-2</v>
      </c>
      <c r="K87" s="48">
        <v>4.5113679154701991E-2</v>
      </c>
      <c r="L87" s="48">
        <v>4.4372400620891282E-2</v>
      </c>
      <c r="M87" s="48">
        <v>1.6444627255156542E-2</v>
      </c>
      <c r="N87" s="48">
        <v>4.3909911787732375E-2</v>
      </c>
      <c r="O87" s="48">
        <v>6.5582665284143624E-2</v>
      </c>
      <c r="P87" s="48">
        <v>9.7484631153557016E-2</v>
      </c>
      <c r="Q87" s="48">
        <v>0.24941297363578313</v>
      </c>
      <c r="R87" s="48">
        <v>0.2026975476837049</v>
      </c>
      <c r="S87" s="48">
        <v>0.10530804615415545</v>
      </c>
      <c r="T87" s="48">
        <v>7.1907621940488836E-3</v>
      </c>
      <c r="U87" s="48">
        <v>-1.5319992338821812E-2</v>
      </c>
      <c r="V87" s="48">
        <v>3.2140237082342989E-2</v>
      </c>
      <c r="W87" s="99">
        <v>3.4010991391250106E-2</v>
      </c>
    </row>
    <row r="88" spans="2:23">
      <c r="B88" s="100" t="s">
        <v>35</v>
      </c>
      <c r="C88" s="96">
        <f>R73</f>
        <v>6.3187192104374568E-2</v>
      </c>
      <c r="D88" s="48">
        <v>1.2570604427729328E-2</v>
      </c>
      <c r="E88" s="48">
        <v>1.6088458479819462E-2</v>
      </c>
      <c r="F88" s="48">
        <v>9.8553860051368881E-3</v>
      </c>
      <c r="G88" s="48">
        <v>3.6756229851980564E-2</v>
      </c>
      <c r="H88" s="48">
        <v>4.0807469541151178E-2</v>
      </c>
      <c r="I88" s="48">
        <v>4.6905960036098079E-2</v>
      </c>
      <c r="J88" s="48">
        <v>5.6977988597379459E-2</v>
      </c>
      <c r="K88" s="48">
        <v>6.4216512862259448E-2</v>
      </c>
      <c r="L88" s="48">
        <v>6.5289020160798017E-2</v>
      </c>
      <c r="M88" s="48">
        <v>3.4359828748089231E-2</v>
      </c>
      <c r="N88" s="48">
        <v>6.366358775064726E-2</v>
      </c>
      <c r="O88" s="48">
        <v>0.11017001612041512</v>
      </c>
      <c r="P88" s="48">
        <v>0.15807790888132137</v>
      </c>
      <c r="Q88" s="48">
        <v>0.2026975476837049</v>
      </c>
      <c r="R88" s="48">
        <v>0.57949919680274697</v>
      </c>
      <c r="S88" s="48">
        <v>0.15174163687960268</v>
      </c>
      <c r="T88" s="48">
        <v>6.1369401502744149E-3</v>
      </c>
      <c r="U88" s="48">
        <v>-1.1079982764800423E-2</v>
      </c>
      <c r="V88" s="48">
        <v>3.0851715311230717E-2</v>
      </c>
      <c r="W88" s="99">
        <v>5.5757141208582217E-2</v>
      </c>
    </row>
    <row r="89" spans="2:23">
      <c r="B89" s="100" t="s">
        <v>36</v>
      </c>
      <c r="C89" s="96">
        <f>S73</f>
        <v>0.01</v>
      </c>
      <c r="D89" s="48">
        <v>6.0649781026662544E-3</v>
      </c>
      <c r="E89" s="48">
        <v>1.9678802490595629E-2</v>
      </c>
      <c r="F89" s="48">
        <v>1.3867836165002576E-2</v>
      </c>
      <c r="G89" s="48">
        <v>2.407753839927582E-2</v>
      </c>
      <c r="H89" s="48">
        <v>2.0156255743016775E-2</v>
      </c>
      <c r="I89" s="48">
        <v>2.3492026904316191E-2</v>
      </c>
      <c r="J89" s="48">
        <v>2.0926710069092053E-2</v>
      </c>
      <c r="K89" s="48">
        <v>3.4980003816757289E-2</v>
      </c>
      <c r="L89" s="48">
        <v>3.1565063568428038E-2</v>
      </c>
      <c r="M89" s="48">
        <v>1.3261995767497417E-2</v>
      </c>
      <c r="N89" s="48">
        <v>3.4890782321498559E-2</v>
      </c>
      <c r="O89" s="48">
        <v>4.0098173818010729E-2</v>
      </c>
      <c r="P89" s="48">
        <v>7.2181668640993943E-2</v>
      </c>
      <c r="Q89" s="48">
        <v>0.10530804615415545</v>
      </c>
      <c r="R89" s="48">
        <v>0.15174163687960268</v>
      </c>
      <c r="S89" s="48">
        <v>0.10915039361887405</v>
      </c>
      <c r="T89" s="48">
        <v>7.3710550870452855E-3</v>
      </c>
      <c r="U89" s="48">
        <v>-2.1707639576181922E-2</v>
      </c>
      <c r="V89" s="48">
        <v>1.4763474488560599E-2</v>
      </c>
      <c r="W89" s="99">
        <v>2.2366713949613967E-2</v>
      </c>
    </row>
    <row r="90" spans="2:23">
      <c r="B90" s="100" t="s">
        <v>37</v>
      </c>
      <c r="C90" s="96">
        <f>T73</f>
        <v>0.32258864040472601</v>
      </c>
      <c r="D90" s="48">
        <v>1.5135247901126747E-2</v>
      </c>
      <c r="E90" s="48">
        <v>2.2259351712829903E-2</v>
      </c>
      <c r="F90" s="48">
        <v>1.2871640702002436E-2</v>
      </c>
      <c r="G90" s="48">
        <v>2.2848486317302134E-2</v>
      </c>
      <c r="H90" s="48">
        <v>1.6829320281252513E-2</v>
      </c>
      <c r="I90" s="48">
        <v>1.3502631754484719E-2</v>
      </c>
      <c r="J90" s="48">
        <v>1.7194421644608604E-2</v>
      </c>
      <c r="K90" s="48">
        <v>1.7547795082630508E-2</v>
      </c>
      <c r="L90" s="48">
        <v>1.6321740914076975E-2</v>
      </c>
      <c r="M90" s="48">
        <v>1.3445881275140383E-2</v>
      </c>
      <c r="N90" s="48">
        <v>1.8125514971840673E-2</v>
      </c>
      <c r="O90" s="48">
        <v>1.961405333573087E-2</v>
      </c>
      <c r="P90" s="48">
        <v>2.4099389924092177E-2</v>
      </c>
      <c r="Q90" s="48">
        <v>7.1907621940488836E-3</v>
      </c>
      <c r="R90" s="48">
        <v>6.1369401502744149E-3</v>
      </c>
      <c r="S90" s="48">
        <v>7.3710550870452855E-3</v>
      </c>
      <c r="T90" s="48">
        <v>3.0801571671293812E-2</v>
      </c>
      <c r="U90" s="48">
        <v>1.4372120905706087E-3</v>
      </c>
      <c r="V90" s="48">
        <v>1.6847323558124631E-2</v>
      </c>
      <c r="W90" s="99">
        <v>1.376136076711729E-2</v>
      </c>
    </row>
    <row r="91" spans="2:23">
      <c r="B91" s="100" t="s">
        <v>38</v>
      </c>
      <c r="C91" s="96">
        <f>U73</f>
        <v>0.1356595383423638</v>
      </c>
      <c r="D91" s="48">
        <v>-3.4033273187061355E-3</v>
      </c>
      <c r="E91" s="48">
        <v>-6.7121777360693716E-5</v>
      </c>
      <c r="F91" s="48">
        <v>-1.9821752478410373E-3</v>
      </c>
      <c r="G91" s="48">
        <v>-6.1217320666529873E-3</v>
      </c>
      <c r="H91" s="48">
        <v>-4.6528775734057809E-3</v>
      </c>
      <c r="I91" s="48">
        <v>-7.6535984250267614E-3</v>
      </c>
      <c r="J91" s="48">
        <v>-7.2417800072115193E-3</v>
      </c>
      <c r="K91" s="48">
        <v>-7.1810038284059342E-3</v>
      </c>
      <c r="L91" s="48">
        <v>-5.0582922743397409E-3</v>
      </c>
      <c r="M91" s="48">
        <v>4.1196570414556372E-5</v>
      </c>
      <c r="N91" s="48">
        <v>-7.0196235000617143E-3</v>
      </c>
      <c r="O91" s="48">
        <v>-9.3721298765238673E-3</v>
      </c>
      <c r="P91" s="48">
        <v>-9.3622626097861778E-3</v>
      </c>
      <c r="Q91" s="48">
        <v>-1.5319992338821812E-2</v>
      </c>
      <c r="R91" s="48">
        <v>-1.1079982764800423E-2</v>
      </c>
      <c r="S91" s="48">
        <v>-2.1707639576181922E-2</v>
      </c>
      <c r="T91" s="48">
        <v>1.4372120905706087E-3</v>
      </c>
      <c r="U91" s="48">
        <v>4.1682423380590722E-2</v>
      </c>
      <c r="V91" s="48">
        <v>-4.2898171479013956E-3</v>
      </c>
      <c r="W91" s="99">
        <v>-1.5305678546831666E-2</v>
      </c>
    </row>
    <row r="92" spans="2:23">
      <c r="B92" s="100" t="s">
        <v>39</v>
      </c>
      <c r="C92" s="96">
        <f>V73</f>
        <v>0.01</v>
      </c>
      <c r="D92" s="48">
        <v>1.5075516843557795E-2</v>
      </c>
      <c r="E92" s="48">
        <v>2.4830134322948533E-2</v>
      </c>
      <c r="F92" s="48">
        <v>1.3865489569678884E-2</v>
      </c>
      <c r="G92" s="48">
        <v>1.9644964501738919E-2</v>
      </c>
      <c r="H92" s="48">
        <v>1.4505470450603422E-2</v>
      </c>
      <c r="I92" s="48">
        <v>2.5384333134896499E-2</v>
      </c>
      <c r="J92" s="48">
        <v>2.3211789236744964E-2</v>
      </c>
      <c r="K92" s="48">
        <v>1.9448588556113089E-2</v>
      </c>
      <c r="L92" s="48">
        <v>1.9129459166623376E-2</v>
      </c>
      <c r="M92" s="48">
        <v>1.3326102128888007E-2</v>
      </c>
      <c r="N92" s="48">
        <v>1.9864433155328962E-2</v>
      </c>
      <c r="O92" s="48">
        <v>2.3731150144099454E-2</v>
      </c>
      <c r="P92" s="48">
        <v>2.6210802550209206E-2</v>
      </c>
      <c r="Q92" s="48">
        <v>3.2140237082342989E-2</v>
      </c>
      <c r="R92" s="48">
        <v>3.0851715311230717E-2</v>
      </c>
      <c r="S92" s="48">
        <v>1.4763474488560599E-2</v>
      </c>
      <c r="T92" s="48">
        <v>1.6847323558124631E-2</v>
      </c>
      <c r="U92" s="48">
        <v>-4.2898171479013956E-3</v>
      </c>
      <c r="V92" s="48">
        <v>7.4402071614111692E-2</v>
      </c>
      <c r="W92" s="99">
        <v>2.9675885653202103E-2</v>
      </c>
    </row>
    <row r="93" spans="2:23">
      <c r="B93" s="100" t="s">
        <v>40</v>
      </c>
      <c r="C93" s="96">
        <f>W73</f>
        <v>0.01</v>
      </c>
      <c r="D93" s="48">
        <v>6.8911769341409898E-2</v>
      </c>
      <c r="E93" s="48">
        <v>1.97757737068474E-2</v>
      </c>
      <c r="F93" s="48">
        <v>1.6816901659189934E-2</v>
      </c>
      <c r="G93" s="48">
        <v>4.5251984512083773E-2</v>
      </c>
      <c r="H93" s="48">
        <v>1.6492338798977171E-2</v>
      </c>
      <c r="I93" s="48">
        <v>3.0498350587676529E-2</v>
      </c>
      <c r="J93" s="48">
        <v>6.3878414068247263E-2</v>
      </c>
      <c r="K93" s="48">
        <v>3.6017390598798188E-2</v>
      </c>
      <c r="L93" s="48">
        <v>3.962742516094072E-2</v>
      </c>
      <c r="M93" s="48">
        <v>4.5489798062753495E-2</v>
      </c>
      <c r="N93" s="48">
        <v>3.5044494450867041E-2</v>
      </c>
      <c r="O93" s="48">
        <v>9.4280405788287239E-2</v>
      </c>
      <c r="P93" s="48">
        <v>3.4406938277444184E-2</v>
      </c>
      <c r="Q93" s="48">
        <v>3.4010991391250106E-2</v>
      </c>
      <c r="R93" s="48">
        <v>5.5757141208582217E-2</v>
      </c>
      <c r="S93" s="48">
        <v>2.2366713949613967E-2</v>
      </c>
      <c r="T93" s="48">
        <v>1.376136076711729E-2</v>
      </c>
      <c r="U93" s="48">
        <v>-1.5305678546831666E-2</v>
      </c>
      <c r="V93" s="48">
        <v>2.9675885653202103E-2</v>
      </c>
      <c r="W93" s="99">
        <v>0.11143666421580678</v>
      </c>
    </row>
    <row r="94" spans="2:23" ht="16" thickBot="1">
      <c r="B94" s="10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84"/>
    </row>
    <row r="96" spans="2:23">
      <c r="B96" s="44" t="s">
        <v>91</v>
      </c>
      <c r="D96" s="102">
        <f>D73*SUMPRODUCT($C74:$C93,D74:D93)</f>
        <v>1.1562988176991474E-3</v>
      </c>
      <c r="E96" s="102">
        <f t="shared" ref="E96:W96" si="1">E73*SUMPRODUCT($C74:$C93,E74:E93)</f>
        <v>1.6722522731947681E-4</v>
      </c>
      <c r="F96" s="102">
        <f t="shared" si="1"/>
        <v>1.1315014160548846E-4</v>
      </c>
      <c r="G96" s="102">
        <f t="shared" si="1"/>
        <v>1.933972633457051E-4</v>
      </c>
      <c r="H96" s="102">
        <f t="shared" si="1"/>
        <v>1.8049519027590988E-4</v>
      </c>
      <c r="I96" s="103">
        <f t="shared" si="1"/>
        <v>1.9978503437773562E-4</v>
      </c>
      <c r="J96" s="102">
        <f t="shared" si="1"/>
        <v>3.3797075442050316E-4</v>
      </c>
      <c r="K96" s="102">
        <f t="shared" si="1"/>
        <v>2.8093713136899656E-4</v>
      </c>
      <c r="L96" s="102">
        <f t="shared" si="1"/>
        <v>2.8174248136425648E-4</v>
      </c>
      <c r="M96" s="102">
        <f t="shared" si="1"/>
        <v>1.850398646382669E-4</v>
      </c>
      <c r="N96" s="102">
        <f t="shared" si="1"/>
        <v>2.788359412213449E-4</v>
      </c>
      <c r="O96" s="102">
        <f t="shared" si="1"/>
        <v>4.3611187574501355E-4</v>
      </c>
      <c r="P96" s="102">
        <f t="shared" si="1"/>
        <v>4.9919913351413061E-4</v>
      </c>
      <c r="Q96" s="102">
        <f t="shared" si="1"/>
        <v>2.4227781506911069E-2</v>
      </c>
      <c r="R96" s="102">
        <f t="shared" si="1"/>
        <v>6.4873108364817949E-3</v>
      </c>
      <c r="S96" s="102">
        <f t="shared" si="1"/>
        <v>4.3126754780941674E-4</v>
      </c>
      <c r="T96" s="102">
        <f t="shared" si="1"/>
        <v>5.1111733240684007E-3</v>
      </c>
      <c r="U96" s="102">
        <f t="shared" si="1"/>
        <v>-4.188850168781517E-6</v>
      </c>
      <c r="V96" s="102">
        <f t="shared" si="1"/>
        <v>2.0045300065094416E-4</v>
      </c>
      <c r="W96" s="102">
        <f t="shared" si="1"/>
        <v>2.5387832964529204E-4</v>
      </c>
    </row>
    <row r="99" spans="2:4" ht="24">
      <c r="B99" s="86" t="s">
        <v>92</v>
      </c>
      <c r="C99" s="86"/>
      <c r="D99" s="104">
        <f>SUM(D73:W73)</f>
        <v>1.0000000014699886</v>
      </c>
    </row>
    <row r="100" spans="2:4" ht="24">
      <c r="B100" s="86" t="s">
        <v>93</v>
      </c>
      <c r="C100" s="86"/>
      <c r="D100" s="105">
        <f>SUMPRODUCT(D73:W73,D9:W9)</f>
        <v>0.27485184698354265</v>
      </c>
    </row>
    <row r="101" spans="2:4" ht="24">
      <c r="B101" s="86" t="s">
        <v>94</v>
      </c>
      <c r="C101" s="86"/>
      <c r="D101" s="106">
        <f>SUM(D96:W96)^0.5</f>
        <v>0.2025286758765141</v>
      </c>
    </row>
    <row r="102" spans="2:4" ht="24">
      <c r="B102" s="86" t="s">
        <v>86</v>
      </c>
      <c r="C102" s="86"/>
      <c r="D102" s="90">
        <f>(D100-C4)/D101</f>
        <v>1.2675481428618383</v>
      </c>
    </row>
    <row r="113" spans="3:25" ht="16" thickBot="1"/>
    <row r="114" spans="3:25" ht="25" thickBot="1">
      <c r="D114" s="91" t="s">
        <v>66</v>
      </c>
    </row>
    <row r="117" spans="3:25" ht="16" thickBot="1"/>
    <row r="118" spans="3:25">
      <c r="C118" s="92"/>
      <c r="D118" s="93"/>
      <c r="E118" s="93" t="s">
        <v>21</v>
      </c>
      <c r="F118" s="93" t="s">
        <v>22</v>
      </c>
      <c r="G118" s="93" t="s">
        <v>23</v>
      </c>
      <c r="H118" s="93" t="s">
        <v>24</v>
      </c>
      <c r="I118" s="93" t="s">
        <v>25</v>
      </c>
      <c r="J118" s="93" t="s">
        <v>26</v>
      </c>
      <c r="K118" s="93" t="s">
        <v>27</v>
      </c>
      <c r="L118" s="93" t="s">
        <v>28</v>
      </c>
      <c r="M118" s="93" t="s">
        <v>29</v>
      </c>
      <c r="N118" s="93" t="s">
        <v>30</v>
      </c>
      <c r="O118" s="93" t="s">
        <v>31</v>
      </c>
      <c r="P118" s="93" t="s">
        <v>32</v>
      </c>
      <c r="Q118" s="93" t="s">
        <v>33</v>
      </c>
      <c r="R118" s="93" t="s">
        <v>34</v>
      </c>
      <c r="S118" s="93" t="s">
        <v>35</v>
      </c>
      <c r="T118" s="93" t="s">
        <v>36</v>
      </c>
      <c r="U118" s="93" t="s">
        <v>37</v>
      </c>
      <c r="V118" s="93" t="s">
        <v>38</v>
      </c>
      <c r="W118" s="93" t="s">
        <v>39</v>
      </c>
      <c r="X118" s="93" t="s">
        <v>40</v>
      </c>
      <c r="Y118" s="94"/>
    </row>
    <row r="119" spans="3:25">
      <c r="C119" s="95"/>
      <c r="D119" s="107" t="s">
        <v>90</v>
      </c>
      <c r="E119" s="50">
        <v>0.2</v>
      </c>
      <c r="F119" s="50">
        <v>0.2</v>
      </c>
      <c r="G119" s="50">
        <v>-4.1889596163362817E-2</v>
      </c>
      <c r="H119" s="50">
        <v>-7.6947691089940179E-2</v>
      </c>
      <c r="I119" s="50">
        <v>0.2</v>
      </c>
      <c r="J119" s="50">
        <v>0.2</v>
      </c>
      <c r="K119" s="50">
        <v>-2.4752237624746928E-2</v>
      </c>
      <c r="L119" s="50">
        <v>0.20000000000000004</v>
      </c>
      <c r="M119" s="50">
        <v>-0.98291366829603066</v>
      </c>
      <c r="N119" s="50">
        <v>0.2</v>
      </c>
      <c r="O119" s="50">
        <v>0.2</v>
      </c>
      <c r="P119" s="50">
        <v>-0.16544926353520145</v>
      </c>
      <c r="Q119" s="50">
        <v>0.20000000000000004</v>
      </c>
      <c r="R119" s="50">
        <v>0.2</v>
      </c>
      <c r="S119" s="50">
        <v>7.4779499156738885E-2</v>
      </c>
      <c r="T119" s="50">
        <v>-8.7009187643924527E-2</v>
      </c>
      <c r="U119" s="50">
        <v>0.2</v>
      </c>
      <c r="V119" s="50">
        <v>0.2</v>
      </c>
      <c r="W119" s="50">
        <v>-9.5817834524462242E-2</v>
      </c>
      <c r="X119" s="50">
        <v>0.2</v>
      </c>
      <c r="Y119" s="81"/>
    </row>
    <row r="120" spans="3:25">
      <c r="C120" s="108" t="s">
        <v>21</v>
      </c>
      <c r="D120" s="50">
        <f>E119</f>
        <v>0.2</v>
      </c>
      <c r="E120" s="109">
        <v>0.11837085572909159</v>
      </c>
      <c r="F120" s="109">
        <v>2.8213789048611607E-2</v>
      </c>
      <c r="G120" s="109">
        <v>1.1582536672449807E-2</v>
      </c>
      <c r="H120" s="109">
        <v>3.5205598987964826E-2</v>
      </c>
      <c r="I120" s="109">
        <v>1.3006359170893149E-2</v>
      </c>
      <c r="J120" s="109">
        <v>2.2494870810722021E-2</v>
      </c>
      <c r="K120" s="109">
        <v>5.6062961310073656E-2</v>
      </c>
      <c r="L120" s="109">
        <v>4.1872964923964681E-2</v>
      </c>
      <c r="M120" s="109">
        <v>4.6643990355477144E-2</v>
      </c>
      <c r="N120" s="109">
        <v>6.0941291946556508E-2</v>
      </c>
      <c r="O120" s="109">
        <v>4.1339209030180915E-2</v>
      </c>
      <c r="P120" s="109">
        <v>9.7855211025618019E-2</v>
      </c>
      <c r="Q120" s="109">
        <v>1.7857332166030658E-2</v>
      </c>
      <c r="R120" s="109">
        <v>1.3564823244530757E-2</v>
      </c>
      <c r="S120" s="109">
        <v>1.2570604427729328E-2</v>
      </c>
      <c r="T120" s="109">
        <v>6.0649781026662544E-3</v>
      </c>
      <c r="U120" s="109">
        <v>1.5135247901126747E-2</v>
      </c>
      <c r="V120" s="109">
        <v>-3.4033273187061355E-3</v>
      </c>
      <c r="W120" s="109">
        <v>1.5075516843557795E-2</v>
      </c>
      <c r="X120" s="109">
        <v>6.8911769341409898E-2</v>
      </c>
      <c r="Y120" s="81"/>
    </row>
    <row r="121" spans="3:25">
      <c r="C121" s="108" t="s">
        <v>22</v>
      </c>
      <c r="D121" s="50">
        <f>F119</f>
        <v>0.2</v>
      </c>
      <c r="E121" s="109">
        <v>2.8213789048611607E-2</v>
      </c>
      <c r="F121" s="109">
        <v>3.9622325262786848E-2</v>
      </c>
      <c r="G121" s="109">
        <v>1.7699553357358951E-2</v>
      </c>
      <c r="H121" s="109">
        <v>1.2981177561897914E-2</v>
      </c>
      <c r="I121" s="109">
        <v>1.6508606921699313E-2</v>
      </c>
      <c r="J121" s="109">
        <v>1.6032279491111273E-2</v>
      </c>
      <c r="K121" s="109">
        <v>1.9636970659093641E-2</v>
      </c>
      <c r="L121" s="109">
        <v>2.5888106273220711E-2</v>
      </c>
      <c r="M121" s="109">
        <v>2.4594077434763977E-2</v>
      </c>
      <c r="N121" s="109">
        <v>1.9372081285811166E-2</v>
      </c>
      <c r="O121" s="109">
        <v>2.6785973433872928E-2</v>
      </c>
      <c r="P121" s="109">
        <v>2.7415438898990903E-2</v>
      </c>
      <c r="Q121" s="109">
        <v>2.2086139771377886E-2</v>
      </c>
      <c r="R121" s="109">
        <v>1.3360414543127351E-2</v>
      </c>
      <c r="S121" s="109">
        <v>1.6088458479819462E-2</v>
      </c>
      <c r="T121" s="109">
        <v>1.9678802490595629E-2</v>
      </c>
      <c r="U121" s="109">
        <v>2.2259351712829903E-2</v>
      </c>
      <c r="V121" s="109">
        <v>-6.7121777360693716E-5</v>
      </c>
      <c r="W121" s="109">
        <v>2.4830134322948533E-2</v>
      </c>
      <c r="X121" s="109">
        <v>1.97757737068474E-2</v>
      </c>
      <c r="Y121" s="81"/>
    </row>
    <row r="122" spans="3:25">
      <c r="C122" s="108" t="s">
        <v>23</v>
      </c>
      <c r="D122" s="50">
        <f>G119</f>
        <v>-4.1889596163362817E-2</v>
      </c>
      <c r="E122" s="109">
        <v>1.1582536672449807E-2</v>
      </c>
      <c r="F122" s="109">
        <v>1.7699553357358951E-2</v>
      </c>
      <c r="G122" s="109">
        <v>2.8893053433794086E-2</v>
      </c>
      <c r="H122" s="109">
        <v>9.5205194261864159E-3</v>
      </c>
      <c r="I122" s="109">
        <v>5.8750802221419563E-3</v>
      </c>
      <c r="J122" s="109">
        <v>1.1470024941031127E-2</v>
      </c>
      <c r="K122" s="109">
        <v>1.0990013405903528E-2</v>
      </c>
      <c r="L122" s="109">
        <v>1.2316950946445311E-2</v>
      </c>
      <c r="M122" s="109">
        <v>1.1592542275145827E-2</v>
      </c>
      <c r="N122" s="109">
        <v>1.2978556173864354E-2</v>
      </c>
      <c r="O122" s="109">
        <v>1.2429805851662798E-2</v>
      </c>
      <c r="P122" s="109">
        <v>1.4370276078927689E-2</v>
      </c>
      <c r="Q122" s="109">
        <v>1.4944931957973917E-2</v>
      </c>
      <c r="R122" s="109">
        <v>1.4970047358495414E-2</v>
      </c>
      <c r="S122" s="109">
        <v>9.8553860051368881E-3</v>
      </c>
      <c r="T122" s="109">
        <v>1.3867836165002576E-2</v>
      </c>
      <c r="U122" s="109">
        <v>1.2871640702002436E-2</v>
      </c>
      <c r="V122" s="109">
        <v>-1.9821752478410373E-3</v>
      </c>
      <c r="W122" s="109">
        <v>1.3865489569678884E-2</v>
      </c>
      <c r="X122" s="109">
        <v>1.6816901659189934E-2</v>
      </c>
      <c r="Y122" s="81"/>
    </row>
    <row r="123" spans="3:25">
      <c r="C123" s="108" t="s">
        <v>24</v>
      </c>
      <c r="D123" s="50">
        <f>H119</f>
        <v>-7.6947691089940179E-2</v>
      </c>
      <c r="E123" s="109">
        <v>3.5205598987964826E-2</v>
      </c>
      <c r="F123" s="109">
        <v>1.2981177561897914E-2</v>
      </c>
      <c r="G123" s="109">
        <v>9.5205194261864159E-3</v>
      </c>
      <c r="H123" s="109">
        <v>0.10080964616848231</v>
      </c>
      <c r="I123" s="109">
        <v>1.5076747806341646E-2</v>
      </c>
      <c r="J123" s="109">
        <v>2.1503182158766228E-2</v>
      </c>
      <c r="K123" s="109">
        <v>4.0586898932327538E-2</v>
      </c>
      <c r="L123" s="109">
        <v>1.9207631604305317E-2</v>
      </c>
      <c r="M123" s="109">
        <v>1.9804321083707246E-2</v>
      </c>
      <c r="N123" s="109">
        <v>2.3276508180501039E-2</v>
      </c>
      <c r="O123" s="109">
        <v>1.8807162985973576E-2</v>
      </c>
      <c r="P123" s="109">
        <v>3.7307088257174617E-2</v>
      </c>
      <c r="Q123" s="109">
        <v>3.2463790086054961E-2</v>
      </c>
      <c r="R123" s="109">
        <v>1.5131063237534719E-2</v>
      </c>
      <c r="S123" s="109">
        <v>3.6756229851980564E-2</v>
      </c>
      <c r="T123" s="109">
        <v>2.407753839927582E-2</v>
      </c>
      <c r="U123" s="109">
        <v>2.2848486317302134E-2</v>
      </c>
      <c r="V123" s="109">
        <v>-6.1217320666529873E-3</v>
      </c>
      <c r="W123" s="109">
        <v>1.9644964501738919E-2</v>
      </c>
      <c r="X123" s="109">
        <v>4.5251984512083773E-2</v>
      </c>
      <c r="Y123" s="81"/>
    </row>
    <row r="124" spans="3:25">
      <c r="C124" s="108" t="s">
        <v>25</v>
      </c>
      <c r="D124" s="50">
        <f>I119</f>
        <v>0.2</v>
      </c>
      <c r="E124" s="109">
        <v>1.3006359170893149E-2</v>
      </c>
      <c r="F124" s="109">
        <v>1.6508606921699313E-2</v>
      </c>
      <c r="G124" s="109">
        <v>5.8750802221419563E-3</v>
      </c>
      <c r="H124" s="109">
        <v>1.5076747806341646E-2</v>
      </c>
      <c r="I124" s="109">
        <v>3.0919304761984494E-2</v>
      </c>
      <c r="J124" s="109">
        <v>1.5328473495388142E-2</v>
      </c>
      <c r="K124" s="109">
        <v>2.5352384006923655E-2</v>
      </c>
      <c r="L124" s="109">
        <v>1.6414419440682622E-2</v>
      </c>
      <c r="M124" s="109">
        <v>1.4676182135388516E-2</v>
      </c>
      <c r="N124" s="109">
        <v>1.2674658011195342E-2</v>
      </c>
      <c r="O124" s="109">
        <v>1.6605553169218211E-2</v>
      </c>
      <c r="P124" s="109">
        <v>1.4125700507395166E-2</v>
      </c>
      <c r="Q124" s="109">
        <v>2.5884920230395604E-2</v>
      </c>
      <c r="R124" s="109">
        <v>2.687009671190168E-2</v>
      </c>
      <c r="S124" s="109">
        <v>4.0807469541151178E-2</v>
      </c>
      <c r="T124" s="109">
        <v>2.0156255743016775E-2</v>
      </c>
      <c r="U124" s="109">
        <v>1.6829320281252513E-2</v>
      </c>
      <c r="V124" s="109">
        <v>-4.6528775734057809E-3</v>
      </c>
      <c r="W124" s="109">
        <v>1.4505470450603422E-2</v>
      </c>
      <c r="X124" s="109">
        <v>1.6492338798977171E-2</v>
      </c>
      <c r="Y124" s="81"/>
    </row>
    <row r="125" spans="3:25">
      <c r="C125" s="108" t="s">
        <v>26</v>
      </c>
      <c r="D125" s="50">
        <f>J119</f>
        <v>0.2</v>
      </c>
      <c r="E125" s="109">
        <v>2.2494870810722021E-2</v>
      </c>
      <c r="F125" s="109">
        <v>1.6032279491111273E-2</v>
      </c>
      <c r="G125" s="109">
        <v>1.1470024941031127E-2</v>
      </c>
      <c r="H125" s="109">
        <v>2.1503182158766228E-2</v>
      </c>
      <c r="I125" s="109">
        <v>1.5328473495388142E-2</v>
      </c>
      <c r="J125" s="109">
        <v>2.4399347787258177E-2</v>
      </c>
      <c r="K125" s="109">
        <v>2.8306135135676421E-2</v>
      </c>
      <c r="L125" s="109">
        <v>2.3146744394600086E-2</v>
      </c>
      <c r="M125" s="109">
        <v>2.2499422257106876E-2</v>
      </c>
      <c r="N125" s="109">
        <v>1.8599033054936681E-2</v>
      </c>
      <c r="O125" s="109">
        <v>2.3096898001481604E-2</v>
      </c>
      <c r="P125" s="109">
        <v>3.4072670678152991E-2</v>
      </c>
      <c r="Q125" s="109">
        <v>3.009120688000106E-2</v>
      </c>
      <c r="R125" s="109">
        <v>3.2825093514495481E-2</v>
      </c>
      <c r="S125" s="109">
        <v>4.6905960036098079E-2</v>
      </c>
      <c r="T125" s="109">
        <v>2.3492026904316191E-2</v>
      </c>
      <c r="U125" s="109">
        <v>1.3502631754484719E-2</v>
      </c>
      <c r="V125" s="109">
        <v>-7.6535984250267614E-3</v>
      </c>
      <c r="W125" s="109">
        <v>2.5384333134896499E-2</v>
      </c>
      <c r="X125" s="109">
        <v>3.0498350587676529E-2</v>
      </c>
      <c r="Y125" s="81"/>
    </row>
    <row r="126" spans="3:25">
      <c r="C126" s="108" t="s">
        <v>27</v>
      </c>
      <c r="D126" s="50">
        <f>K119</f>
        <v>-2.4752237624746928E-2</v>
      </c>
      <c r="E126" s="109">
        <v>5.6062961310073656E-2</v>
      </c>
      <c r="F126" s="109">
        <v>1.9636970659093641E-2</v>
      </c>
      <c r="G126" s="109">
        <v>1.0990013405903528E-2</v>
      </c>
      <c r="H126" s="109">
        <v>4.0586898932327538E-2</v>
      </c>
      <c r="I126" s="109">
        <v>2.5352384006923655E-2</v>
      </c>
      <c r="J126" s="109">
        <v>2.8306135135676421E-2</v>
      </c>
      <c r="K126" s="109">
        <v>9.9246813841084747E-2</v>
      </c>
      <c r="L126" s="109">
        <v>3.322731516032261E-2</v>
      </c>
      <c r="M126" s="109">
        <v>3.4780599464925871E-2</v>
      </c>
      <c r="N126" s="109">
        <v>4.0593364472455151E-2</v>
      </c>
      <c r="O126" s="109">
        <v>3.2717557138889013E-2</v>
      </c>
      <c r="P126" s="109">
        <v>6.9531729747736554E-2</v>
      </c>
      <c r="Q126" s="109">
        <v>3.8471545527364662E-2</v>
      </c>
      <c r="R126" s="109">
        <v>6.1170121971571539E-2</v>
      </c>
      <c r="S126" s="109">
        <v>5.6977988597379459E-2</v>
      </c>
      <c r="T126" s="109">
        <v>2.0926710069092053E-2</v>
      </c>
      <c r="U126" s="109">
        <v>1.7194421644608604E-2</v>
      </c>
      <c r="V126" s="109">
        <v>-7.2417800072115193E-3</v>
      </c>
      <c r="W126" s="109">
        <v>2.3211789236744964E-2</v>
      </c>
      <c r="X126" s="109">
        <v>6.3878414068247263E-2</v>
      </c>
      <c r="Y126" s="81"/>
    </row>
    <row r="127" spans="3:25">
      <c r="C127" s="95" t="s">
        <v>28</v>
      </c>
      <c r="D127" s="50">
        <f>L119</f>
        <v>0.20000000000000004</v>
      </c>
      <c r="E127" s="109">
        <v>4.1872964923964681E-2</v>
      </c>
      <c r="F127" s="109">
        <v>2.5888106273220711E-2</v>
      </c>
      <c r="G127" s="109">
        <v>1.2316950946445311E-2</v>
      </c>
      <c r="H127" s="109">
        <v>1.9207631604305317E-2</v>
      </c>
      <c r="I127" s="109">
        <v>1.6414419440682622E-2</v>
      </c>
      <c r="J127" s="109">
        <v>2.3146744394600086E-2</v>
      </c>
      <c r="K127" s="109">
        <v>3.322731516032261E-2</v>
      </c>
      <c r="L127" s="109">
        <v>4.0981490836964077E-2</v>
      </c>
      <c r="M127" s="109">
        <v>4.0659863991113113E-2</v>
      </c>
      <c r="N127" s="109">
        <v>2.8531227515847638E-2</v>
      </c>
      <c r="O127" s="109">
        <v>4.0738756486581353E-2</v>
      </c>
      <c r="P127" s="109">
        <v>6.1204122857330262E-2</v>
      </c>
      <c r="Q127" s="109">
        <v>3.7706583086289498E-2</v>
      </c>
      <c r="R127" s="109">
        <v>4.5113679154701991E-2</v>
      </c>
      <c r="S127" s="109">
        <v>6.4216512862259448E-2</v>
      </c>
      <c r="T127" s="109">
        <v>3.4980003816757289E-2</v>
      </c>
      <c r="U127" s="109">
        <v>1.7547795082630508E-2</v>
      </c>
      <c r="V127" s="109">
        <v>-7.1810038284059342E-3</v>
      </c>
      <c r="W127" s="109">
        <v>1.9448588556113089E-2</v>
      </c>
      <c r="X127" s="109">
        <v>3.6017390598798188E-2</v>
      </c>
      <c r="Y127" s="81"/>
    </row>
    <row r="128" spans="3:25">
      <c r="C128" s="95" t="s">
        <v>29</v>
      </c>
      <c r="D128" s="50">
        <f>M119</f>
        <v>-0.98291366829603066</v>
      </c>
      <c r="E128" s="109">
        <v>4.6643990355477144E-2</v>
      </c>
      <c r="F128" s="109">
        <v>2.4594077434763977E-2</v>
      </c>
      <c r="G128" s="109">
        <v>1.1592542275145827E-2</v>
      </c>
      <c r="H128" s="109">
        <v>1.9804321083707246E-2</v>
      </c>
      <c r="I128" s="109">
        <v>1.4676182135388516E-2</v>
      </c>
      <c r="J128" s="109">
        <v>2.2499422257106876E-2</v>
      </c>
      <c r="K128" s="109">
        <v>3.4780599464925871E-2</v>
      </c>
      <c r="L128" s="109">
        <v>4.0659863991113113E-2</v>
      </c>
      <c r="M128" s="109">
        <v>4.2129044134570005E-2</v>
      </c>
      <c r="N128" s="109">
        <v>3.0893655758388622E-2</v>
      </c>
      <c r="O128" s="109">
        <v>4.030738484729042E-2</v>
      </c>
      <c r="P128" s="109">
        <v>6.7387401698590518E-2</v>
      </c>
      <c r="Q128" s="109">
        <v>3.694172712706055E-2</v>
      </c>
      <c r="R128" s="109">
        <v>4.4372400620891282E-2</v>
      </c>
      <c r="S128" s="109">
        <v>6.5289020160798017E-2</v>
      </c>
      <c r="T128" s="109">
        <v>3.1565063568428038E-2</v>
      </c>
      <c r="U128" s="109">
        <v>1.6321740914076975E-2</v>
      </c>
      <c r="V128" s="109">
        <v>-5.0582922743397409E-3</v>
      </c>
      <c r="W128" s="109">
        <v>1.9129459166623376E-2</v>
      </c>
      <c r="X128" s="109">
        <v>3.962742516094072E-2</v>
      </c>
      <c r="Y128" s="81"/>
    </row>
    <row r="129" spans="3:25">
      <c r="C129" s="95" t="s">
        <v>30</v>
      </c>
      <c r="D129" s="50">
        <f>N119</f>
        <v>0.2</v>
      </c>
      <c r="E129" s="109">
        <v>6.0941291946556508E-2</v>
      </c>
      <c r="F129" s="109">
        <v>1.9372081285811166E-2</v>
      </c>
      <c r="G129" s="109">
        <v>1.2978556173864354E-2</v>
      </c>
      <c r="H129" s="109">
        <v>2.3276508180501039E-2</v>
      </c>
      <c r="I129" s="109">
        <v>1.2674658011195342E-2</v>
      </c>
      <c r="J129" s="109">
        <v>1.8599033054936681E-2</v>
      </c>
      <c r="K129" s="109">
        <v>4.0593364472455151E-2</v>
      </c>
      <c r="L129" s="109">
        <v>2.8531227515847638E-2</v>
      </c>
      <c r="M129" s="109">
        <v>3.0893655758388622E-2</v>
      </c>
      <c r="N129" s="109">
        <v>4.1207982884977609E-2</v>
      </c>
      <c r="O129" s="109">
        <v>2.8341975975430006E-2</v>
      </c>
      <c r="P129" s="109">
        <v>6.146344374456033E-2</v>
      </c>
      <c r="Q129" s="109">
        <v>2.4327837431950123E-2</v>
      </c>
      <c r="R129" s="109">
        <v>1.6444627255156542E-2</v>
      </c>
      <c r="S129" s="109">
        <v>3.4359828748089231E-2</v>
      </c>
      <c r="T129" s="109">
        <v>1.3261995767497417E-2</v>
      </c>
      <c r="U129" s="109">
        <v>1.3445881275140383E-2</v>
      </c>
      <c r="V129" s="109">
        <v>4.1196570414556372E-5</v>
      </c>
      <c r="W129" s="109">
        <v>1.3326102128888007E-2</v>
      </c>
      <c r="X129" s="109">
        <v>4.5489798062753495E-2</v>
      </c>
      <c r="Y129" s="81"/>
    </row>
    <row r="130" spans="3:25">
      <c r="C130" s="95" t="s">
        <v>31</v>
      </c>
      <c r="D130" s="50">
        <f>O119</f>
        <v>0.2</v>
      </c>
      <c r="E130" s="109">
        <v>4.1339209030180915E-2</v>
      </c>
      <c r="F130" s="109">
        <v>2.6785973433872928E-2</v>
      </c>
      <c r="G130" s="109">
        <v>1.2429805851662798E-2</v>
      </c>
      <c r="H130" s="109">
        <v>1.8807162985973576E-2</v>
      </c>
      <c r="I130" s="109">
        <v>1.6605553169218211E-2</v>
      </c>
      <c r="J130" s="109">
        <v>2.3096898001481604E-2</v>
      </c>
      <c r="K130" s="109">
        <v>3.2717557138889013E-2</v>
      </c>
      <c r="L130" s="109">
        <v>4.0738756486581353E-2</v>
      </c>
      <c r="M130" s="109">
        <v>4.030738484729042E-2</v>
      </c>
      <c r="N130" s="109">
        <v>2.8341975975430006E-2</v>
      </c>
      <c r="O130" s="109">
        <v>4.0685936890281008E-2</v>
      </c>
      <c r="P130" s="109">
        <v>5.9862412618192654E-2</v>
      </c>
      <c r="Q130" s="109">
        <v>3.781859819151151E-2</v>
      </c>
      <c r="R130" s="109">
        <v>4.3909911787732375E-2</v>
      </c>
      <c r="S130" s="109">
        <v>6.366358775064726E-2</v>
      </c>
      <c r="T130" s="109">
        <v>3.4890782321498559E-2</v>
      </c>
      <c r="U130" s="109">
        <v>1.8125514971840673E-2</v>
      </c>
      <c r="V130" s="109">
        <v>-7.0196235000617143E-3</v>
      </c>
      <c r="W130" s="109">
        <v>1.9864433155328962E-2</v>
      </c>
      <c r="X130" s="109">
        <v>3.5044494450867041E-2</v>
      </c>
      <c r="Y130" s="81"/>
    </row>
    <row r="131" spans="3:25">
      <c r="C131" s="95" t="s">
        <v>32</v>
      </c>
      <c r="D131" s="50">
        <f>P119</f>
        <v>-0.16544926353520145</v>
      </c>
      <c r="E131" s="109">
        <v>9.7855211025618019E-2</v>
      </c>
      <c r="F131" s="109">
        <v>2.7415438898990903E-2</v>
      </c>
      <c r="G131" s="109">
        <v>1.4370276078927689E-2</v>
      </c>
      <c r="H131" s="109">
        <v>3.7307088257174617E-2</v>
      </c>
      <c r="I131" s="109">
        <v>1.4125700507395166E-2</v>
      </c>
      <c r="J131" s="109">
        <v>3.4072670678152991E-2</v>
      </c>
      <c r="K131" s="109">
        <v>6.9531729747736554E-2</v>
      </c>
      <c r="L131" s="109">
        <v>6.1204122857330262E-2</v>
      </c>
      <c r="M131" s="109">
        <v>6.7387401698590518E-2</v>
      </c>
      <c r="N131" s="109">
        <v>6.146344374456033E-2</v>
      </c>
      <c r="O131" s="109">
        <v>5.9862412618192654E-2</v>
      </c>
      <c r="P131" s="109">
        <v>0.16954839638226643</v>
      </c>
      <c r="Q131" s="109">
        <v>5.2979423838782888E-2</v>
      </c>
      <c r="R131" s="109">
        <v>6.5582665284143624E-2</v>
      </c>
      <c r="S131" s="109">
        <v>0.11017001612041512</v>
      </c>
      <c r="T131" s="109">
        <v>4.0098173818010729E-2</v>
      </c>
      <c r="U131" s="109">
        <v>1.961405333573087E-2</v>
      </c>
      <c r="V131" s="109">
        <v>-9.3721298765238673E-3</v>
      </c>
      <c r="W131" s="109">
        <v>2.3731150144099454E-2</v>
      </c>
      <c r="X131" s="109">
        <v>9.4280405788287239E-2</v>
      </c>
      <c r="Y131" s="81"/>
    </row>
    <row r="132" spans="3:25">
      <c r="C132" s="95" t="s">
        <v>33</v>
      </c>
      <c r="D132" s="50">
        <f>Q119</f>
        <v>0.20000000000000004</v>
      </c>
      <c r="E132" s="109">
        <v>1.7857332166030658E-2</v>
      </c>
      <c r="F132" s="109">
        <v>2.2086139771377886E-2</v>
      </c>
      <c r="G132" s="109">
        <v>1.4944931957973917E-2</v>
      </c>
      <c r="H132" s="109">
        <v>3.2463790086054961E-2</v>
      </c>
      <c r="I132" s="109">
        <v>2.5884920230395604E-2</v>
      </c>
      <c r="J132" s="109">
        <v>3.009120688000106E-2</v>
      </c>
      <c r="K132" s="109">
        <v>3.8471545527364662E-2</v>
      </c>
      <c r="L132" s="109">
        <v>3.7706583086289498E-2</v>
      </c>
      <c r="M132" s="109">
        <v>3.694172712706055E-2</v>
      </c>
      <c r="N132" s="109">
        <v>2.4327837431950123E-2</v>
      </c>
      <c r="O132" s="109">
        <v>3.781859819151151E-2</v>
      </c>
      <c r="P132" s="109">
        <v>5.2979423838782888E-2</v>
      </c>
      <c r="Q132" s="109">
        <v>9.0446114473336642E-2</v>
      </c>
      <c r="R132" s="109">
        <v>9.7484631153557016E-2</v>
      </c>
      <c r="S132" s="109">
        <v>0.15807790888132137</v>
      </c>
      <c r="T132" s="109">
        <v>7.2181668640993943E-2</v>
      </c>
      <c r="U132" s="109">
        <v>2.4099389924092177E-2</v>
      </c>
      <c r="V132" s="109">
        <v>-9.3622626097861778E-3</v>
      </c>
      <c r="W132" s="109">
        <v>2.6210802550209206E-2</v>
      </c>
      <c r="X132" s="109">
        <v>3.4406938277444184E-2</v>
      </c>
      <c r="Y132" s="81"/>
    </row>
    <row r="133" spans="3:25">
      <c r="C133" s="95" t="s">
        <v>34</v>
      </c>
      <c r="D133" s="50">
        <f>R119</f>
        <v>0.2</v>
      </c>
      <c r="E133" s="109">
        <v>1.3564823244530757E-2</v>
      </c>
      <c r="F133" s="109">
        <v>1.3360414543127351E-2</v>
      </c>
      <c r="G133" s="109">
        <v>1.4970047358495414E-2</v>
      </c>
      <c r="H133" s="109">
        <v>1.5131063237534719E-2</v>
      </c>
      <c r="I133" s="109">
        <v>2.687009671190168E-2</v>
      </c>
      <c r="J133" s="109">
        <v>3.2825093514495481E-2</v>
      </c>
      <c r="K133" s="109">
        <v>6.1170121971571539E-2</v>
      </c>
      <c r="L133" s="109">
        <v>4.5113679154701991E-2</v>
      </c>
      <c r="M133" s="109">
        <v>4.4372400620891282E-2</v>
      </c>
      <c r="N133" s="109">
        <v>1.6444627255156542E-2</v>
      </c>
      <c r="O133" s="109">
        <v>4.3909911787732375E-2</v>
      </c>
      <c r="P133" s="109">
        <v>6.5582665284143624E-2</v>
      </c>
      <c r="Q133" s="109">
        <v>9.7484631153557016E-2</v>
      </c>
      <c r="R133" s="109">
        <v>0.24941297363578313</v>
      </c>
      <c r="S133" s="109">
        <v>0.2026975476837049</v>
      </c>
      <c r="T133" s="109">
        <v>0.10530804615415545</v>
      </c>
      <c r="U133" s="109">
        <v>7.1907621940488836E-3</v>
      </c>
      <c r="V133" s="109">
        <v>-1.5319992338821812E-2</v>
      </c>
      <c r="W133" s="109">
        <v>3.2140237082342989E-2</v>
      </c>
      <c r="X133" s="109">
        <v>3.4010991391250106E-2</v>
      </c>
      <c r="Y133" s="81"/>
    </row>
    <row r="134" spans="3:25">
      <c r="C134" s="95" t="s">
        <v>35</v>
      </c>
      <c r="D134" s="50">
        <f>S119</f>
        <v>7.4779499156738885E-2</v>
      </c>
      <c r="E134" s="109">
        <v>1.2570604427729328E-2</v>
      </c>
      <c r="F134" s="109">
        <v>1.6088458479819462E-2</v>
      </c>
      <c r="G134" s="109">
        <v>9.8553860051368881E-3</v>
      </c>
      <c r="H134" s="109">
        <v>3.6756229851980564E-2</v>
      </c>
      <c r="I134" s="109">
        <v>4.0807469541151178E-2</v>
      </c>
      <c r="J134" s="109">
        <v>4.6905960036098079E-2</v>
      </c>
      <c r="K134" s="109">
        <v>5.6977988597379459E-2</v>
      </c>
      <c r="L134" s="109">
        <v>6.4216512862259448E-2</v>
      </c>
      <c r="M134" s="109">
        <v>6.5289020160798017E-2</v>
      </c>
      <c r="N134" s="109">
        <v>3.4359828748089231E-2</v>
      </c>
      <c r="O134" s="109">
        <v>6.366358775064726E-2</v>
      </c>
      <c r="P134" s="109">
        <v>0.11017001612041512</v>
      </c>
      <c r="Q134" s="109">
        <v>0.15807790888132137</v>
      </c>
      <c r="R134" s="109">
        <v>0.2026975476837049</v>
      </c>
      <c r="S134" s="109">
        <v>0.57949919680274697</v>
      </c>
      <c r="T134" s="109">
        <v>0.15174163687960268</v>
      </c>
      <c r="U134" s="109">
        <v>6.1369401502744149E-3</v>
      </c>
      <c r="V134" s="109">
        <v>-1.1079982764800423E-2</v>
      </c>
      <c r="W134" s="109">
        <v>3.0851715311230717E-2</v>
      </c>
      <c r="X134" s="109">
        <v>5.5757141208582217E-2</v>
      </c>
      <c r="Y134" s="81"/>
    </row>
    <row r="135" spans="3:25">
      <c r="C135" s="95" t="s">
        <v>36</v>
      </c>
      <c r="D135" s="50">
        <f>T119</f>
        <v>-8.7009187643924527E-2</v>
      </c>
      <c r="E135" s="109">
        <v>6.0649781026662544E-3</v>
      </c>
      <c r="F135" s="109">
        <v>1.9678802490595629E-2</v>
      </c>
      <c r="G135" s="109">
        <v>1.3867836165002576E-2</v>
      </c>
      <c r="H135" s="109">
        <v>2.407753839927582E-2</v>
      </c>
      <c r="I135" s="109">
        <v>2.0156255743016775E-2</v>
      </c>
      <c r="J135" s="109">
        <v>2.3492026904316191E-2</v>
      </c>
      <c r="K135" s="109">
        <v>2.0926710069092053E-2</v>
      </c>
      <c r="L135" s="109">
        <v>3.4980003816757289E-2</v>
      </c>
      <c r="M135" s="109">
        <v>3.1565063568428038E-2</v>
      </c>
      <c r="N135" s="109">
        <v>1.3261995767497417E-2</v>
      </c>
      <c r="O135" s="109">
        <v>3.4890782321498559E-2</v>
      </c>
      <c r="P135" s="109">
        <v>4.0098173818010729E-2</v>
      </c>
      <c r="Q135" s="109">
        <v>7.2181668640993943E-2</v>
      </c>
      <c r="R135" s="109">
        <v>0.10530804615415545</v>
      </c>
      <c r="S135" s="109">
        <v>0.15174163687960268</v>
      </c>
      <c r="T135" s="109">
        <v>0.10915039361887405</v>
      </c>
      <c r="U135" s="109">
        <v>7.3710550870452855E-3</v>
      </c>
      <c r="V135" s="109">
        <v>-2.1707639576181922E-2</v>
      </c>
      <c r="W135" s="109">
        <v>1.4763474488560599E-2</v>
      </c>
      <c r="X135" s="109">
        <v>2.2366713949613967E-2</v>
      </c>
      <c r="Y135" s="81"/>
    </row>
    <row r="136" spans="3:25">
      <c r="C136" s="95" t="s">
        <v>37</v>
      </c>
      <c r="D136" s="50">
        <f>U119</f>
        <v>0.2</v>
      </c>
      <c r="E136" s="109">
        <v>1.5135247901126747E-2</v>
      </c>
      <c r="F136" s="109">
        <v>2.2259351712829903E-2</v>
      </c>
      <c r="G136" s="109">
        <v>1.2871640702002436E-2</v>
      </c>
      <c r="H136" s="109">
        <v>2.2848486317302134E-2</v>
      </c>
      <c r="I136" s="109">
        <v>1.6829320281252513E-2</v>
      </c>
      <c r="J136" s="109">
        <v>1.3502631754484719E-2</v>
      </c>
      <c r="K136" s="109">
        <v>1.7194421644608604E-2</v>
      </c>
      <c r="L136" s="109">
        <v>1.7547795082630508E-2</v>
      </c>
      <c r="M136" s="109">
        <v>1.6321740914076975E-2</v>
      </c>
      <c r="N136" s="109">
        <v>1.3445881275140383E-2</v>
      </c>
      <c r="O136" s="109">
        <v>1.8125514971840673E-2</v>
      </c>
      <c r="P136" s="109">
        <v>1.961405333573087E-2</v>
      </c>
      <c r="Q136" s="109">
        <v>2.4099389924092177E-2</v>
      </c>
      <c r="R136" s="109">
        <v>7.1907621940488836E-3</v>
      </c>
      <c r="S136" s="109">
        <v>6.1369401502744149E-3</v>
      </c>
      <c r="T136" s="109">
        <v>7.3710550870452855E-3</v>
      </c>
      <c r="U136" s="109">
        <v>3.0801571671293812E-2</v>
      </c>
      <c r="V136" s="109">
        <v>1.4372120905706087E-3</v>
      </c>
      <c r="W136" s="109">
        <v>1.6847323558124631E-2</v>
      </c>
      <c r="X136" s="109">
        <v>1.376136076711729E-2</v>
      </c>
      <c r="Y136" s="81"/>
    </row>
    <row r="137" spans="3:25">
      <c r="C137" s="95" t="s">
        <v>38</v>
      </c>
      <c r="D137" s="50">
        <f>V119</f>
        <v>0.2</v>
      </c>
      <c r="E137" s="109">
        <v>-3.4033273187061355E-3</v>
      </c>
      <c r="F137" s="109">
        <v>-6.7121777360693716E-5</v>
      </c>
      <c r="G137" s="109">
        <v>-1.9821752478410373E-3</v>
      </c>
      <c r="H137" s="109">
        <v>-6.1217320666529873E-3</v>
      </c>
      <c r="I137" s="109">
        <v>-4.6528775734057809E-3</v>
      </c>
      <c r="J137" s="109">
        <v>-7.6535984250267614E-3</v>
      </c>
      <c r="K137" s="109">
        <v>-7.2417800072115193E-3</v>
      </c>
      <c r="L137" s="109">
        <v>-7.1810038284059342E-3</v>
      </c>
      <c r="M137" s="109">
        <v>-5.0582922743397409E-3</v>
      </c>
      <c r="N137" s="109">
        <v>4.1196570414556372E-5</v>
      </c>
      <c r="O137" s="109">
        <v>-7.0196235000617143E-3</v>
      </c>
      <c r="P137" s="109">
        <v>-9.3721298765238673E-3</v>
      </c>
      <c r="Q137" s="109">
        <v>-9.3622626097861778E-3</v>
      </c>
      <c r="R137" s="109">
        <v>-1.5319992338821812E-2</v>
      </c>
      <c r="S137" s="109">
        <v>-1.1079982764800423E-2</v>
      </c>
      <c r="T137" s="109">
        <v>-2.1707639576181922E-2</v>
      </c>
      <c r="U137" s="109">
        <v>1.4372120905706087E-3</v>
      </c>
      <c r="V137" s="109">
        <v>4.1682423380590722E-2</v>
      </c>
      <c r="W137" s="109">
        <v>-4.2898171479013956E-3</v>
      </c>
      <c r="X137" s="109">
        <v>-1.5305678546831666E-2</v>
      </c>
      <c r="Y137" s="81"/>
    </row>
    <row r="138" spans="3:25">
      <c r="C138" s="95" t="s">
        <v>39</v>
      </c>
      <c r="D138" s="50">
        <f>W119</f>
        <v>-9.5817834524462242E-2</v>
      </c>
      <c r="E138" s="109">
        <v>1.5075516843557795E-2</v>
      </c>
      <c r="F138" s="109">
        <v>2.4830134322948533E-2</v>
      </c>
      <c r="G138" s="109">
        <v>1.3865489569678884E-2</v>
      </c>
      <c r="H138" s="109">
        <v>1.9644964501738919E-2</v>
      </c>
      <c r="I138" s="109">
        <v>1.4505470450603422E-2</v>
      </c>
      <c r="J138" s="109">
        <v>2.5384333134896499E-2</v>
      </c>
      <c r="K138" s="109">
        <v>2.3211789236744964E-2</v>
      </c>
      <c r="L138" s="109">
        <v>1.9448588556113089E-2</v>
      </c>
      <c r="M138" s="109">
        <v>1.9129459166623376E-2</v>
      </c>
      <c r="N138" s="109">
        <v>1.3326102128888007E-2</v>
      </c>
      <c r="O138" s="109">
        <v>1.9864433155328962E-2</v>
      </c>
      <c r="P138" s="109">
        <v>2.3731150144099454E-2</v>
      </c>
      <c r="Q138" s="109">
        <v>2.6210802550209206E-2</v>
      </c>
      <c r="R138" s="109">
        <v>3.2140237082342989E-2</v>
      </c>
      <c r="S138" s="109">
        <v>3.0851715311230717E-2</v>
      </c>
      <c r="T138" s="109">
        <v>1.4763474488560599E-2</v>
      </c>
      <c r="U138" s="109">
        <v>1.6847323558124631E-2</v>
      </c>
      <c r="V138" s="109">
        <v>-4.2898171479013956E-3</v>
      </c>
      <c r="W138" s="109">
        <v>7.4402071614111692E-2</v>
      </c>
      <c r="X138" s="109">
        <v>2.9675885653202103E-2</v>
      </c>
      <c r="Y138" s="81"/>
    </row>
    <row r="139" spans="3:25">
      <c r="C139" s="95" t="s">
        <v>40</v>
      </c>
      <c r="D139" s="50">
        <f>X119</f>
        <v>0.2</v>
      </c>
      <c r="E139" s="109">
        <v>6.8911769341409898E-2</v>
      </c>
      <c r="F139" s="109">
        <v>1.97757737068474E-2</v>
      </c>
      <c r="G139" s="109">
        <v>1.6816901659189934E-2</v>
      </c>
      <c r="H139" s="109">
        <v>4.5251984512083773E-2</v>
      </c>
      <c r="I139" s="109">
        <v>1.6492338798977171E-2</v>
      </c>
      <c r="J139" s="109">
        <v>3.0498350587676529E-2</v>
      </c>
      <c r="K139" s="109">
        <v>6.3878414068247263E-2</v>
      </c>
      <c r="L139" s="109">
        <v>3.6017390598798188E-2</v>
      </c>
      <c r="M139" s="109">
        <v>3.962742516094072E-2</v>
      </c>
      <c r="N139" s="109">
        <v>4.5489798062753495E-2</v>
      </c>
      <c r="O139" s="109">
        <v>3.5044494450867041E-2</v>
      </c>
      <c r="P139" s="109">
        <v>9.4280405788287239E-2</v>
      </c>
      <c r="Q139" s="109">
        <v>3.4406938277444184E-2</v>
      </c>
      <c r="R139" s="109">
        <v>3.4010991391250106E-2</v>
      </c>
      <c r="S139" s="109">
        <v>5.5757141208582217E-2</v>
      </c>
      <c r="T139" s="109">
        <v>2.2366713949613967E-2</v>
      </c>
      <c r="U139" s="109">
        <v>1.376136076711729E-2</v>
      </c>
      <c r="V139" s="109">
        <v>-1.5305678546831666E-2</v>
      </c>
      <c r="W139" s="109">
        <v>2.9675885653202103E-2</v>
      </c>
      <c r="X139" s="109">
        <v>0.11143666421580678</v>
      </c>
      <c r="Y139" s="81"/>
    </row>
    <row r="140" spans="3:25" ht="16" thickBot="1">
      <c r="C140" s="10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84"/>
    </row>
    <row r="143" spans="3:25">
      <c r="C143" t="s">
        <v>91</v>
      </c>
      <c r="E143" s="102">
        <f>E119*SUMPRODUCT(D120:D139,E120:E139)</f>
        <v>4.0019798329716519E-3</v>
      </c>
      <c r="F143" s="102">
        <f t="shared" ref="F143:X143" si="2">F119*SUMPRODUCT($D120:$D139,F120:F139)</f>
        <v>3.22862953786369E-3</v>
      </c>
      <c r="G143" s="102">
        <f t="shared" si="2"/>
        <v>-4.4443243778772098E-4</v>
      </c>
      <c r="H143" s="102">
        <f t="shared" si="2"/>
        <v>-1.1618149330645711E-3</v>
      </c>
      <c r="I143" s="102">
        <f t="shared" si="2"/>
        <v>4.3375747886974063E-3</v>
      </c>
      <c r="J143" s="102">
        <f t="shared" si="2"/>
        <v>3.3831106819537135E-3</v>
      </c>
      <c r="K143" s="102">
        <f t="shared" si="2"/>
        <v>-7.5146387638914264E-4</v>
      </c>
      <c r="L143" s="102">
        <f t="shared" si="2"/>
        <v>3.2685815163782197E-3</v>
      </c>
      <c r="M143" s="102">
        <f t="shared" si="2"/>
        <v>-1.5107374578435232E-2</v>
      </c>
      <c r="N143" s="102">
        <f t="shared" si="2"/>
        <v>3.6295481320297186E-3</v>
      </c>
      <c r="O143" s="102">
        <f t="shared" si="2"/>
        <v>3.3231267488832254E-3</v>
      </c>
      <c r="P143" s="102">
        <f t="shared" si="2"/>
        <v>-3.112263555579147E-3</v>
      </c>
      <c r="Q143" s="102">
        <f t="shared" si="2"/>
        <v>8.0892598167690549E-3</v>
      </c>
      <c r="R143" s="102">
        <f t="shared" si="2"/>
        <v>1.1623703665770584E-2</v>
      </c>
      <c r="S143" s="102">
        <f t="shared" si="2"/>
        <v>5.8450272163853073E-3</v>
      </c>
      <c r="T143" s="102">
        <f t="shared" si="2"/>
        <v>-2.3869102159049705E-3</v>
      </c>
      <c r="U143" s="102">
        <f>U119*SUMPRODUCT($D120:$D139,U120:U139)</f>
        <v>3.0039164474965599E-3</v>
      </c>
      <c r="V143" s="102">
        <f t="shared" si="2"/>
        <v>6.7322625327181354E-4</v>
      </c>
      <c r="W143" s="102">
        <f t="shared" si="2"/>
        <v>-1.4469804022343115E-3</v>
      </c>
      <c r="X143" s="102">
        <f t="shared" si="2"/>
        <v>5.0342713100388599E-3</v>
      </c>
    </row>
    <row r="146" spans="2:8" ht="24">
      <c r="C146" s="86" t="s">
        <v>92</v>
      </c>
      <c r="D146" s="86"/>
      <c r="E146" s="104">
        <f>SUM(E119:X119)</f>
        <v>1.0000000202790702</v>
      </c>
    </row>
    <row r="147" spans="2:8" ht="24">
      <c r="C147" s="86" t="s">
        <v>93</v>
      </c>
      <c r="D147" s="86"/>
      <c r="E147" s="105">
        <f>SUMPRODUCT(E119:X119,D9:W9)</f>
        <v>0.38602126636523537</v>
      </c>
    </row>
    <row r="148" spans="2:8" ht="24">
      <c r="C148" s="86" t="s">
        <v>94</v>
      </c>
      <c r="D148" s="86"/>
      <c r="E148" s="110">
        <f>SUM(E143:X143)^0.5</f>
        <v>0.18716494316274804</v>
      </c>
    </row>
    <row r="149" spans="2:8" ht="24">
      <c r="C149" s="86" t="s">
        <v>86</v>
      </c>
      <c r="D149" s="86"/>
      <c r="E149" s="90">
        <f>(E147-C4)/E148</f>
        <v>1.9655618202247631</v>
      </c>
    </row>
    <row r="157" spans="2:8">
      <c r="G157" s="111"/>
      <c r="H157" s="111"/>
    </row>
    <row r="158" spans="2:8">
      <c r="E158" s="112"/>
      <c r="G158" s="112"/>
    </row>
    <row r="159" spans="2:8">
      <c r="G159" s="112"/>
    </row>
    <row r="160" spans="2:8">
      <c r="B160" s="113"/>
      <c r="C160" s="114" t="s">
        <v>95</v>
      </c>
      <c r="D160" s="115" t="s">
        <v>96</v>
      </c>
    </row>
    <row r="161" spans="2:6">
      <c r="B161" s="116"/>
      <c r="C161" s="117"/>
      <c r="D161" s="118"/>
    </row>
    <row r="162" spans="2:6">
      <c r="B162" s="119" t="s">
        <v>97</v>
      </c>
      <c r="C162" s="120">
        <f>D100</f>
        <v>0.27485184698354265</v>
      </c>
      <c r="D162" s="121">
        <v>0.38602126636523537</v>
      </c>
    </row>
    <row r="163" spans="2:6">
      <c r="B163" s="122" t="s">
        <v>98</v>
      </c>
      <c r="C163" s="123">
        <f>D101</f>
        <v>0.2025286758765141</v>
      </c>
      <c r="D163" s="124">
        <v>0.18716494316274804</v>
      </c>
    </row>
    <row r="164" spans="2:6">
      <c r="F164" s="111"/>
    </row>
    <row r="166" spans="2:6">
      <c r="F166" s="125"/>
    </row>
    <row r="167" spans="2:6">
      <c r="F167" s="12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opLeftCell="A36" workbookViewId="0">
      <selection activeCell="E35" sqref="E35"/>
    </sheetView>
  </sheetViews>
  <sheetFormatPr baseColWidth="10" defaultColWidth="14.5" defaultRowHeight="15" customHeight="1"/>
  <cols>
    <col min="1" max="1" width="10.6640625" customWidth="1"/>
    <col min="2" max="2" width="15.5" customWidth="1"/>
    <col min="3" max="3" width="9.6640625" customWidth="1"/>
    <col min="4" max="4" width="10" style="16" customWidth="1"/>
    <col min="5" max="5" width="14" style="17" customWidth="1"/>
    <col min="6" max="19" width="8.6640625" customWidth="1"/>
  </cols>
  <sheetData>
    <row r="1" spans="1:6" ht="48">
      <c r="A1" s="6" t="s">
        <v>42</v>
      </c>
      <c r="B1" s="6" t="s">
        <v>82</v>
      </c>
      <c r="C1" s="14" t="s">
        <v>83</v>
      </c>
      <c r="D1" s="6" t="s">
        <v>84</v>
      </c>
      <c r="E1" s="6" t="s">
        <v>85</v>
      </c>
      <c r="F1" s="8"/>
    </row>
    <row r="2" spans="1:6">
      <c r="A2" s="4">
        <v>45231</v>
      </c>
      <c r="B2" s="5">
        <v>77.312799999999996</v>
      </c>
      <c r="C2" s="15">
        <f>(B2-B3)/B3</f>
        <v>7.0127542514170837E-3</v>
      </c>
      <c r="D2" s="12">
        <f>AVERAGE(C2:C62)</f>
        <v>1.389030400408164E-2</v>
      </c>
      <c r="E2" s="13">
        <f>D2*12</f>
        <v>0.16668364804897967</v>
      </c>
    </row>
    <row r="3" spans="1:6">
      <c r="A3" s="4">
        <v>45230</v>
      </c>
      <c r="B3" s="5">
        <v>76.7744</v>
      </c>
      <c r="C3" s="15">
        <f t="shared" ref="C3:C62" si="0">(B3-B4)/B4</f>
        <v>1.1716366674441547E-2</v>
      </c>
      <c r="D3" s="11"/>
      <c r="E3" s="11"/>
    </row>
    <row r="4" spans="1:6">
      <c r="A4" s="4">
        <v>45198</v>
      </c>
      <c r="B4" s="5">
        <v>75.885300000000001</v>
      </c>
      <c r="C4" s="15">
        <f t="shared" si="0"/>
        <v>4.1635038660519166E-2</v>
      </c>
      <c r="D4" s="11"/>
      <c r="E4" s="11"/>
    </row>
    <row r="5" spans="1:6">
      <c r="A5" s="4">
        <v>45169</v>
      </c>
      <c r="B5" s="5">
        <v>72.852099999999993</v>
      </c>
      <c r="C5" s="15">
        <f t="shared" si="0"/>
        <v>-2.9196555046366722E-2</v>
      </c>
      <c r="D5" s="11"/>
      <c r="E5" s="11"/>
    </row>
    <row r="6" spans="1:6">
      <c r="A6" s="4">
        <v>45138</v>
      </c>
      <c r="B6" s="5">
        <v>75.043099999999995</v>
      </c>
      <c r="C6" s="15">
        <f t="shared" si="0"/>
        <v>4.7618316369337235E-2</v>
      </c>
      <c r="D6" s="11"/>
      <c r="E6" s="11"/>
    </row>
    <row r="7" spans="1:6">
      <c r="A7" s="4">
        <v>45107</v>
      </c>
      <c r="B7" s="5">
        <v>71.632099999999994</v>
      </c>
      <c r="C7" s="15">
        <f t="shared" si="0"/>
        <v>9.6079751503373986E-2</v>
      </c>
      <c r="D7" s="11"/>
      <c r="E7" s="11"/>
    </row>
    <row r="8" spans="1:6">
      <c r="A8" s="4">
        <v>45077</v>
      </c>
      <c r="B8" s="5">
        <v>65.352999999999994</v>
      </c>
      <c r="C8" s="15">
        <f t="shared" si="0"/>
        <v>-3.9595932500975191E-3</v>
      </c>
      <c r="D8" s="11"/>
      <c r="E8" s="11"/>
    </row>
    <row r="9" spans="1:6">
      <c r="A9" s="4">
        <v>45044</v>
      </c>
      <c r="B9" s="5">
        <v>65.612799999999993</v>
      </c>
      <c r="C9" s="15">
        <f t="shared" si="0"/>
        <v>5.3217223805128513E-2</v>
      </c>
      <c r="D9" s="11"/>
      <c r="E9" s="11"/>
    </row>
    <row r="10" spans="1:6">
      <c r="A10" s="4">
        <v>45016</v>
      </c>
      <c r="B10" s="5">
        <v>62.297499999999999</v>
      </c>
      <c r="C10" s="15">
        <f t="shared" si="0"/>
        <v>-0.17065822825253471</v>
      </c>
      <c r="D10" s="11"/>
      <c r="E10" s="11"/>
    </row>
    <row r="11" spans="1:6">
      <c r="A11" s="4">
        <v>44985</v>
      </c>
      <c r="B11" s="5">
        <v>75.116799999999998</v>
      </c>
      <c r="C11" s="15">
        <f t="shared" si="0"/>
        <v>-3.3375198171673406E-2</v>
      </c>
      <c r="D11" s="11"/>
      <c r="E11" s="11"/>
    </row>
    <row r="12" spans="1:6">
      <c r="A12" s="4">
        <v>44957</v>
      </c>
      <c r="B12" s="5">
        <v>77.710400000000007</v>
      </c>
      <c r="C12" s="15">
        <f t="shared" si="0"/>
        <v>-3.164597671575533E-4</v>
      </c>
      <c r="D12" s="11"/>
      <c r="E12" s="11"/>
    </row>
    <row r="13" spans="1:6">
      <c r="A13" s="4">
        <v>44925</v>
      </c>
      <c r="B13" s="5">
        <v>77.734999999999999</v>
      </c>
      <c r="C13" s="15">
        <f t="shared" si="0"/>
        <v>7.1766274385827453E-3</v>
      </c>
      <c r="D13" s="11"/>
      <c r="E13" s="11"/>
    </row>
    <row r="14" spans="1:6">
      <c r="A14" s="4">
        <v>44895</v>
      </c>
      <c r="B14" s="5">
        <v>77.181100000000001</v>
      </c>
      <c r="C14" s="15">
        <f t="shared" si="0"/>
        <v>0.10719306601175181</v>
      </c>
      <c r="D14" s="11"/>
      <c r="E14" s="11"/>
    </row>
    <row r="15" spans="1:6">
      <c r="A15" s="4">
        <v>44865</v>
      </c>
      <c r="B15" s="5">
        <v>69.708799999999997</v>
      </c>
      <c r="C15" s="15">
        <f t="shared" si="0"/>
        <v>0.20050562978118069</v>
      </c>
      <c r="D15" s="11"/>
      <c r="E15" s="11"/>
    </row>
    <row r="16" spans="1:6">
      <c r="A16" s="4">
        <v>44834</v>
      </c>
      <c r="B16" s="5">
        <v>58.066200000000002</v>
      </c>
      <c r="C16" s="15">
        <f t="shared" si="0"/>
        <v>-7.7092532018576979E-2</v>
      </c>
      <c r="D16" s="11"/>
      <c r="E16" s="11"/>
    </row>
    <row r="17" spans="1:5">
      <c r="A17" s="4">
        <v>44804</v>
      </c>
      <c r="B17" s="5">
        <v>62.916600000000003</v>
      </c>
      <c r="C17" s="15">
        <f t="shared" si="0"/>
        <v>-3.8766463831206967E-4</v>
      </c>
      <c r="D17" s="11"/>
      <c r="E17" s="11"/>
    </row>
    <row r="18" spans="1:5">
      <c r="A18" s="4">
        <v>44771</v>
      </c>
      <c r="B18" s="5">
        <v>62.941000000000003</v>
      </c>
      <c r="C18" s="15">
        <f t="shared" si="0"/>
        <v>1.2517112296884509E-2</v>
      </c>
      <c r="D18" s="11"/>
      <c r="E18" s="11"/>
    </row>
    <row r="19" spans="1:5">
      <c r="A19" s="4">
        <v>44742</v>
      </c>
      <c r="B19" s="5">
        <v>62.1629</v>
      </c>
      <c r="C19" s="15">
        <f t="shared" si="0"/>
        <v>-0.12330673947657529</v>
      </c>
      <c r="D19" s="11"/>
      <c r="E19" s="11"/>
    </row>
    <row r="20" spans="1:5">
      <c r="A20" s="4">
        <v>44712</v>
      </c>
      <c r="B20" s="5">
        <v>70.906099999999995</v>
      </c>
      <c r="C20" s="15">
        <f t="shared" si="0"/>
        <v>2.9052046160787286E-3</v>
      </c>
      <c r="D20" s="11"/>
      <c r="E20" s="11"/>
    </row>
    <row r="21" spans="1:5" ht="15.75" customHeight="1">
      <c r="A21" s="4">
        <v>44680</v>
      </c>
      <c r="B21" s="5">
        <v>70.700699999999998</v>
      </c>
      <c r="C21" s="15">
        <f t="shared" si="0"/>
        <v>-6.7865816196033754E-2</v>
      </c>
      <c r="D21" s="11"/>
      <c r="E21" s="11"/>
    </row>
    <row r="22" spans="1:5" ht="15.75" customHeight="1">
      <c r="A22" s="4">
        <v>44651</v>
      </c>
      <c r="B22" s="5">
        <v>75.848200000000006</v>
      </c>
      <c r="C22" s="15">
        <f t="shared" si="0"/>
        <v>3.0470590472981635E-2</v>
      </c>
      <c r="D22" s="11"/>
      <c r="E22" s="11"/>
    </row>
    <row r="23" spans="1:5" ht="15.75" customHeight="1">
      <c r="A23" s="4">
        <v>44620</v>
      </c>
      <c r="B23" s="5">
        <v>73.605400000000003</v>
      </c>
      <c r="C23" s="15">
        <f t="shared" si="0"/>
        <v>6.0431517861773795E-2</v>
      </c>
      <c r="D23" s="11"/>
      <c r="E23" s="11"/>
    </row>
    <row r="24" spans="1:5" ht="15.75" customHeight="1">
      <c r="A24" s="4">
        <v>44592</v>
      </c>
      <c r="B24" s="5">
        <v>69.410799999999995</v>
      </c>
      <c r="C24" s="15">
        <f t="shared" si="0"/>
        <v>1.565385347009849E-2</v>
      </c>
      <c r="D24" s="11"/>
      <c r="E24" s="11"/>
    </row>
    <row r="25" spans="1:5" ht="15.75" customHeight="1">
      <c r="A25" s="4">
        <v>44561</v>
      </c>
      <c r="B25" s="5">
        <v>68.340999999999994</v>
      </c>
      <c r="C25" s="15">
        <f t="shared" si="0"/>
        <v>8.7351175559936142E-2</v>
      </c>
      <c r="D25" s="11"/>
      <c r="E25" s="11"/>
    </row>
    <row r="26" spans="1:5" ht="15.75" customHeight="1">
      <c r="A26" s="4">
        <v>44530</v>
      </c>
      <c r="B26" s="5">
        <v>62.850900000000003</v>
      </c>
      <c r="C26" s="15">
        <f t="shared" si="0"/>
        <v>-0.10983249227753561</v>
      </c>
      <c r="D26" s="11"/>
      <c r="E26" s="11"/>
    </row>
    <row r="27" spans="1:5" ht="15.75" customHeight="1">
      <c r="A27" s="4">
        <v>44498</v>
      </c>
      <c r="B27" s="5">
        <v>70.605699999999999</v>
      </c>
      <c r="C27" s="15">
        <f t="shared" si="0"/>
        <v>7.651645443013276E-2</v>
      </c>
      <c r="D27" s="11"/>
      <c r="E27" s="11"/>
    </row>
    <row r="28" spans="1:5" ht="15.75" customHeight="1">
      <c r="A28" s="4">
        <v>44469</v>
      </c>
      <c r="B28" s="5">
        <v>65.587199999999996</v>
      </c>
      <c r="C28" s="15">
        <f t="shared" si="0"/>
        <v>1.1960748009627818E-2</v>
      </c>
      <c r="D28" s="11"/>
      <c r="E28" s="11"/>
    </row>
    <row r="29" spans="1:5" ht="15.75" customHeight="1">
      <c r="A29" s="4">
        <v>44439</v>
      </c>
      <c r="B29" s="5">
        <v>64.811999999999998</v>
      </c>
      <c r="C29" s="15">
        <f t="shared" si="0"/>
        <v>0.15227069080772018</v>
      </c>
      <c r="D29" s="11"/>
      <c r="E29" s="11"/>
    </row>
    <row r="30" spans="1:5" ht="15.75" customHeight="1">
      <c r="A30" s="4">
        <v>44407</v>
      </c>
      <c r="B30" s="5">
        <v>56.247199999999999</v>
      </c>
      <c r="C30" s="15">
        <f t="shared" si="0"/>
        <v>-5.2525281107522444E-3</v>
      </c>
      <c r="D30" s="11"/>
      <c r="E30" s="11"/>
    </row>
    <row r="31" spans="1:5" ht="15.75" customHeight="1">
      <c r="A31" s="4">
        <v>44377</v>
      </c>
      <c r="B31" s="5">
        <v>56.544199999999996</v>
      </c>
      <c r="C31" s="15">
        <f t="shared" si="0"/>
        <v>-9.3524810790966806E-2</v>
      </c>
      <c r="D31" s="11"/>
      <c r="E31" s="11"/>
    </row>
    <row r="32" spans="1:5" ht="15.75" customHeight="1">
      <c r="A32" s="4">
        <v>44347</v>
      </c>
      <c r="B32" s="5">
        <v>62.378100000000003</v>
      </c>
      <c r="C32" s="15">
        <f t="shared" si="0"/>
        <v>9.060821005774912E-2</v>
      </c>
      <c r="D32" s="11"/>
      <c r="E32" s="11"/>
    </row>
    <row r="33" spans="1:5" ht="15.75" customHeight="1">
      <c r="A33" s="4">
        <v>44316</v>
      </c>
      <c r="B33" s="5">
        <v>57.195700000000002</v>
      </c>
      <c r="C33" s="15">
        <f t="shared" si="0"/>
        <v>4.8473549716414266E-2</v>
      </c>
      <c r="D33" s="11"/>
      <c r="E33" s="11"/>
    </row>
    <row r="34" spans="1:5" ht="15.75" customHeight="1">
      <c r="A34" s="4">
        <v>44286</v>
      </c>
      <c r="B34" s="5">
        <v>54.551400000000001</v>
      </c>
      <c r="C34" s="15">
        <f t="shared" si="0"/>
        <v>5.8383227724078515E-2</v>
      </c>
      <c r="D34" s="11"/>
      <c r="E34" s="11"/>
    </row>
    <row r="35" spans="1:5" ht="15.75" customHeight="1">
      <c r="A35" s="4">
        <v>44253</v>
      </c>
      <c r="B35" s="5">
        <v>51.542200000000001</v>
      </c>
      <c r="C35" s="15">
        <f t="shared" si="0"/>
        <v>0.17387878180542773</v>
      </c>
      <c r="D35" s="11"/>
      <c r="E35" s="11"/>
    </row>
    <row r="36" spans="1:5" ht="15.75" customHeight="1">
      <c r="A36" s="4">
        <v>44225</v>
      </c>
      <c r="B36" s="5">
        <v>43.907600000000002</v>
      </c>
      <c r="C36" s="15">
        <f t="shared" si="0"/>
        <v>-1.1094544619168291E-2</v>
      </c>
      <c r="D36" s="11"/>
      <c r="E36" s="11"/>
    </row>
    <row r="37" spans="1:5" ht="15.75" customHeight="1">
      <c r="A37" s="4">
        <v>44196</v>
      </c>
      <c r="B37" s="5">
        <v>44.400199999999998</v>
      </c>
      <c r="C37" s="15">
        <f t="shared" si="0"/>
        <v>-6.9624145913244418E-3</v>
      </c>
      <c r="D37" s="11"/>
      <c r="E37" s="11"/>
    </row>
    <row r="38" spans="1:5" ht="15.75" customHeight="1">
      <c r="A38" s="4">
        <v>44165</v>
      </c>
      <c r="B38" s="5">
        <v>44.711500000000001</v>
      </c>
      <c r="C38" s="15">
        <f t="shared" si="0"/>
        <v>0.2207051513066649</v>
      </c>
      <c r="D38" s="11"/>
      <c r="E38" s="11"/>
    </row>
    <row r="39" spans="1:5" ht="15.75" customHeight="1">
      <c r="A39" s="4">
        <v>44134</v>
      </c>
      <c r="B39" s="5">
        <v>36.627600000000001</v>
      </c>
      <c r="C39" s="15">
        <f t="shared" si="0"/>
        <v>0.14384040772478582</v>
      </c>
      <c r="D39" s="11"/>
      <c r="E39" s="11"/>
    </row>
    <row r="40" spans="1:5" ht="15.75" customHeight="1">
      <c r="A40" s="4">
        <v>44104</v>
      </c>
      <c r="B40" s="5">
        <v>32.021599999999999</v>
      </c>
      <c r="C40" s="15">
        <f t="shared" si="0"/>
        <v>-4.5094799873560409E-2</v>
      </c>
      <c r="D40" s="11"/>
      <c r="E40" s="11"/>
    </row>
    <row r="41" spans="1:5" ht="15.75" customHeight="1">
      <c r="A41" s="4">
        <v>44074</v>
      </c>
      <c r="B41" s="5">
        <v>33.533799999999999</v>
      </c>
      <c r="C41" s="15">
        <f t="shared" si="0"/>
        <v>-9.3340471149972584E-2</v>
      </c>
      <c r="D41" s="11"/>
      <c r="E41" s="11"/>
    </row>
    <row r="42" spans="1:5" ht="15.75" customHeight="1">
      <c r="A42" s="4">
        <v>44043</v>
      </c>
      <c r="B42" s="5">
        <v>36.9861</v>
      </c>
      <c r="C42" s="15">
        <f t="shared" si="0"/>
        <v>3.0787538947755693E-2</v>
      </c>
      <c r="D42" s="11"/>
      <c r="E42" s="11"/>
    </row>
    <row r="43" spans="1:5" ht="15.75" customHeight="1">
      <c r="A43" s="4">
        <v>44012</v>
      </c>
      <c r="B43" s="5">
        <v>35.881399999999999</v>
      </c>
      <c r="C43" s="15">
        <f t="shared" si="0"/>
        <v>4.730492955485438E-2</v>
      </c>
      <c r="D43" s="11"/>
      <c r="E43" s="11"/>
    </row>
    <row r="44" spans="1:5" ht="15.75" customHeight="1">
      <c r="A44" s="4">
        <v>43980</v>
      </c>
      <c r="B44" s="5">
        <v>34.2607</v>
      </c>
      <c r="C44" s="15">
        <f t="shared" si="0"/>
        <v>0.1820678519305679</v>
      </c>
      <c r="D44" s="11"/>
      <c r="E44" s="11"/>
    </row>
    <row r="45" spans="1:5" ht="15.75" customHeight="1">
      <c r="A45" s="4">
        <v>43951</v>
      </c>
      <c r="B45" s="5">
        <v>28.983699999999999</v>
      </c>
      <c r="C45" s="15">
        <f t="shared" si="0"/>
        <v>4.8659854986468264E-2</v>
      </c>
      <c r="D45" s="11"/>
      <c r="E45" s="11"/>
    </row>
    <row r="46" spans="1:5" ht="15.75" customHeight="1">
      <c r="A46" s="4">
        <v>43921</v>
      </c>
      <c r="B46" s="5">
        <v>27.6388</v>
      </c>
      <c r="C46" s="15">
        <f t="shared" si="0"/>
        <v>-0.41835094069615725</v>
      </c>
      <c r="D46" s="11"/>
      <c r="E46" s="11"/>
    </row>
    <row r="47" spans="1:5" ht="15.75" customHeight="1">
      <c r="A47" s="4">
        <v>43889</v>
      </c>
      <c r="B47" s="5">
        <v>47.518000000000001</v>
      </c>
      <c r="C47" s="15">
        <f t="shared" si="0"/>
        <v>-0.16116185385383966</v>
      </c>
      <c r="D47" s="11"/>
      <c r="E47" s="11"/>
    </row>
    <row r="48" spans="1:5" ht="15.75" customHeight="1">
      <c r="A48" s="4">
        <v>43861</v>
      </c>
      <c r="B48" s="5">
        <v>56.647399999999998</v>
      </c>
      <c r="C48" s="15">
        <f t="shared" si="0"/>
        <v>-2.0845792987101933E-2</v>
      </c>
      <c r="D48" s="11"/>
      <c r="E48" s="11"/>
    </row>
    <row r="49" spans="1:5" ht="15.75" customHeight="1">
      <c r="A49" s="4">
        <v>43830</v>
      </c>
      <c r="B49" s="5">
        <v>57.853400000000001</v>
      </c>
      <c r="C49" s="15">
        <f t="shared" si="0"/>
        <v>-1.9068127098240038E-2</v>
      </c>
      <c r="D49" s="11"/>
      <c r="E49" s="11"/>
    </row>
    <row r="50" spans="1:5" ht="15.75" customHeight="1">
      <c r="A50" s="4">
        <v>43798</v>
      </c>
      <c r="B50" s="5">
        <v>58.978000000000002</v>
      </c>
      <c r="C50" s="15">
        <f t="shared" si="0"/>
        <v>-5.6647671713254627E-3</v>
      </c>
      <c r="D50" s="11"/>
      <c r="E50" s="11"/>
    </row>
    <row r="51" spans="1:5" ht="15.75" customHeight="1">
      <c r="A51" s="4">
        <v>43769</v>
      </c>
      <c r="B51" s="5">
        <v>59.314</v>
      </c>
      <c r="C51" s="15">
        <f t="shared" si="0"/>
        <v>-4.919304680136196E-2</v>
      </c>
      <c r="D51" s="11"/>
      <c r="E51" s="11"/>
    </row>
    <row r="52" spans="1:5" ht="15.75" customHeight="1">
      <c r="A52" s="4">
        <v>43738</v>
      </c>
      <c r="B52" s="5">
        <v>62.382800000000003</v>
      </c>
      <c r="C52" s="15">
        <f t="shared" si="0"/>
        <v>7.6411799621771664E-2</v>
      </c>
      <c r="D52" s="11"/>
      <c r="E52" s="11"/>
    </row>
    <row r="53" spans="1:5" ht="15.75" customHeight="1">
      <c r="A53" s="4">
        <v>43707</v>
      </c>
      <c r="B53" s="5">
        <v>57.9544</v>
      </c>
      <c r="C53" s="15">
        <f t="shared" si="0"/>
        <v>-7.0547990242697631E-2</v>
      </c>
      <c r="D53" s="11"/>
      <c r="E53" s="11"/>
    </row>
    <row r="54" spans="1:5" ht="15.75" customHeight="1">
      <c r="A54" s="4">
        <v>43677</v>
      </c>
      <c r="B54" s="5">
        <v>62.353299999999997</v>
      </c>
      <c r="C54" s="15">
        <f t="shared" si="0"/>
        <v>5.0863482614902103E-2</v>
      </c>
      <c r="D54" s="11"/>
      <c r="E54" s="11"/>
    </row>
    <row r="55" spans="1:5" ht="15.75" customHeight="1">
      <c r="A55" s="4">
        <v>43644</v>
      </c>
      <c r="B55" s="5">
        <v>59.335299999999997</v>
      </c>
      <c r="C55" s="15">
        <f t="shared" si="0"/>
        <v>4.9548856353952647E-2</v>
      </c>
      <c r="D55" s="11"/>
      <c r="E55" s="11"/>
    </row>
    <row r="56" spans="1:5" ht="15.75" customHeight="1">
      <c r="A56" s="4">
        <v>43616</v>
      </c>
      <c r="B56" s="5">
        <v>56.534100000000002</v>
      </c>
      <c r="C56" s="15">
        <f t="shared" si="0"/>
        <v>7.3576327962992599E-2</v>
      </c>
      <c r="D56" s="11"/>
      <c r="E56" s="11"/>
    </row>
    <row r="57" spans="1:5" ht="15.75" customHeight="1">
      <c r="A57" s="4">
        <v>43585</v>
      </c>
      <c r="B57" s="5">
        <v>52.659599999999998</v>
      </c>
      <c r="C57" s="15">
        <f t="shared" si="0"/>
        <v>0.10473681008494329</v>
      </c>
      <c r="D57" s="11"/>
      <c r="E57" s="11"/>
    </row>
    <row r="58" spans="1:5" ht="15.75" customHeight="1">
      <c r="A58" s="4">
        <v>43553</v>
      </c>
      <c r="B58" s="5">
        <v>47.667099999999998</v>
      </c>
      <c r="C58" s="15">
        <f t="shared" si="0"/>
        <v>4.0505699866033333E-3</v>
      </c>
      <c r="D58" s="11"/>
      <c r="E58" s="11"/>
    </row>
    <row r="59" spans="1:5" ht="15.75" customHeight="1">
      <c r="A59" s="4">
        <v>43524</v>
      </c>
      <c r="B59" s="5">
        <v>47.474800000000002</v>
      </c>
      <c r="C59" s="15">
        <f t="shared" si="0"/>
        <v>-6.9462277773336696E-4</v>
      </c>
      <c r="D59" s="11"/>
      <c r="E59" s="11"/>
    </row>
    <row r="60" spans="1:5" ht="15.75" customHeight="1">
      <c r="A60" s="4">
        <v>43496</v>
      </c>
      <c r="B60" s="5">
        <v>47.507800000000003</v>
      </c>
      <c r="C60" s="15">
        <f t="shared" si="0"/>
        <v>9.6929563285907586E-2</v>
      </c>
      <c r="D60" s="11"/>
      <c r="E60" s="11"/>
    </row>
    <row r="61" spans="1:5" ht="15.75" customHeight="1">
      <c r="A61" s="4">
        <v>43465</v>
      </c>
      <c r="B61" s="5">
        <v>43.309800000000003</v>
      </c>
      <c r="C61" s="15">
        <f t="shared" si="0"/>
        <v>-8.0816763127232363E-2</v>
      </c>
      <c r="D61" s="11"/>
      <c r="E61" s="11"/>
    </row>
    <row r="62" spans="1:5" ht="15.75" customHeight="1">
      <c r="A62" s="18">
        <v>43434</v>
      </c>
      <c r="B62" s="20">
        <v>47.117699999999999</v>
      </c>
      <c r="C62" s="21">
        <f t="shared" si="0"/>
        <v>2.1854261548471043E-2</v>
      </c>
      <c r="D62" s="19"/>
      <c r="E62" s="19"/>
    </row>
    <row r="63" spans="1:5" ht="15.75" customHeight="1">
      <c r="A63" s="4">
        <v>43403</v>
      </c>
      <c r="B63" s="5">
        <v>46.11</v>
      </c>
      <c r="C63" s="11"/>
      <c r="D63" s="11"/>
      <c r="E63" s="11"/>
    </row>
    <row r="64" spans="1:5" ht="15.75" customHeight="1">
      <c r="A64" s="2"/>
      <c r="D64"/>
      <c r="E64"/>
    </row>
    <row r="65" spans="1:1" customFormat="1" ht="15.75" customHeight="1">
      <c r="A65" s="2"/>
    </row>
    <row r="66" spans="1:1" customFormat="1" ht="15.75" customHeight="1">
      <c r="A66" s="2"/>
    </row>
    <row r="67" spans="1:1" customFormat="1" ht="15.75" customHeight="1">
      <c r="A67" s="2"/>
    </row>
    <row r="68" spans="1:1" customFormat="1" ht="15.75" customHeight="1">
      <c r="A68" s="2"/>
    </row>
    <row r="69" spans="1:1" customFormat="1" ht="15.75" customHeight="1">
      <c r="A69" s="2"/>
    </row>
    <row r="70" spans="1:1" customFormat="1" ht="15.75" customHeight="1">
      <c r="A70" s="2"/>
    </row>
    <row r="71" spans="1:1" customFormat="1" ht="15.75" customHeight="1">
      <c r="A71" s="2"/>
    </row>
    <row r="72" spans="1:1" customFormat="1" ht="15.75" customHeight="1">
      <c r="A72" s="2"/>
    </row>
    <row r="73" spans="1:1" customFormat="1" ht="15.75" customHeight="1">
      <c r="A73" s="2"/>
    </row>
    <row r="74" spans="1:1" customFormat="1" ht="15.75" customHeight="1">
      <c r="A74" s="2"/>
    </row>
    <row r="75" spans="1:1" customFormat="1" ht="15.75" customHeight="1">
      <c r="A75" s="2"/>
    </row>
    <row r="76" spans="1:1" customFormat="1" ht="15.75" customHeight="1">
      <c r="A76" s="2"/>
    </row>
    <row r="77" spans="1:1" customFormat="1" ht="15.75" customHeight="1">
      <c r="A77" s="2"/>
    </row>
    <row r="78" spans="1:1" customFormat="1" ht="15.75" customHeight="1">
      <c r="A78" s="2"/>
    </row>
    <row r="79" spans="1:1" customFormat="1" ht="15.75" customHeight="1">
      <c r="A79" s="2"/>
    </row>
    <row r="80" spans="1:1" customFormat="1" ht="15.75" customHeight="1">
      <c r="A80" s="2"/>
    </row>
    <row r="81" spans="1:1" customFormat="1" ht="15.75" customHeight="1">
      <c r="A81" s="2"/>
    </row>
    <row r="82" spans="1:1" customFormat="1" ht="15.75" customHeight="1">
      <c r="A82" s="2"/>
    </row>
    <row r="83" spans="1:1" customFormat="1" ht="15.75" customHeight="1">
      <c r="A83" s="2"/>
    </row>
    <row r="84" spans="1:1" customFormat="1" ht="15.75" customHeight="1">
      <c r="A84" s="2"/>
    </row>
    <row r="85" spans="1:1" customFormat="1" ht="15.75" customHeight="1">
      <c r="A85" s="2"/>
    </row>
    <row r="86" spans="1:1" customFormat="1" ht="15.75" customHeight="1">
      <c r="A86" s="2"/>
    </row>
    <row r="87" spans="1:1" customFormat="1" ht="15.75" customHeight="1">
      <c r="A87" s="2"/>
    </row>
    <row r="88" spans="1:1" customFormat="1" ht="15.75" customHeight="1">
      <c r="A88" s="2"/>
    </row>
    <row r="89" spans="1:1" customFormat="1" ht="15.75" customHeight="1">
      <c r="A89" s="2"/>
    </row>
    <row r="90" spans="1:1" customFormat="1" ht="15.75" customHeight="1">
      <c r="A90" s="2"/>
    </row>
    <row r="91" spans="1:1" customFormat="1" ht="15.75" customHeight="1">
      <c r="A91" s="2"/>
    </row>
    <row r="92" spans="1:1" customFormat="1" ht="15.75" customHeight="1">
      <c r="A92" s="2"/>
    </row>
    <row r="93" spans="1:1" customFormat="1" ht="15.75" customHeight="1">
      <c r="A93" s="2"/>
    </row>
    <row r="94" spans="1:1" customFormat="1" ht="15.75" customHeight="1">
      <c r="A94" s="2"/>
    </row>
    <row r="95" spans="1:1" customFormat="1" ht="15.75" customHeight="1">
      <c r="A95" s="2"/>
    </row>
    <row r="96" spans="1:1" customFormat="1" ht="15.75" customHeight="1">
      <c r="A96" s="2"/>
    </row>
    <row r="97" spans="1:1" customFormat="1" ht="15.75" customHeight="1">
      <c r="A97" s="2"/>
    </row>
    <row r="98" spans="1:1" customFormat="1" ht="15.75" customHeight="1">
      <c r="A98" s="2"/>
    </row>
    <row r="99" spans="1:1" customFormat="1" ht="15.75" customHeight="1">
      <c r="A99" s="2"/>
    </row>
    <row r="100" spans="1:1" customFormat="1" ht="15.75" customHeight="1">
      <c r="A100" s="2"/>
    </row>
    <row r="101" spans="1:1" customFormat="1" ht="15.75" customHeight="1">
      <c r="A101" s="2"/>
    </row>
    <row r="102" spans="1:1" customFormat="1" ht="15.75" customHeight="1">
      <c r="A102" s="2"/>
    </row>
    <row r="103" spans="1:1" customFormat="1" ht="15.75" customHeight="1">
      <c r="A103" s="2"/>
    </row>
    <row r="104" spans="1:1" customFormat="1" ht="15.75" customHeight="1">
      <c r="A104" s="2"/>
    </row>
    <row r="105" spans="1:1" customFormat="1" ht="15.75" customHeight="1">
      <c r="A105" s="2"/>
    </row>
    <row r="106" spans="1:1" customFormat="1" ht="15.75" customHeight="1">
      <c r="A106" s="2"/>
    </row>
    <row r="107" spans="1:1" customFormat="1" ht="15.75" customHeight="1">
      <c r="A107" s="2"/>
    </row>
    <row r="108" spans="1:1" customFormat="1" ht="15.75" customHeight="1">
      <c r="A108" s="2"/>
    </row>
    <row r="109" spans="1:1" customFormat="1" ht="15.75" customHeight="1">
      <c r="A109" s="2"/>
    </row>
    <row r="110" spans="1:1" customFormat="1" ht="15.75" customHeight="1">
      <c r="A110" s="2"/>
    </row>
    <row r="111" spans="1:1" customFormat="1" ht="15.75" customHeight="1">
      <c r="A111" s="2"/>
    </row>
    <row r="112" spans="1:1" customFormat="1" ht="15.75" customHeight="1">
      <c r="A112" s="2"/>
    </row>
    <row r="113" spans="1:1" customFormat="1" ht="15.75" customHeight="1">
      <c r="A113" s="2"/>
    </row>
    <row r="114" spans="1:1" customFormat="1" ht="15.75" customHeight="1">
      <c r="A114" s="2"/>
    </row>
    <row r="115" spans="1:1" customFormat="1" ht="15.75" customHeight="1">
      <c r="A115" s="2"/>
    </row>
    <row r="116" spans="1:1" customFormat="1" ht="15.75" customHeight="1">
      <c r="A116" s="2"/>
    </row>
    <row r="117" spans="1:1" customFormat="1" ht="15.75" customHeight="1">
      <c r="A117" s="2"/>
    </row>
    <row r="118" spans="1:1" customFormat="1" ht="15.75" customHeight="1">
      <c r="A118" s="2"/>
    </row>
    <row r="119" spans="1:1" customFormat="1" ht="15.75" customHeight="1">
      <c r="A119" s="2"/>
    </row>
    <row r="120" spans="1:1" customFormat="1" ht="15.75" customHeight="1">
      <c r="A120" s="2"/>
    </row>
    <row r="121" spans="1:1" customFormat="1" ht="15.75" customHeight="1">
      <c r="A121" s="2"/>
    </row>
    <row r="122" spans="1:1" customFormat="1" ht="15.75" customHeight="1">
      <c r="A122" s="2"/>
    </row>
    <row r="123" spans="1:1" customFormat="1" ht="15.75" customHeight="1"/>
    <row r="124" spans="1:1" customFormat="1" ht="15.75" customHeight="1"/>
    <row r="125" spans="1:1" customFormat="1" ht="15.75" customHeight="1"/>
    <row r="126" spans="1:1" customFormat="1" ht="15.75" customHeight="1"/>
    <row r="127" spans="1:1" customFormat="1" ht="15.75" customHeight="1"/>
    <row r="128" spans="1:1" customFormat="1" ht="15.75" customHeight="1"/>
    <row r="129" customFormat="1" ht="15.75" customHeight="1"/>
    <row r="130" customFormat="1" ht="15.75" customHeight="1"/>
    <row r="131" customFormat="1" ht="15.75" customHeight="1"/>
    <row r="132" customFormat="1" ht="15.75" customHeight="1"/>
    <row r="133" customFormat="1" ht="15.75" customHeight="1"/>
    <row r="134" customFormat="1" ht="15.75" customHeight="1"/>
    <row r="135" customFormat="1" ht="15.75" customHeight="1"/>
    <row r="136" customFormat="1" ht="15.75" customHeight="1"/>
    <row r="137" customFormat="1" ht="15.75" customHeight="1"/>
    <row r="138" customFormat="1" ht="15.75" customHeight="1"/>
    <row r="139" customFormat="1" ht="15.75" customHeight="1"/>
    <row r="140" customFormat="1" ht="15.75" customHeight="1"/>
    <row r="141" customFormat="1" ht="15.75" customHeight="1"/>
    <row r="142" customFormat="1" ht="15.75" customHeight="1"/>
    <row r="143" customFormat="1" ht="15.75" customHeight="1"/>
    <row r="144" customFormat="1" ht="15.75" customHeight="1"/>
    <row r="145" customFormat="1" ht="15.75" customHeight="1"/>
    <row r="146" customFormat="1" ht="15.75" customHeight="1"/>
    <row r="147" customFormat="1" ht="15.75" customHeight="1"/>
    <row r="148" customFormat="1" ht="15.75" customHeight="1"/>
    <row r="149" customFormat="1" ht="15.75" customHeight="1"/>
    <row r="150" customFormat="1" ht="15.75" customHeight="1"/>
    <row r="151" customFormat="1" ht="15.75" customHeight="1"/>
    <row r="152" customFormat="1" ht="15.75" customHeight="1"/>
    <row r="153" customFormat="1" ht="15.75" customHeight="1"/>
    <row r="154" customFormat="1" ht="15.75" customHeight="1"/>
    <row r="155" customFormat="1" ht="15.75" customHeight="1"/>
    <row r="156" customFormat="1" ht="15.75" customHeight="1"/>
    <row r="157" customFormat="1" ht="15.75" customHeight="1"/>
    <row r="158" customFormat="1" ht="15.75" customHeight="1"/>
    <row r="159" customFormat="1" ht="15.75" customHeight="1"/>
    <row r="160" customFormat="1" ht="15.75" customHeight="1"/>
    <row r="161" customFormat="1" ht="15.75" customHeight="1"/>
    <row r="162" customFormat="1" ht="15.75" customHeight="1"/>
    <row r="163" customFormat="1" ht="15.75" customHeight="1"/>
    <row r="164" customFormat="1" ht="15.75" customHeight="1"/>
    <row r="165" customFormat="1" ht="15.75" customHeight="1"/>
    <row r="166" customFormat="1" ht="15.75" customHeight="1"/>
    <row r="167" customFormat="1" ht="15.75" customHeight="1"/>
    <row r="168" customFormat="1" ht="15.75" customHeight="1"/>
    <row r="169" customFormat="1" ht="15.75" customHeight="1"/>
    <row r="170" customFormat="1" ht="15.75" customHeight="1"/>
    <row r="171" customFormat="1" ht="15.75" customHeight="1"/>
    <row r="172" customFormat="1" ht="15.75" customHeight="1"/>
    <row r="173" customFormat="1" ht="15.75" customHeight="1"/>
    <row r="174" customFormat="1" ht="15.75" customHeight="1"/>
    <row r="175" customFormat="1" ht="15.75" customHeight="1"/>
    <row r="176" customFormat="1" ht="15.75" customHeight="1"/>
    <row r="177" customFormat="1" ht="15.75" customHeight="1"/>
    <row r="178" customFormat="1" ht="15.75" customHeight="1"/>
    <row r="179" customFormat="1" ht="15.75" customHeight="1"/>
    <row r="180" customFormat="1" ht="15.75" customHeight="1"/>
    <row r="181" customFormat="1" ht="15.75" customHeight="1"/>
    <row r="182" customFormat="1" ht="15.75" customHeight="1"/>
    <row r="183" customFormat="1" ht="15.75" customHeight="1"/>
    <row r="184" customFormat="1" ht="15.75" customHeight="1"/>
    <row r="185" customFormat="1" ht="15.75" customHeight="1"/>
    <row r="186" customFormat="1" ht="15.75" customHeight="1"/>
    <row r="187" customFormat="1" ht="15.75" customHeight="1"/>
    <row r="188" customFormat="1" ht="15.75" customHeight="1"/>
    <row r="189" customFormat="1" ht="15.75" customHeight="1"/>
    <row r="190" customFormat="1" ht="15.75" customHeight="1"/>
    <row r="191" customFormat="1" ht="15.75" customHeight="1"/>
    <row r="192" customFormat="1" ht="15.75" customHeight="1"/>
    <row r="193" customFormat="1" ht="15.75" customHeight="1"/>
    <row r="194" customFormat="1" ht="15.75" customHeight="1"/>
    <row r="195" customFormat="1" ht="15.75" customHeight="1"/>
    <row r="196" customFormat="1" ht="15.75" customHeight="1"/>
    <row r="197" customFormat="1" ht="15.75" customHeight="1"/>
    <row r="198" customFormat="1" ht="15.75" customHeight="1"/>
    <row r="199" customFormat="1" ht="15.75" customHeight="1"/>
    <row r="200" customFormat="1" ht="15.75" customHeight="1"/>
    <row r="201" customFormat="1" ht="15.75" customHeight="1"/>
    <row r="202" customFormat="1" ht="15.75" customHeight="1"/>
    <row r="203" customFormat="1" ht="15.75" customHeight="1"/>
    <row r="204" customFormat="1" ht="15.75" customHeight="1"/>
    <row r="205" customFormat="1" ht="15.75" customHeight="1"/>
    <row r="206" customFormat="1" ht="15.75" customHeight="1"/>
    <row r="207" customFormat="1" ht="15.75" customHeight="1"/>
    <row r="208" customFormat="1" ht="15.75" customHeight="1"/>
    <row r="209" customFormat="1" ht="15.75" customHeight="1"/>
    <row r="210" customFormat="1" ht="15.75" customHeight="1"/>
    <row r="211" customFormat="1" ht="15.75" customHeight="1"/>
    <row r="212" customFormat="1" ht="15.75" customHeight="1"/>
    <row r="213" customFormat="1" ht="15.75" customHeight="1"/>
    <row r="214" customFormat="1" ht="15.75" customHeight="1"/>
    <row r="215" customFormat="1" ht="15.75" customHeight="1"/>
    <row r="216" customFormat="1" ht="15.75" customHeight="1"/>
    <row r="217" customFormat="1" ht="15.75" customHeight="1"/>
    <row r="218" customFormat="1" ht="15.75" customHeight="1"/>
    <row r="219" customFormat="1" ht="15.75" customHeight="1"/>
    <row r="220" customFormat="1" ht="15.75" customHeight="1"/>
    <row r="221" customFormat="1" ht="15.75" customHeight="1"/>
    <row r="222" customFormat="1" ht="15.75" customHeight="1"/>
    <row r="223" customFormat="1" ht="15.75" customHeight="1"/>
    <row r="224" customFormat="1" ht="15.75" customHeight="1"/>
    <row r="225" customFormat="1" ht="15.75" customHeight="1"/>
    <row r="226" customFormat="1" ht="15.75" customHeight="1"/>
    <row r="227" customFormat="1" ht="15.75" customHeight="1"/>
    <row r="228" customFormat="1" ht="15.75" customHeight="1"/>
    <row r="229" customFormat="1" ht="15.75" customHeight="1"/>
    <row r="230" customFormat="1" ht="15.75" customHeight="1"/>
    <row r="231" customFormat="1" ht="15.75" customHeight="1"/>
    <row r="232" customFormat="1" ht="15.75" customHeight="1"/>
    <row r="233" customFormat="1" ht="15.75" customHeight="1"/>
    <row r="234" customFormat="1" ht="15.75" customHeight="1"/>
    <row r="235" customFormat="1" ht="15.75" customHeight="1"/>
    <row r="236" customFormat="1" ht="15.75" customHeight="1"/>
    <row r="237" customFormat="1" ht="15.75" customHeight="1"/>
    <row r="238" customFormat="1" ht="15.75" customHeight="1"/>
    <row r="239" customFormat="1" ht="15.75" customHeight="1"/>
    <row r="240" customFormat="1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spans="4:5" ht="15.75" customHeight="1">
      <c r="D961"/>
      <c r="E961"/>
    </row>
    <row r="962" spans="4:5" ht="15.75" customHeight="1">
      <c r="D962"/>
      <c r="E962"/>
    </row>
    <row r="963" spans="4:5" ht="15.75" customHeight="1">
      <c r="D963"/>
      <c r="E963"/>
    </row>
    <row r="964" spans="4:5" ht="15.75" customHeight="1">
      <c r="D964"/>
      <c r="E964"/>
    </row>
    <row r="965" spans="4:5" ht="15.75" customHeight="1">
      <c r="D965"/>
      <c r="E965"/>
    </row>
    <row r="966" spans="4:5" ht="15.75" customHeight="1">
      <c r="D966"/>
      <c r="E966"/>
    </row>
    <row r="967" spans="4:5" ht="15.75" customHeight="1"/>
    <row r="968" spans="4:5" ht="15.75" customHeight="1"/>
    <row r="969" spans="4:5" ht="15.75" customHeight="1"/>
    <row r="970" spans="4:5" ht="15.75" customHeight="1"/>
    <row r="971" spans="4:5" ht="15.75" customHeight="1"/>
    <row r="972" spans="4:5" ht="15.75" customHeight="1"/>
    <row r="973" spans="4:5" ht="15.75" customHeight="1"/>
    <row r="974" spans="4:5" ht="15.75" customHeight="1"/>
    <row r="975" spans="4:5" ht="15.75" customHeight="1"/>
    <row r="976" spans="4:5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C2" sqref="C2:C62"/>
    </sheetView>
  </sheetViews>
  <sheetFormatPr baseColWidth="10" defaultColWidth="14.5" defaultRowHeight="15" customHeight="1"/>
  <cols>
    <col min="1" max="1" width="8.5" bestFit="1" customWidth="1"/>
    <col min="2" max="2" width="18.33203125" customWidth="1"/>
    <col min="3" max="3" width="8.6640625" customWidth="1"/>
    <col min="4" max="4" width="11" bestFit="1" customWidth="1"/>
    <col min="5" max="5" width="10.1640625" customWidth="1"/>
    <col min="6" max="20" width="8.6640625" customWidth="1"/>
  </cols>
  <sheetData>
    <row r="1" spans="1:5" ht="36" customHeight="1">
      <c r="A1" s="6" t="s">
        <v>42</v>
      </c>
      <c r="B1" s="6" t="s">
        <v>82</v>
      </c>
      <c r="C1" s="6" t="s">
        <v>83</v>
      </c>
      <c r="D1" s="6" t="s">
        <v>84</v>
      </c>
      <c r="E1" s="6" t="s">
        <v>85</v>
      </c>
    </row>
    <row r="2" spans="1:5">
      <c r="A2" s="4">
        <v>45231</v>
      </c>
      <c r="B2" s="5">
        <v>89.034999999999997</v>
      </c>
      <c r="C2" s="10">
        <f>(B2-B3)/B3</f>
        <v>5.8394836762198079E-3</v>
      </c>
      <c r="D2" s="12">
        <f>AVERAGE(C2:C62)</f>
        <v>7.3923952608711914E-3</v>
      </c>
      <c r="E2" s="13">
        <f>D2*12</f>
        <v>8.8708743130454293E-2</v>
      </c>
    </row>
    <row r="3" spans="1:5">
      <c r="A3" s="4">
        <v>45230</v>
      </c>
      <c r="B3" s="5">
        <v>88.518100000000004</v>
      </c>
      <c r="C3" s="10">
        <f t="shared" ref="C3:C62" si="0">(B3-B4)/B4</f>
        <v>8.3289786237812483E-2</v>
      </c>
    </row>
    <row r="4" spans="1:5">
      <c r="A4" s="4">
        <v>45198</v>
      </c>
      <c r="B4" s="5">
        <v>81.712299999999999</v>
      </c>
      <c r="C4" s="10">
        <f t="shared" si="0"/>
        <v>-5.9443002422979681E-2</v>
      </c>
    </row>
    <row r="5" spans="1:5">
      <c r="A5" s="4">
        <v>45169</v>
      </c>
      <c r="B5" s="5">
        <v>86.876499999999993</v>
      </c>
      <c r="C5" s="10">
        <f t="shared" si="0"/>
        <v>-3.2319685981325091E-2</v>
      </c>
    </row>
    <row r="6" spans="1:5">
      <c r="A6" s="4">
        <v>45138</v>
      </c>
      <c r="B6" s="5">
        <v>89.778099999999995</v>
      </c>
      <c r="C6" s="10">
        <f t="shared" si="0"/>
        <v>8.1457384223049198E-3</v>
      </c>
    </row>
    <row r="7" spans="1:5">
      <c r="A7" s="4">
        <v>45107</v>
      </c>
      <c r="B7" s="5">
        <v>89.052700000000002</v>
      </c>
      <c r="C7" s="10">
        <f t="shared" si="0"/>
        <v>5.7477283630439212E-2</v>
      </c>
    </row>
    <row r="8" spans="1:5">
      <c r="A8" s="4">
        <v>45077</v>
      </c>
      <c r="B8" s="5">
        <v>84.212400000000002</v>
      </c>
      <c r="C8" s="10">
        <f t="shared" si="0"/>
        <v>-5.4587829554486725E-2</v>
      </c>
    </row>
    <row r="9" spans="1:5">
      <c r="A9" s="4">
        <v>45044</v>
      </c>
      <c r="B9" s="5">
        <v>89.074799999999996</v>
      </c>
      <c r="C9" s="10">
        <f t="shared" si="0"/>
        <v>1.2008934556419295E-2</v>
      </c>
    </row>
    <row r="10" spans="1:5">
      <c r="A10" s="4">
        <v>45016</v>
      </c>
      <c r="B10" s="5">
        <v>88.017799999999994</v>
      </c>
      <c r="C10" s="10">
        <f t="shared" si="0"/>
        <v>4.362539053931476E-2</v>
      </c>
    </row>
    <row r="11" spans="1:5">
      <c r="A11" s="4">
        <v>44985</v>
      </c>
      <c r="B11" s="5">
        <v>84.338499999999996</v>
      </c>
      <c r="C11" s="10">
        <f t="shared" si="0"/>
        <v>-2.4220224245909236E-2</v>
      </c>
    </row>
    <row r="12" spans="1:5">
      <c r="A12" s="4">
        <v>44957</v>
      </c>
      <c r="B12" s="5">
        <v>86.431899999999999</v>
      </c>
      <c r="C12" s="10">
        <f t="shared" si="0"/>
        <v>1.077173877451732E-2</v>
      </c>
    </row>
    <row r="13" spans="1:5">
      <c r="A13" s="4">
        <v>44925</v>
      </c>
      <c r="B13" s="5">
        <v>85.510800000000003</v>
      </c>
      <c r="C13" s="10">
        <f t="shared" si="0"/>
        <v>2.0997657374970464E-2</v>
      </c>
    </row>
    <row r="14" spans="1:5">
      <c r="A14" s="4">
        <v>44895</v>
      </c>
      <c r="B14" s="5">
        <v>83.752200000000002</v>
      </c>
      <c r="C14" s="10">
        <f t="shared" si="0"/>
        <v>7.9900200501576382E-2</v>
      </c>
    </row>
    <row r="15" spans="1:5">
      <c r="A15" s="4">
        <v>44865</v>
      </c>
      <c r="B15" s="5">
        <v>77.555499999999995</v>
      </c>
      <c r="C15" s="10">
        <f t="shared" si="0"/>
        <v>-2.8453214840415061E-3</v>
      </c>
    </row>
    <row r="16" spans="1:5">
      <c r="A16" s="4">
        <v>44834</v>
      </c>
      <c r="B16" s="5">
        <v>77.776799999999994</v>
      </c>
      <c r="C16" s="10">
        <f t="shared" si="0"/>
        <v>-0.11937001454944843</v>
      </c>
    </row>
    <row r="17" spans="1:3">
      <c r="A17" s="4">
        <v>44804</v>
      </c>
      <c r="B17" s="5">
        <v>88.319500000000005</v>
      </c>
      <c r="C17" s="10">
        <f t="shared" si="0"/>
        <v>-1.994846710727799E-2</v>
      </c>
    </row>
    <row r="18" spans="1:3">
      <c r="A18" s="4">
        <v>44771</v>
      </c>
      <c r="B18" s="5">
        <v>90.117199999999997</v>
      </c>
      <c r="C18" s="10">
        <f t="shared" si="0"/>
        <v>3.7768245285734747E-2</v>
      </c>
    </row>
    <row r="19" spans="1:3">
      <c r="A19" s="4">
        <v>44742</v>
      </c>
      <c r="B19" s="5">
        <v>86.837500000000006</v>
      </c>
      <c r="C19" s="10">
        <f t="shared" si="0"/>
        <v>-6.9316682582195296E-2</v>
      </c>
    </row>
    <row r="20" spans="1:3">
      <c r="A20" s="4">
        <v>44712</v>
      </c>
      <c r="B20" s="5">
        <v>93.305099999999996</v>
      </c>
      <c r="C20" s="10">
        <f t="shared" si="0"/>
        <v>-1.6078279190718633E-2</v>
      </c>
    </row>
    <row r="21" spans="1:3" ht="15.75" customHeight="1">
      <c r="A21" s="4">
        <v>44680</v>
      </c>
      <c r="B21" s="5">
        <v>94.829800000000006</v>
      </c>
      <c r="C21" s="10">
        <f t="shared" si="0"/>
        <v>-4.8566205560556354E-3</v>
      </c>
    </row>
    <row r="22" spans="1:3" ht="15.75" customHeight="1">
      <c r="A22" s="4">
        <v>44651</v>
      </c>
      <c r="B22" s="5">
        <v>95.292599999999993</v>
      </c>
      <c r="C22" s="10">
        <f t="shared" si="0"/>
        <v>8.8605425857129064E-2</v>
      </c>
    </row>
    <row r="23" spans="1:3" ht="15.75" customHeight="1">
      <c r="A23" s="4">
        <v>44620</v>
      </c>
      <c r="B23" s="5">
        <v>87.5364</v>
      </c>
      <c r="C23" s="10">
        <f t="shared" si="0"/>
        <v>-2.5552198664615434E-2</v>
      </c>
    </row>
    <row r="24" spans="1:3" ht="15.75" customHeight="1">
      <c r="A24" s="4">
        <v>44592</v>
      </c>
      <c r="B24" s="5">
        <v>89.831800000000001</v>
      </c>
      <c r="C24" s="10">
        <f t="shared" si="0"/>
        <v>-2.9977170292746253E-3</v>
      </c>
    </row>
    <row r="25" spans="1:3" ht="15.75" customHeight="1">
      <c r="A25" s="4">
        <v>44561</v>
      </c>
      <c r="B25" s="5">
        <v>90.101900000000001</v>
      </c>
      <c r="C25" s="10">
        <f t="shared" si="0"/>
        <v>7.6373093390420171E-2</v>
      </c>
    </row>
    <row r="26" spans="1:3" ht="15.75" customHeight="1">
      <c r="A26" s="4">
        <v>44530</v>
      </c>
      <c r="B26" s="5">
        <v>83.708799999999997</v>
      </c>
      <c r="C26" s="10">
        <f t="shared" si="0"/>
        <v>-2.0533864084985864E-2</v>
      </c>
    </row>
    <row r="27" spans="1:3" ht="15.75" customHeight="1">
      <c r="A27" s="4">
        <v>44498</v>
      </c>
      <c r="B27" s="5">
        <v>85.463700000000003</v>
      </c>
      <c r="C27" s="10">
        <f t="shared" si="0"/>
        <v>4.7620156682671604E-2</v>
      </c>
    </row>
    <row r="28" spans="1:3" ht="15.75" customHeight="1">
      <c r="A28" s="4">
        <v>44469</v>
      </c>
      <c r="B28" s="5">
        <v>81.578900000000004</v>
      </c>
      <c r="C28" s="10">
        <f t="shared" si="0"/>
        <v>-3.9832539264057804E-2</v>
      </c>
    </row>
    <row r="29" spans="1:3" ht="15.75" customHeight="1">
      <c r="A29" s="4">
        <v>44439</v>
      </c>
      <c r="B29" s="5">
        <v>84.963200000000001</v>
      </c>
      <c r="C29" s="10">
        <f t="shared" si="0"/>
        <v>2.7479444533799986E-2</v>
      </c>
    </row>
    <row r="30" spans="1:3" ht="15.75" customHeight="1">
      <c r="A30" s="4">
        <v>44407</v>
      </c>
      <c r="B30" s="5">
        <v>82.690899999999999</v>
      </c>
      <c r="C30" s="10">
        <f t="shared" si="0"/>
        <v>4.1680628654786611E-2</v>
      </c>
    </row>
    <row r="31" spans="1:3" ht="15.75" customHeight="1">
      <c r="A31" s="4">
        <v>44377</v>
      </c>
      <c r="B31" s="5">
        <v>79.382199999999997</v>
      </c>
      <c r="C31" s="10">
        <f t="shared" si="0"/>
        <v>-3.0255720514201973E-2</v>
      </c>
    </row>
    <row r="32" spans="1:3" ht="15.75" customHeight="1">
      <c r="A32" s="4">
        <v>44347</v>
      </c>
      <c r="B32" s="5">
        <v>81.858900000000006</v>
      </c>
      <c r="C32" s="10">
        <f t="shared" si="0"/>
        <v>-1.6466537065027414E-2</v>
      </c>
    </row>
    <row r="33" spans="1:3" ht="15.75" customHeight="1">
      <c r="A33" s="4">
        <v>44316</v>
      </c>
      <c r="B33" s="5">
        <v>83.229399999999998</v>
      </c>
      <c r="C33" s="10">
        <f t="shared" si="0"/>
        <v>4.8995487887877789E-2</v>
      </c>
    </row>
    <row r="34" spans="1:3" ht="15.75" customHeight="1">
      <c r="A34" s="4">
        <v>44286</v>
      </c>
      <c r="B34" s="5">
        <v>79.341999999999999</v>
      </c>
      <c r="C34" s="10">
        <f t="shared" si="0"/>
        <v>0.12851104018387985</v>
      </c>
    </row>
    <row r="35" spans="1:3" ht="15.75" customHeight="1">
      <c r="A35" s="4">
        <v>44253</v>
      </c>
      <c r="B35" s="5">
        <v>70.306799999999996</v>
      </c>
      <c r="C35" s="10">
        <f t="shared" si="0"/>
        <v>-4.6074358299435951E-2</v>
      </c>
    </row>
    <row r="36" spans="1:3" ht="15.75" customHeight="1">
      <c r="A36" s="4">
        <v>44225</v>
      </c>
      <c r="B36" s="5">
        <v>73.702600000000004</v>
      </c>
      <c r="C36" s="10">
        <f t="shared" si="0"/>
        <v>-3.2075645150699224E-2</v>
      </c>
    </row>
    <row r="37" spans="1:3" ht="15.75" customHeight="1">
      <c r="A37" s="4">
        <v>44196</v>
      </c>
      <c r="B37" s="5">
        <v>76.144999999999996</v>
      </c>
      <c r="C37" s="10">
        <f t="shared" si="0"/>
        <v>8.9599940637719745E-3</v>
      </c>
    </row>
    <row r="38" spans="1:3" ht="15.75" customHeight="1">
      <c r="A38" s="4">
        <v>44165</v>
      </c>
      <c r="B38" s="5">
        <v>75.468800000000002</v>
      </c>
      <c r="C38" s="10">
        <f t="shared" si="0"/>
        <v>2.2350449200204793E-3</v>
      </c>
    </row>
    <row r="39" spans="1:3" ht="15.75" customHeight="1">
      <c r="A39" s="4">
        <v>44134</v>
      </c>
      <c r="B39" s="5">
        <v>75.3005</v>
      </c>
      <c r="C39" s="10">
        <f t="shared" si="0"/>
        <v>5.9005778785990823E-2</v>
      </c>
    </row>
    <row r="40" spans="1:3" ht="15.75" customHeight="1">
      <c r="A40" s="4">
        <v>44104</v>
      </c>
      <c r="B40" s="5">
        <v>71.104900000000001</v>
      </c>
      <c r="C40" s="10">
        <f t="shared" si="0"/>
        <v>6.1015370979125828E-2</v>
      </c>
    </row>
    <row r="41" spans="1:3" ht="15.75" customHeight="1">
      <c r="A41" s="4">
        <v>44074</v>
      </c>
      <c r="B41" s="5">
        <v>67.015900000000002</v>
      </c>
      <c r="C41" s="10">
        <f t="shared" si="0"/>
        <v>-6.6143180630552176E-2</v>
      </c>
    </row>
    <row r="42" spans="1:3" ht="15.75" customHeight="1">
      <c r="A42" s="4">
        <v>44043</v>
      </c>
      <c r="B42" s="5">
        <v>71.762500000000003</v>
      </c>
      <c r="C42" s="10">
        <f t="shared" si="0"/>
        <v>0.13791687280384629</v>
      </c>
    </row>
    <row r="43" spans="1:3" ht="15.75" customHeight="1">
      <c r="A43" s="4">
        <v>44012</v>
      </c>
      <c r="B43" s="5">
        <v>63.064799999999998</v>
      </c>
      <c r="C43" s="10">
        <f t="shared" si="0"/>
        <v>-2.8329751092005761E-2</v>
      </c>
    </row>
    <row r="44" spans="1:3" ht="15.75" customHeight="1">
      <c r="A44" s="4">
        <v>43980</v>
      </c>
      <c r="B44" s="5">
        <v>64.903499999999994</v>
      </c>
      <c r="C44" s="10">
        <f t="shared" si="0"/>
        <v>6.507050597125614E-3</v>
      </c>
    </row>
    <row r="45" spans="1:3" ht="15.75" customHeight="1">
      <c r="A45" s="4">
        <v>43951</v>
      </c>
      <c r="B45" s="5">
        <v>64.483900000000006</v>
      </c>
      <c r="C45" s="10">
        <f t="shared" si="0"/>
        <v>0.12914714972377153</v>
      </c>
    </row>
    <row r="46" spans="1:3" ht="15.75" customHeight="1">
      <c r="A46" s="4">
        <v>43921</v>
      </c>
      <c r="B46" s="5">
        <v>57.108499999999999</v>
      </c>
      <c r="C46" s="10">
        <f t="shared" si="0"/>
        <v>-0.11628212865388492</v>
      </c>
    </row>
    <row r="47" spans="1:3" ht="15.75" customHeight="1">
      <c r="A47" s="4">
        <v>43889</v>
      </c>
      <c r="B47" s="5">
        <v>64.623000000000005</v>
      </c>
      <c r="C47" s="10">
        <f t="shared" si="0"/>
        <v>-0.1332775394915785</v>
      </c>
    </row>
    <row r="48" spans="1:3" ht="15.75" customHeight="1">
      <c r="A48" s="4">
        <v>43861</v>
      </c>
      <c r="B48" s="5">
        <v>74.560199999999995</v>
      </c>
      <c r="C48" s="10">
        <f t="shared" si="0"/>
        <v>2.5413063121207261E-3</v>
      </c>
    </row>
    <row r="49" spans="1:3" ht="15.75" customHeight="1">
      <c r="A49" s="4">
        <v>43830</v>
      </c>
      <c r="B49" s="5">
        <v>74.371200000000002</v>
      </c>
      <c r="C49" s="10">
        <f t="shared" si="0"/>
        <v>3.6992001036478383E-3</v>
      </c>
    </row>
    <row r="50" spans="1:3" ht="15.75" customHeight="1">
      <c r="A50" s="4">
        <v>43798</v>
      </c>
      <c r="B50" s="5">
        <v>74.097099999999998</v>
      </c>
      <c r="C50" s="10">
        <f t="shared" si="0"/>
        <v>-6.3181464174454777E-2</v>
      </c>
    </row>
    <row r="51" spans="1:3" ht="15.75" customHeight="1">
      <c r="A51" s="4">
        <v>43769</v>
      </c>
      <c r="B51" s="5">
        <v>79.094399999999993</v>
      </c>
      <c r="C51" s="10">
        <f t="shared" si="0"/>
        <v>1.9813635525550606E-2</v>
      </c>
    </row>
    <row r="52" spans="1:3" ht="15.75" customHeight="1">
      <c r="A52" s="4">
        <v>43738</v>
      </c>
      <c r="B52" s="5">
        <v>77.557699999999997</v>
      </c>
      <c r="C52" s="10">
        <f t="shared" si="0"/>
        <v>3.4610315461453038E-2</v>
      </c>
    </row>
    <row r="53" spans="1:3" ht="15.75" customHeight="1">
      <c r="A53" s="4">
        <v>43707</v>
      </c>
      <c r="B53" s="5">
        <v>74.963200000000001</v>
      </c>
      <c r="C53" s="10">
        <f t="shared" si="0"/>
        <v>5.8092381523695322E-2</v>
      </c>
    </row>
    <row r="54" spans="1:3" ht="15.75" customHeight="1">
      <c r="A54" s="4">
        <v>43677</v>
      </c>
      <c r="B54" s="5">
        <v>70.847499999999997</v>
      </c>
      <c r="C54" s="10">
        <f t="shared" si="0"/>
        <v>-2.8390911945933565E-2</v>
      </c>
    </row>
    <row r="55" spans="1:3" ht="15.75" customHeight="1">
      <c r="A55" s="4">
        <v>43644</v>
      </c>
      <c r="B55" s="5">
        <v>72.917699999999996</v>
      </c>
      <c r="C55" s="10">
        <f t="shared" si="0"/>
        <v>8.8198427785202982E-3</v>
      </c>
    </row>
    <row r="56" spans="1:3" ht="15.75" customHeight="1">
      <c r="A56" s="4">
        <v>43616</v>
      </c>
      <c r="B56" s="5">
        <v>72.280199999999994</v>
      </c>
      <c r="C56" s="10">
        <f t="shared" si="0"/>
        <v>-1.4920613287904687E-2</v>
      </c>
    </row>
    <row r="57" spans="1:3" ht="15.75" customHeight="1">
      <c r="A57" s="4">
        <v>43585</v>
      </c>
      <c r="B57" s="5">
        <v>73.375</v>
      </c>
      <c r="C57" s="10">
        <f t="shared" si="0"/>
        <v>4.0407938182559239E-3</v>
      </c>
    </row>
    <row r="58" spans="1:3" ht="15.75" customHeight="1">
      <c r="A58" s="4">
        <v>43553</v>
      </c>
      <c r="B58" s="5">
        <v>73.079700000000003</v>
      </c>
      <c r="C58" s="10">
        <f t="shared" si="0"/>
        <v>1.8248571826668617E-2</v>
      </c>
    </row>
    <row r="59" spans="1:3" ht="15.75" customHeight="1">
      <c r="A59" s="4">
        <v>43524</v>
      </c>
      <c r="B59" s="5">
        <v>71.77</v>
      </c>
      <c r="C59" s="10">
        <f t="shared" si="0"/>
        <v>7.8093830365082662E-2</v>
      </c>
    </row>
    <row r="60" spans="1:3" ht="15.75" customHeight="1">
      <c r="A60" s="4">
        <v>43496</v>
      </c>
      <c r="B60" s="5">
        <v>66.571200000000005</v>
      </c>
      <c r="C60" s="10">
        <f t="shared" si="0"/>
        <v>4.8031964634872082E-2</v>
      </c>
    </row>
    <row r="61" spans="1:3" ht="15.75" customHeight="1">
      <c r="A61" s="4">
        <v>43465</v>
      </c>
      <c r="B61" s="5">
        <v>63.520200000000003</v>
      </c>
      <c r="C61" s="10">
        <f t="shared" si="0"/>
        <v>-6.1289392987771099E-2</v>
      </c>
    </row>
    <row r="62" spans="1:3" ht="15.75" customHeight="1">
      <c r="A62" s="4">
        <v>43434</v>
      </c>
      <c r="B62" s="5">
        <v>67.667500000000004</v>
      </c>
      <c r="C62" s="10">
        <f t="shared" si="0"/>
        <v>7.9656960510570515E-2</v>
      </c>
    </row>
    <row r="63" spans="1:3" ht="15.75" customHeight="1">
      <c r="A63" s="4">
        <v>43404</v>
      </c>
      <c r="B63" s="5">
        <v>62.674999999999997</v>
      </c>
      <c r="C63" s="11"/>
    </row>
    <row r="64" spans="1:3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opLeftCell="A35" workbookViewId="0">
      <selection activeCell="F82" sqref="F82"/>
    </sheetView>
  </sheetViews>
  <sheetFormatPr baseColWidth="10" defaultColWidth="14.5" defaultRowHeight="15" customHeight="1"/>
  <cols>
    <col min="1" max="1" width="10.6640625" customWidth="1"/>
    <col min="2" max="2" width="15.33203125" customWidth="1"/>
    <col min="3" max="4" width="8.6640625" customWidth="1"/>
    <col min="5" max="5" width="11.1640625" customWidth="1"/>
    <col min="6" max="19" width="8.6640625" customWidth="1"/>
  </cols>
  <sheetData>
    <row r="1" spans="1:5" ht="48">
      <c r="A1" s="7" t="s">
        <v>42</v>
      </c>
      <c r="B1" s="7" t="s">
        <v>82</v>
      </c>
      <c r="C1" s="6" t="s">
        <v>83</v>
      </c>
      <c r="D1" s="6" t="s">
        <v>84</v>
      </c>
      <c r="E1" s="6" t="s">
        <v>85</v>
      </c>
    </row>
    <row r="2" spans="1:5">
      <c r="A2" s="4">
        <v>45231</v>
      </c>
      <c r="B2" s="5">
        <v>57.190199999999997</v>
      </c>
      <c r="C2" s="10">
        <f>(B2-B3)/B3</f>
        <v>3.8422855016472836E-3</v>
      </c>
      <c r="D2" s="12">
        <f>AVERAGE(C2:C62)</f>
        <v>-2.7824348120266754E-3</v>
      </c>
      <c r="E2" s="13">
        <f>D2*12</f>
        <v>-3.3389217744320104E-2</v>
      </c>
    </row>
    <row r="3" spans="1:5">
      <c r="A3" s="4">
        <v>45230</v>
      </c>
      <c r="B3" s="5">
        <v>56.971299999999999</v>
      </c>
      <c r="C3" s="10">
        <f t="shared" ref="C3:C62" si="0">(B3-B4)/B4</f>
        <v>0.1072902231439173</v>
      </c>
    </row>
    <row r="4" spans="1:5">
      <c r="A4" s="4">
        <v>45198</v>
      </c>
      <c r="B4" s="5">
        <v>51.451099999999997</v>
      </c>
      <c r="C4" s="10">
        <f t="shared" si="0"/>
        <v>-7.3470674037924802E-2</v>
      </c>
    </row>
    <row r="5" spans="1:5">
      <c r="A5" s="4">
        <v>45169</v>
      </c>
      <c r="B5" s="5">
        <v>55.530999999999999</v>
      </c>
      <c r="C5" s="10">
        <f t="shared" si="0"/>
        <v>2.6407380092898069E-2</v>
      </c>
    </row>
    <row r="6" spans="1:5">
      <c r="A6" s="4">
        <v>45138</v>
      </c>
      <c r="B6" s="5">
        <v>54.1023</v>
      </c>
      <c r="C6" s="10">
        <f t="shared" si="0"/>
        <v>-6.6968466254494693E-2</v>
      </c>
    </row>
    <row r="7" spans="1:5">
      <c r="A7" s="4">
        <v>45107</v>
      </c>
      <c r="B7" s="5">
        <v>57.985500000000002</v>
      </c>
      <c r="C7" s="10">
        <f t="shared" si="0"/>
        <v>4.3783256410071879E-2</v>
      </c>
    </row>
    <row r="8" spans="1:5">
      <c r="A8" s="4">
        <v>45077</v>
      </c>
      <c r="B8" s="5">
        <v>55.553199999999997</v>
      </c>
      <c r="C8" s="10">
        <f t="shared" si="0"/>
        <v>-8.2409877358880126E-2</v>
      </c>
    </row>
    <row r="9" spans="1:5">
      <c r="A9" s="4">
        <v>45044</v>
      </c>
      <c r="B9" s="5">
        <v>60.542499999999997</v>
      </c>
      <c r="C9" s="10">
        <f t="shared" si="0"/>
        <v>1.4958876919105029E-2</v>
      </c>
    </row>
    <row r="10" spans="1:5">
      <c r="A10" s="4">
        <v>45016</v>
      </c>
      <c r="B10" s="5">
        <v>59.650199999999998</v>
      </c>
      <c r="C10" s="10">
        <f t="shared" si="0"/>
        <v>2.0612322036032875E-3</v>
      </c>
    </row>
    <row r="11" spans="1:5">
      <c r="A11" s="4">
        <v>44985</v>
      </c>
      <c r="B11" s="5">
        <v>59.527500000000003</v>
      </c>
      <c r="C11" s="10">
        <f t="shared" si="0"/>
        <v>-6.6394922279955207E-2</v>
      </c>
    </row>
    <row r="12" spans="1:5">
      <c r="A12" s="4">
        <v>44957</v>
      </c>
      <c r="B12" s="5">
        <v>63.760899999999999</v>
      </c>
      <c r="C12" s="10">
        <f t="shared" si="0"/>
        <v>7.1718035906081376E-2</v>
      </c>
    </row>
    <row r="13" spans="1:5">
      <c r="A13" s="4">
        <v>44925</v>
      </c>
      <c r="B13" s="5">
        <v>59.494100000000003</v>
      </c>
      <c r="C13" s="10">
        <f t="shared" si="0"/>
        <v>1.0774737979507268E-2</v>
      </c>
    </row>
    <row r="14" spans="1:5">
      <c r="A14" s="4">
        <v>44895</v>
      </c>
      <c r="B14" s="5">
        <v>58.859900000000003</v>
      </c>
      <c r="C14" s="10">
        <f t="shared" si="0"/>
        <v>4.3082610298287409E-2</v>
      </c>
    </row>
    <row r="15" spans="1:5">
      <c r="A15" s="4">
        <v>44865</v>
      </c>
      <c r="B15" s="5">
        <v>56.428800000000003</v>
      </c>
      <c r="C15" s="10">
        <f t="shared" si="0"/>
        <v>1.1692088235346154E-3</v>
      </c>
    </row>
    <row r="16" spans="1:5">
      <c r="A16" s="4">
        <v>44834</v>
      </c>
      <c r="B16" s="5">
        <v>56.362900000000003</v>
      </c>
      <c r="C16" s="10">
        <f t="shared" si="0"/>
        <v>-9.1843771651386477E-2</v>
      </c>
    </row>
    <row r="17" spans="1:3">
      <c r="A17" s="4">
        <v>44804</v>
      </c>
      <c r="B17" s="5">
        <v>62.063000000000002</v>
      </c>
      <c r="C17" s="10">
        <f t="shared" si="0"/>
        <v>-9.4825763111338626E-2</v>
      </c>
    </row>
    <row r="18" spans="1:3">
      <c r="A18" s="4">
        <v>44771</v>
      </c>
      <c r="B18" s="5">
        <v>68.564700000000002</v>
      </c>
      <c r="C18" s="10">
        <f t="shared" si="0"/>
        <v>-7.8365797563536094E-2</v>
      </c>
    </row>
    <row r="19" spans="1:3">
      <c r="A19" s="4">
        <v>44742</v>
      </c>
      <c r="B19" s="5">
        <v>74.3947</v>
      </c>
      <c r="C19" s="10">
        <f t="shared" si="0"/>
        <v>-1.0528513838292381E-2</v>
      </c>
    </row>
    <row r="20" spans="1:3">
      <c r="A20" s="4">
        <v>44712</v>
      </c>
      <c r="B20" s="5">
        <v>75.186300000000003</v>
      </c>
      <c r="C20" s="10">
        <f t="shared" si="0"/>
        <v>0.10777588203573242</v>
      </c>
    </row>
    <row r="21" spans="1:3" ht="15.75" customHeight="1">
      <c r="A21" s="4">
        <v>44680</v>
      </c>
      <c r="B21" s="5">
        <v>67.871399999999994</v>
      </c>
      <c r="C21" s="10">
        <f t="shared" si="0"/>
        <v>-8.0044133115017194E-2</v>
      </c>
    </row>
    <row r="22" spans="1:3" ht="15.75" customHeight="1">
      <c r="A22" s="4">
        <v>44651</v>
      </c>
      <c r="B22" s="5">
        <v>73.776799999999994</v>
      </c>
      <c r="C22" s="10">
        <f t="shared" si="0"/>
        <v>-5.0865424942043436E-2</v>
      </c>
    </row>
    <row r="23" spans="1:3" ht="15.75" customHeight="1">
      <c r="A23" s="4">
        <v>44620</v>
      </c>
      <c r="B23" s="5">
        <v>77.730599999999995</v>
      </c>
      <c r="C23" s="10">
        <f t="shared" si="0"/>
        <v>8.265298975009442E-3</v>
      </c>
    </row>
    <row r="24" spans="1:3" ht="15.75" customHeight="1">
      <c r="A24" s="4">
        <v>44592</v>
      </c>
      <c r="B24" s="5">
        <v>77.093400000000003</v>
      </c>
      <c r="C24" s="10">
        <f t="shared" si="0"/>
        <v>3.6530404805825485E-2</v>
      </c>
    </row>
    <row r="25" spans="1:3" ht="15.75" customHeight="1">
      <c r="A25" s="4">
        <v>44561</v>
      </c>
      <c r="B25" s="5">
        <v>74.376400000000004</v>
      </c>
      <c r="C25" s="10">
        <f t="shared" si="0"/>
        <v>3.361854877823376E-2</v>
      </c>
    </row>
    <row r="26" spans="1:3" ht="15.75" customHeight="1">
      <c r="A26" s="4">
        <v>44530</v>
      </c>
      <c r="B26" s="5">
        <v>71.957300000000004</v>
      </c>
      <c r="C26" s="10">
        <f t="shared" si="0"/>
        <v>-5.1331034082699227E-2</v>
      </c>
    </row>
    <row r="27" spans="1:3" ht="15.75" customHeight="1">
      <c r="A27" s="4">
        <v>44498</v>
      </c>
      <c r="B27" s="5">
        <v>75.850800000000007</v>
      </c>
      <c r="C27" s="10">
        <f t="shared" si="0"/>
        <v>-7.2352611657041117E-3</v>
      </c>
    </row>
    <row r="28" spans="1:3" ht="15.75" customHeight="1">
      <c r="A28" s="4">
        <v>44469</v>
      </c>
      <c r="B28" s="5">
        <v>76.403599999999997</v>
      </c>
      <c r="C28" s="10">
        <f t="shared" si="0"/>
        <v>-1.8000336743179447E-2</v>
      </c>
    </row>
    <row r="29" spans="1:3" ht="15.75" customHeight="1">
      <c r="A29" s="4">
        <v>44439</v>
      </c>
      <c r="B29" s="5">
        <v>77.804100000000005</v>
      </c>
      <c r="C29" s="10">
        <f t="shared" si="0"/>
        <v>-1.3983461648132224E-2</v>
      </c>
    </row>
    <row r="30" spans="1:3" ht="15.75" customHeight="1">
      <c r="A30" s="4">
        <v>44407</v>
      </c>
      <c r="B30" s="5">
        <v>78.907499999999999</v>
      </c>
      <c r="C30" s="10">
        <f t="shared" si="0"/>
        <v>6.7570067582826548E-3</v>
      </c>
    </row>
    <row r="31" spans="1:3" ht="15.75" customHeight="1">
      <c r="A31" s="4">
        <v>44377</v>
      </c>
      <c r="B31" s="5">
        <v>78.377899999999997</v>
      </c>
      <c r="C31" s="10">
        <f t="shared" si="0"/>
        <v>-8.1421085201078668E-3</v>
      </c>
    </row>
    <row r="32" spans="1:3" ht="15.75" customHeight="1">
      <c r="A32" s="4">
        <v>44347</v>
      </c>
      <c r="B32" s="5">
        <v>79.021299999999997</v>
      </c>
      <c r="C32" s="10">
        <f t="shared" si="0"/>
        <v>-2.2496316794058422E-2</v>
      </c>
    </row>
    <row r="33" spans="1:3" ht="15.75" customHeight="1">
      <c r="A33" s="4">
        <v>44316</v>
      </c>
      <c r="B33" s="5">
        <v>80.8399</v>
      </c>
      <c r="C33" s="10">
        <f t="shared" si="0"/>
        <v>4.6366948853439399E-3</v>
      </c>
    </row>
    <row r="34" spans="1:3" ht="15.75" customHeight="1">
      <c r="A34" s="4">
        <v>44286</v>
      </c>
      <c r="B34" s="5">
        <v>80.466800000000006</v>
      </c>
      <c r="C34" s="10">
        <f t="shared" si="0"/>
        <v>5.153744625798793E-2</v>
      </c>
    </row>
    <row r="35" spans="1:3" ht="15.75" customHeight="1">
      <c r="A35" s="4">
        <v>44253</v>
      </c>
      <c r="B35" s="5">
        <v>76.522999999999996</v>
      </c>
      <c r="C35" s="10">
        <f t="shared" si="0"/>
        <v>1.0044613394577699E-2</v>
      </c>
    </row>
    <row r="36" spans="1:3" ht="15.75" customHeight="1">
      <c r="A36" s="4">
        <v>44225</v>
      </c>
      <c r="B36" s="5">
        <v>75.762</v>
      </c>
      <c r="C36" s="10">
        <f t="shared" si="0"/>
        <v>-5.8094257709349631E-2</v>
      </c>
    </row>
    <row r="37" spans="1:3" ht="15.75" customHeight="1">
      <c r="A37" s="4">
        <v>44196</v>
      </c>
      <c r="B37" s="5">
        <v>80.434799999999996</v>
      </c>
      <c r="C37" s="10">
        <f t="shared" si="0"/>
        <v>-2.7478765529123726E-2</v>
      </c>
    </row>
    <row r="38" spans="1:3" ht="15.75" customHeight="1">
      <c r="A38" s="4">
        <v>44165</v>
      </c>
      <c r="B38" s="5">
        <v>82.707499999999996</v>
      </c>
      <c r="C38" s="10">
        <f t="shared" si="0"/>
        <v>6.0011457851383739E-2</v>
      </c>
    </row>
    <row r="39" spans="1:3" ht="15.75" customHeight="1">
      <c r="A39" s="4">
        <v>44134</v>
      </c>
      <c r="B39" s="5">
        <v>78.025099999999995</v>
      </c>
      <c r="C39" s="10">
        <f t="shared" si="0"/>
        <v>-3.1868575009150996E-2</v>
      </c>
    </row>
    <row r="40" spans="1:3" ht="15.75" customHeight="1">
      <c r="A40" s="4">
        <v>44104</v>
      </c>
      <c r="B40" s="5">
        <v>80.593500000000006</v>
      </c>
      <c r="C40" s="10">
        <f t="shared" si="0"/>
        <v>3.7125414407301683E-3</v>
      </c>
    </row>
    <row r="41" spans="1:3" ht="15.75" customHeight="1">
      <c r="A41" s="4">
        <v>44074</v>
      </c>
      <c r="B41" s="5">
        <v>80.295400000000001</v>
      </c>
      <c r="C41" s="10">
        <f t="shared" si="0"/>
        <v>3.1140162192357743E-2</v>
      </c>
    </row>
    <row r="42" spans="1:3" ht="15.75" customHeight="1">
      <c r="A42" s="4">
        <v>44043</v>
      </c>
      <c r="B42" s="5">
        <v>77.870500000000007</v>
      </c>
      <c r="C42" s="10">
        <f t="shared" si="0"/>
        <v>5.4514258940021744E-2</v>
      </c>
    </row>
    <row r="43" spans="1:3" ht="15.75" customHeight="1">
      <c r="A43" s="4">
        <v>44012</v>
      </c>
      <c r="B43" s="5">
        <v>73.844899999999996</v>
      </c>
      <c r="C43" s="10">
        <f t="shared" si="0"/>
        <v>-3.9212216704159752E-2</v>
      </c>
    </row>
    <row r="44" spans="1:3" ht="15.75" customHeight="1">
      <c r="A44" s="4">
        <v>43980</v>
      </c>
      <c r="B44" s="5">
        <v>76.858699999999999</v>
      </c>
      <c r="C44" s="10">
        <f t="shared" si="0"/>
        <v>-1.2176358372188306E-3</v>
      </c>
    </row>
    <row r="45" spans="1:3" ht="15.75" customHeight="1">
      <c r="A45" s="4">
        <v>43951</v>
      </c>
      <c r="B45" s="5">
        <v>76.952399999999997</v>
      </c>
      <c r="C45" s="10">
        <f t="shared" si="0"/>
        <v>8.0682852295835203E-2</v>
      </c>
    </row>
    <row r="46" spans="1:3" ht="15.75" customHeight="1">
      <c r="A46" s="4">
        <v>43921</v>
      </c>
      <c r="B46" s="5">
        <v>71.2072</v>
      </c>
      <c r="C46" s="10">
        <f t="shared" si="0"/>
        <v>-7.9398582556275479E-3</v>
      </c>
    </row>
    <row r="47" spans="1:3" ht="15.75" customHeight="1">
      <c r="A47" s="4">
        <v>43889</v>
      </c>
      <c r="B47" s="5">
        <v>71.777100000000004</v>
      </c>
      <c r="C47" s="10">
        <f t="shared" si="0"/>
        <v>-8.8829394246368779E-2</v>
      </c>
    </row>
    <row r="48" spans="1:3" ht="15.75" customHeight="1">
      <c r="A48" s="4">
        <v>43861</v>
      </c>
      <c r="B48" s="5">
        <v>78.774600000000007</v>
      </c>
      <c r="C48" s="10">
        <f t="shared" si="0"/>
        <v>-2.1804161156332033E-2</v>
      </c>
    </row>
    <row r="49" spans="1:3" ht="15.75" customHeight="1">
      <c r="A49" s="4">
        <v>43830</v>
      </c>
      <c r="B49" s="5">
        <v>80.530500000000004</v>
      </c>
      <c r="C49" s="10">
        <f t="shared" si="0"/>
        <v>1.925600975077554E-2</v>
      </c>
    </row>
    <row r="50" spans="1:3" ht="15.75" customHeight="1">
      <c r="A50" s="4">
        <v>43798</v>
      </c>
      <c r="B50" s="5">
        <v>79.009100000000004</v>
      </c>
      <c r="C50" s="10">
        <f t="shared" si="0"/>
        <v>-3.8040216464844227E-3</v>
      </c>
    </row>
    <row r="51" spans="1:3" ht="15.75" customHeight="1">
      <c r="A51" s="4">
        <v>43769</v>
      </c>
      <c r="B51" s="5">
        <v>79.3108</v>
      </c>
      <c r="C51" s="10">
        <f t="shared" si="0"/>
        <v>1.2226748756904646E-2</v>
      </c>
    </row>
    <row r="52" spans="1:3" ht="15.75" customHeight="1">
      <c r="A52" s="4">
        <v>43738</v>
      </c>
      <c r="B52" s="5">
        <v>78.352800000000002</v>
      </c>
      <c r="C52" s="10">
        <f t="shared" si="0"/>
        <v>3.7826668609348746E-2</v>
      </c>
    </row>
    <row r="53" spans="1:3" ht="15.75" customHeight="1">
      <c r="A53" s="4">
        <v>43707</v>
      </c>
      <c r="B53" s="5">
        <v>75.497</v>
      </c>
      <c r="C53" s="10">
        <f t="shared" si="0"/>
        <v>5.2288993734798596E-2</v>
      </c>
    </row>
    <row r="54" spans="1:3" ht="15.75" customHeight="1">
      <c r="A54" s="4">
        <v>43677</v>
      </c>
      <c r="B54" s="5">
        <v>71.745500000000007</v>
      </c>
      <c r="C54" s="10">
        <f t="shared" si="0"/>
        <v>-2.222515989495237E-2</v>
      </c>
    </row>
    <row r="55" spans="1:3" ht="15.75" customHeight="1">
      <c r="A55" s="4">
        <v>43644</v>
      </c>
      <c r="B55" s="5">
        <v>73.376300000000001</v>
      </c>
      <c r="C55" s="10">
        <f t="shared" si="0"/>
        <v>5.1150550742990887E-2</v>
      </c>
    </row>
    <row r="56" spans="1:3" ht="15.75" customHeight="1">
      <c r="A56" s="4">
        <v>43616</v>
      </c>
      <c r="B56" s="5">
        <v>69.805700000000002</v>
      </c>
      <c r="C56" s="10">
        <f t="shared" si="0"/>
        <v>-4.9658762778527273E-2</v>
      </c>
    </row>
    <row r="57" spans="1:3" ht="15.75" customHeight="1">
      <c r="A57" s="4">
        <v>43585</v>
      </c>
      <c r="B57" s="5">
        <v>73.453299999999999</v>
      </c>
      <c r="C57" s="10">
        <f t="shared" si="0"/>
        <v>-2.2831068451965232E-2</v>
      </c>
    </row>
    <row r="58" spans="1:3" ht="15.75" customHeight="1">
      <c r="A58" s="4">
        <v>43553</v>
      </c>
      <c r="B58" s="5">
        <v>75.169499999999999</v>
      </c>
      <c r="C58" s="10">
        <f t="shared" si="0"/>
        <v>3.8826699834162516E-2</v>
      </c>
    </row>
    <row r="59" spans="1:3" ht="15.75" customHeight="1">
      <c r="A59" s="4">
        <v>43524</v>
      </c>
      <c r="B59" s="5">
        <v>72.36</v>
      </c>
      <c r="C59" s="10">
        <f t="shared" si="0"/>
        <v>3.3780743047767244E-2</v>
      </c>
    </row>
    <row r="60" spans="1:3" ht="15.75" customHeight="1">
      <c r="A60" s="4">
        <v>43496</v>
      </c>
      <c r="B60" s="5">
        <v>69.995500000000007</v>
      </c>
      <c r="C60" s="10">
        <f t="shared" si="0"/>
        <v>-1.0289409981448784E-2</v>
      </c>
    </row>
    <row r="61" spans="1:3" ht="15.75" customHeight="1">
      <c r="A61" s="4">
        <v>43465</v>
      </c>
      <c r="B61" s="5">
        <v>70.723200000000006</v>
      </c>
      <c r="C61" s="10">
        <f t="shared" si="0"/>
        <v>-6.7662591390506677E-2</v>
      </c>
    </row>
    <row r="62" spans="1:3" ht="15.75" customHeight="1">
      <c r="A62" s="4">
        <v>43434</v>
      </c>
      <c r="B62" s="5">
        <v>75.855800000000002</v>
      </c>
      <c r="C62" s="10">
        <f t="shared" si="0"/>
        <v>4.042178779761546E-2</v>
      </c>
    </row>
    <row r="63" spans="1:3" ht="15.75" customHeight="1">
      <c r="A63" s="4">
        <v>43404</v>
      </c>
      <c r="B63" s="5">
        <v>72.908699999999996</v>
      </c>
      <c r="C63" s="11"/>
    </row>
    <row r="64" spans="1:3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topLeftCell="A22" workbookViewId="0">
      <selection activeCell="G64" sqref="G64"/>
    </sheetView>
  </sheetViews>
  <sheetFormatPr baseColWidth="10" defaultColWidth="14.5" defaultRowHeight="15" customHeight="1"/>
  <cols>
    <col min="1" max="1" width="10.6640625" customWidth="1"/>
    <col min="2" max="2" width="15.1640625" customWidth="1"/>
    <col min="3" max="19" width="8.6640625" customWidth="1"/>
  </cols>
  <sheetData>
    <row r="1" spans="1:5" ht="48">
      <c r="A1" s="7" t="s">
        <v>42</v>
      </c>
      <c r="B1" s="7" t="s">
        <v>82</v>
      </c>
      <c r="C1" s="7" t="s">
        <v>83</v>
      </c>
      <c r="D1" s="7" t="s">
        <v>84</v>
      </c>
      <c r="E1" s="7" t="s">
        <v>85</v>
      </c>
    </row>
    <row r="2" spans="1:5">
      <c r="A2" s="4">
        <v>45231</v>
      </c>
      <c r="B2" s="5">
        <v>46.012599999999999</v>
      </c>
      <c r="C2" s="10">
        <f>(B2-B3)/B3</f>
        <v>2.9876135351337832E-2</v>
      </c>
      <c r="D2" s="12">
        <f>AVERAGE(C2:C62)</f>
        <v>1.1467419169920235E-3</v>
      </c>
      <c r="E2" s="13">
        <f>D2*12</f>
        <v>1.3760903003904281E-2</v>
      </c>
    </row>
    <row r="3" spans="1:5">
      <c r="A3" s="4">
        <v>45230</v>
      </c>
      <c r="B3" s="5">
        <v>44.677799999999998</v>
      </c>
      <c r="C3" s="10">
        <f t="shared" ref="C3:C62" si="0">(B3-B4)/B4</f>
        <v>-6.4805395425944837E-2</v>
      </c>
    </row>
    <row r="4" spans="1:5">
      <c r="A4" s="4">
        <v>45198</v>
      </c>
      <c r="B4" s="5">
        <v>47.773800000000001</v>
      </c>
      <c r="C4" s="10">
        <f t="shared" si="0"/>
        <v>1.662173060922233E-2</v>
      </c>
    </row>
    <row r="5" spans="1:5">
      <c r="A5" s="4">
        <v>45169</v>
      </c>
      <c r="B5" s="5">
        <v>46.992699999999999</v>
      </c>
      <c r="C5" s="10">
        <f t="shared" si="0"/>
        <v>-7.4351009409600266E-2</v>
      </c>
    </row>
    <row r="6" spans="1:5">
      <c r="A6" s="4">
        <v>45138</v>
      </c>
      <c r="B6" s="5">
        <v>50.767299999999999</v>
      </c>
      <c r="C6" s="10">
        <f t="shared" si="0"/>
        <v>1.9155603646430361E-2</v>
      </c>
    </row>
    <row r="7" spans="1:5">
      <c r="A7" s="4">
        <v>45107</v>
      </c>
      <c r="B7" s="5">
        <v>49.813099999999999</v>
      </c>
      <c r="C7" s="10">
        <f t="shared" si="0"/>
        <v>-6.1405260777811353E-2</v>
      </c>
    </row>
    <row r="8" spans="1:5">
      <c r="A8" s="4">
        <v>45077</v>
      </c>
      <c r="B8" s="5">
        <v>53.072000000000003</v>
      </c>
      <c r="C8" s="10">
        <f t="shared" si="0"/>
        <v>-2.6737575646433125E-2</v>
      </c>
    </row>
    <row r="9" spans="1:5">
      <c r="A9" s="4">
        <v>45044</v>
      </c>
      <c r="B9" s="5">
        <v>54.53</v>
      </c>
      <c r="C9" s="10">
        <f t="shared" si="0"/>
        <v>1.5516753326082707E-2</v>
      </c>
    </row>
    <row r="10" spans="1:5">
      <c r="A10" s="4">
        <v>45016</v>
      </c>
      <c r="B10" s="5">
        <v>53.696800000000003</v>
      </c>
      <c r="C10" s="10">
        <f t="shared" si="0"/>
        <v>3.5772090293690276E-3</v>
      </c>
    </row>
    <row r="11" spans="1:5">
      <c r="A11" s="4">
        <v>44985</v>
      </c>
      <c r="B11" s="5">
        <v>53.505400000000002</v>
      </c>
      <c r="C11" s="10">
        <f t="shared" si="0"/>
        <v>-3.923131897533131E-2</v>
      </c>
    </row>
    <row r="12" spans="1:5">
      <c r="A12" s="4">
        <v>44957</v>
      </c>
      <c r="B12" s="5">
        <v>55.690199999999997</v>
      </c>
      <c r="C12" s="10">
        <f t="shared" si="0"/>
        <v>-4.4210055865922275E-3</v>
      </c>
    </row>
    <row r="13" spans="1:5">
      <c r="A13" s="4">
        <v>44925</v>
      </c>
      <c r="B13" s="5">
        <v>55.9375</v>
      </c>
      <c r="C13" s="10">
        <f t="shared" si="0"/>
        <v>3.4561521616902853E-2</v>
      </c>
    </row>
    <row r="14" spans="1:5">
      <c r="A14" s="4">
        <v>44895</v>
      </c>
      <c r="B14" s="5">
        <v>54.068800000000003</v>
      </c>
      <c r="C14" s="10">
        <f t="shared" si="0"/>
        <v>3.3393474205681908E-2</v>
      </c>
    </row>
    <row r="15" spans="1:5">
      <c r="A15" s="4">
        <v>44865</v>
      </c>
      <c r="B15" s="5">
        <v>52.321599999999997</v>
      </c>
      <c r="C15" s="10">
        <f t="shared" si="0"/>
        <v>0.15352274455940607</v>
      </c>
    </row>
    <row r="16" spans="1:5">
      <c r="A16" s="4">
        <v>44834</v>
      </c>
      <c r="B16" s="5">
        <v>45.3581</v>
      </c>
      <c r="C16" s="10">
        <f t="shared" si="0"/>
        <v>-0.10828780548221519</v>
      </c>
    </row>
    <row r="17" spans="1:3">
      <c r="A17" s="4">
        <v>44804</v>
      </c>
      <c r="B17" s="5">
        <v>50.866300000000003</v>
      </c>
      <c r="C17" s="10">
        <f t="shared" si="0"/>
        <v>2.599566335535277E-2</v>
      </c>
    </row>
    <row r="18" spans="1:3">
      <c r="A18" s="4">
        <v>44771</v>
      </c>
      <c r="B18" s="5">
        <v>49.577500000000001</v>
      </c>
      <c r="C18" s="10">
        <f t="shared" si="0"/>
        <v>-3.4346885231852135E-2</v>
      </c>
    </row>
    <row r="19" spans="1:3">
      <c r="A19" s="4">
        <v>44742</v>
      </c>
      <c r="B19" s="5">
        <v>51.340899999999998</v>
      </c>
      <c r="C19" s="10">
        <f t="shared" si="0"/>
        <v>8.1946288165015303E-3</v>
      </c>
    </row>
    <row r="20" spans="1:3">
      <c r="A20" s="4">
        <v>44712</v>
      </c>
      <c r="B20" s="5">
        <v>50.9236</v>
      </c>
      <c r="C20" s="10">
        <f t="shared" si="0"/>
        <v>-0.10302189091882671</v>
      </c>
    </row>
    <row r="21" spans="1:3" ht="15.75" customHeight="1">
      <c r="A21" s="4">
        <v>44680</v>
      </c>
      <c r="B21" s="5">
        <v>56.772399999999998</v>
      </c>
      <c r="C21" s="10">
        <f t="shared" si="0"/>
        <v>8.2255158938187939E-2</v>
      </c>
    </row>
    <row r="22" spans="1:3" ht="15.75" customHeight="1">
      <c r="A22" s="4">
        <v>44651</v>
      </c>
      <c r="B22" s="5">
        <v>52.457500000000003</v>
      </c>
      <c r="C22" s="10">
        <f t="shared" si="0"/>
        <v>1.5036648323155478E-2</v>
      </c>
    </row>
    <row r="23" spans="1:3" ht="15.75" customHeight="1">
      <c r="A23" s="4">
        <v>44620</v>
      </c>
      <c r="B23" s="5">
        <v>51.680399999999999</v>
      </c>
      <c r="C23" s="10">
        <f t="shared" si="0"/>
        <v>9.5529519501249535E-2</v>
      </c>
    </row>
    <row r="24" spans="1:3" ht="15.75" customHeight="1">
      <c r="A24" s="4">
        <v>44592</v>
      </c>
      <c r="B24" s="5">
        <v>47.173900000000003</v>
      </c>
      <c r="C24" s="10">
        <f t="shared" si="0"/>
        <v>-2.7840255699112799E-3</v>
      </c>
    </row>
    <row r="25" spans="1:3" ht="15.75" customHeight="1">
      <c r="A25" s="4">
        <v>44561</v>
      </c>
      <c r="B25" s="5">
        <v>47.305599999999998</v>
      </c>
      <c r="C25" s="10">
        <f t="shared" si="0"/>
        <v>6.8133426360579896E-2</v>
      </c>
    </row>
    <row r="26" spans="1:3" ht="15.75" customHeight="1">
      <c r="A26" s="4">
        <v>44530</v>
      </c>
      <c r="B26" s="5">
        <v>44.2881</v>
      </c>
      <c r="C26" s="10">
        <f t="shared" si="0"/>
        <v>-5.2881787989538256E-2</v>
      </c>
    </row>
    <row r="27" spans="1:3" ht="15.75" customHeight="1">
      <c r="A27" s="4">
        <v>44498</v>
      </c>
      <c r="B27" s="5">
        <v>46.760899999999999</v>
      </c>
      <c r="C27" s="10">
        <f t="shared" si="0"/>
        <v>-2.5258168204349993E-2</v>
      </c>
    </row>
    <row r="28" spans="1:3" ht="15.75" customHeight="1">
      <c r="A28" s="4">
        <v>44469</v>
      </c>
      <c r="B28" s="5">
        <v>47.9726</v>
      </c>
      <c r="C28" s="10">
        <f t="shared" si="0"/>
        <v>2.306189647524487E-2</v>
      </c>
    </row>
    <row r="29" spans="1:3" ht="15.75" customHeight="1">
      <c r="A29" s="4">
        <v>44439</v>
      </c>
      <c r="B29" s="5">
        <v>46.891199999999998</v>
      </c>
      <c r="C29" s="10">
        <f t="shared" si="0"/>
        <v>-5.4069374539806189E-2</v>
      </c>
    </row>
    <row r="30" spans="1:3" ht="15.75" customHeight="1">
      <c r="A30" s="4">
        <v>44407</v>
      </c>
      <c r="B30" s="5">
        <v>49.5715</v>
      </c>
      <c r="C30" s="10">
        <f t="shared" si="0"/>
        <v>-5.6645245023131147E-2</v>
      </c>
    </row>
    <row r="31" spans="1:3" ht="15.75" customHeight="1">
      <c r="A31" s="4">
        <v>44377</v>
      </c>
      <c r="B31" s="5">
        <v>52.548099999999998</v>
      </c>
      <c r="C31" s="10">
        <f t="shared" si="0"/>
        <v>-6.4464384268902761E-2</v>
      </c>
    </row>
    <row r="32" spans="1:3" ht="15.75" customHeight="1">
      <c r="A32" s="4">
        <v>44347</v>
      </c>
      <c r="B32" s="5">
        <v>56.168999999999997</v>
      </c>
      <c r="C32" s="10">
        <f t="shared" si="0"/>
        <v>6.5427155313857885E-2</v>
      </c>
    </row>
    <row r="33" spans="1:3" ht="15.75" customHeight="1">
      <c r="A33" s="4">
        <v>44316</v>
      </c>
      <c r="B33" s="5">
        <v>52.719700000000003</v>
      </c>
      <c r="C33" s="10">
        <f t="shared" si="0"/>
        <v>3.225016936674463E-2</v>
      </c>
    </row>
    <row r="34" spans="1:3" ht="15.75" customHeight="1">
      <c r="A34" s="4">
        <v>44286</v>
      </c>
      <c r="B34" s="5">
        <v>51.072600000000001</v>
      </c>
      <c r="C34" s="10">
        <f t="shared" si="0"/>
        <v>0.11093806079721584</v>
      </c>
    </row>
    <row r="35" spans="1:3" ht="15.75" customHeight="1">
      <c r="A35" s="4">
        <v>44253</v>
      </c>
      <c r="B35" s="5">
        <v>45.972499999999997</v>
      </c>
      <c r="C35" s="10">
        <f t="shared" si="0"/>
        <v>8.5644857341223915E-2</v>
      </c>
    </row>
    <row r="36" spans="1:3" ht="15.75" customHeight="1">
      <c r="A36" s="4">
        <v>44225</v>
      </c>
      <c r="B36" s="5">
        <v>42.345799999999997</v>
      </c>
      <c r="C36" s="10">
        <f t="shared" si="0"/>
        <v>-3.3178839699536576E-2</v>
      </c>
    </row>
    <row r="37" spans="1:3" ht="15.75" customHeight="1">
      <c r="A37" s="4">
        <v>44196</v>
      </c>
      <c r="B37" s="5">
        <v>43.798999999999999</v>
      </c>
      <c r="C37" s="10">
        <f t="shared" si="0"/>
        <v>5.2215589001933835E-2</v>
      </c>
    </row>
    <row r="38" spans="1:3" ht="15.75" customHeight="1">
      <c r="A38" s="4">
        <v>44165</v>
      </c>
      <c r="B38" s="5">
        <v>41.625500000000002</v>
      </c>
      <c r="C38" s="10">
        <f t="shared" si="0"/>
        <v>9.0060859363543133E-2</v>
      </c>
    </row>
    <row r="39" spans="1:3" ht="15.75" customHeight="1">
      <c r="A39" s="4">
        <v>44134</v>
      </c>
      <c r="B39" s="5">
        <v>38.186399999999999</v>
      </c>
      <c r="C39" s="10">
        <f t="shared" si="0"/>
        <v>2.1368104312938712E-2</v>
      </c>
    </row>
    <row r="40" spans="1:3" ht="15.75" customHeight="1">
      <c r="A40" s="4">
        <v>44104</v>
      </c>
      <c r="B40" s="5">
        <v>37.387500000000003</v>
      </c>
      <c r="C40" s="10">
        <f t="shared" si="0"/>
        <v>-0.14526250814443947</v>
      </c>
    </row>
    <row r="41" spans="1:3" ht="15.75" customHeight="1">
      <c r="A41" s="4">
        <v>44074</v>
      </c>
      <c r="B41" s="5">
        <v>43.741500000000002</v>
      </c>
      <c r="C41" s="10">
        <f t="shared" si="0"/>
        <v>3.0926741662011967E-2</v>
      </c>
    </row>
    <row r="42" spans="1:3" ht="15.75" customHeight="1">
      <c r="A42" s="4">
        <v>44043</v>
      </c>
      <c r="B42" s="5">
        <v>42.429299999999998</v>
      </c>
      <c r="C42" s="10">
        <f t="shared" si="0"/>
        <v>7.8078787693996329E-2</v>
      </c>
    </row>
    <row r="43" spans="1:3" ht="15.75" customHeight="1">
      <c r="A43" s="4">
        <v>44012</v>
      </c>
      <c r="B43" s="5">
        <v>39.356400000000001</v>
      </c>
      <c r="C43" s="10">
        <f t="shared" si="0"/>
        <v>4.6604208606022185E-2</v>
      </c>
    </row>
    <row r="44" spans="1:3" ht="15.75" customHeight="1">
      <c r="A44" s="4">
        <v>43980</v>
      </c>
      <c r="B44" s="5">
        <v>37.603900000000003</v>
      </c>
      <c r="C44" s="10">
        <f t="shared" si="0"/>
        <v>1.7837374035387998E-2</v>
      </c>
    </row>
    <row r="45" spans="1:3" ht="15.75" customHeight="1">
      <c r="A45" s="4">
        <v>43951</v>
      </c>
      <c r="B45" s="5">
        <v>36.944899999999997</v>
      </c>
      <c r="C45" s="10">
        <f t="shared" si="0"/>
        <v>0.22595128037510318</v>
      </c>
    </row>
    <row r="46" spans="1:3" ht="15.75" customHeight="1">
      <c r="A46" s="4">
        <v>43921</v>
      </c>
      <c r="B46" s="5">
        <v>30.1357</v>
      </c>
      <c r="C46" s="10">
        <f t="shared" si="0"/>
        <v>1.8703688679755536E-2</v>
      </c>
    </row>
    <row r="47" spans="1:3" ht="15.75" customHeight="1">
      <c r="A47" s="4">
        <v>43889</v>
      </c>
      <c r="B47" s="5">
        <v>29.5824</v>
      </c>
      <c r="C47" s="10">
        <f t="shared" si="0"/>
        <v>-0.15171049235798464</v>
      </c>
    </row>
    <row r="48" spans="1:3" ht="15.75" customHeight="1">
      <c r="A48" s="4">
        <v>43861</v>
      </c>
      <c r="B48" s="5">
        <v>34.872999999999998</v>
      </c>
      <c r="C48" s="10">
        <f t="shared" si="0"/>
        <v>-9.1193386896276873E-2</v>
      </c>
    </row>
    <row r="49" spans="1:3" ht="15.75" customHeight="1">
      <c r="A49" s="4">
        <v>43830</v>
      </c>
      <c r="B49" s="5">
        <v>38.372300000000003</v>
      </c>
      <c r="C49" s="10">
        <f t="shared" si="0"/>
        <v>5.3443182816480708E-2</v>
      </c>
    </row>
    <row r="50" spans="1:3" ht="15.75" customHeight="1">
      <c r="A50" s="4">
        <v>43798</v>
      </c>
      <c r="B50" s="5">
        <v>36.425600000000003</v>
      </c>
      <c r="C50" s="10">
        <f t="shared" si="0"/>
        <v>-4.4414013106462404E-2</v>
      </c>
    </row>
    <row r="51" spans="1:3" ht="15.75" customHeight="1">
      <c r="A51" s="4">
        <v>43769</v>
      </c>
      <c r="B51" s="5">
        <v>38.118600000000001</v>
      </c>
      <c r="C51" s="10">
        <f t="shared" si="0"/>
        <v>0.15732905846669515</v>
      </c>
    </row>
    <row r="52" spans="1:3" ht="15.75" customHeight="1">
      <c r="A52" s="4">
        <v>43738</v>
      </c>
      <c r="B52" s="5">
        <v>32.936700000000002</v>
      </c>
      <c r="C52" s="10">
        <f t="shared" si="0"/>
        <v>9.4631646465687141E-2</v>
      </c>
    </row>
    <row r="53" spans="1:3" ht="15.75" customHeight="1">
      <c r="A53" s="4">
        <v>43707</v>
      </c>
      <c r="B53" s="5">
        <v>30.089300000000001</v>
      </c>
      <c r="C53" s="10">
        <f t="shared" si="0"/>
        <v>-0.19006357973846702</v>
      </c>
    </row>
    <row r="54" spans="1:3" ht="15.75" customHeight="1">
      <c r="A54" s="4">
        <v>43677</v>
      </c>
      <c r="B54" s="5">
        <v>37.150199999999998</v>
      </c>
      <c r="C54" s="10">
        <f t="shared" si="0"/>
        <v>3.1248178323085532E-2</v>
      </c>
    </row>
    <row r="55" spans="1:3" ht="15.75" customHeight="1">
      <c r="A55" s="4">
        <v>43644</v>
      </c>
      <c r="B55" s="5">
        <v>36.024500000000003</v>
      </c>
      <c r="C55" s="10">
        <f t="shared" si="0"/>
        <v>0.12260479088566267</v>
      </c>
    </row>
    <row r="56" spans="1:3" ht="15.75" customHeight="1">
      <c r="A56" s="4">
        <v>43616</v>
      </c>
      <c r="B56" s="5">
        <v>32.0901</v>
      </c>
      <c r="C56" s="10">
        <f t="shared" si="0"/>
        <v>-0.15602784652326113</v>
      </c>
    </row>
    <row r="57" spans="1:3" ht="15.75" customHeight="1">
      <c r="A57" s="4">
        <v>43585</v>
      </c>
      <c r="B57" s="5">
        <v>38.0227</v>
      </c>
      <c r="C57" s="10">
        <f t="shared" si="0"/>
        <v>1.807067618440714E-2</v>
      </c>
    </row>
    <row r="58" spans="1:3" ht="15.75" customHeight="1">
      <c r="A58" s="4">
        <v>43553</v>
      </c>
      <c r="B58" s="5">
        <v>37.347799999999999</v>
      </c>
      <c r="C58" s="10">
        <f t="shared" si="0"/>
        <v>-3.9311698564082212E-3</v>
      </c>
    </row>
    <row r="59" spans="1:3" ht="15.75" customHeight="1">
      <c r="A59" s="4">
        <v>43524</v>
      </c>
      <c r="B59" s="5">
        <v>37.495199999999997</v>
      </c>
      <c r="C59" s="10">
        <f t="shared" si="0"/>
        <v>-0.30940435407227318</v>
      </c>
    </row>
    <row r="60" spans="1:3" ht="15.75" customHeight="1">
      <c r="A60" s="4">
        <v>43496</v>
      </c>
      <c r="B60" s="5">
        <v>54.293999999999997</v>
      </c>
      <c r="C60" s="10">
        <f t="shared" si="0"/>
        <v>0.1166343430770274</v>
      </c>
    </row>
    <row r="61" spans="1:3" ht="15.75" customHeight="1">
      <c r="A61" s="4">
        <v>43465</v>
      </c>
      <c r="B61" s="5">
        <v>48.622900000000001</v>
      </c>
      <c r="C61" s="10">
        <f t="shared" si="0"/>
        <v>-0.15805960069955494</v>
      </c>
    </row>
    <row r="62" spans="1:3" ht="15.75" customHeight="1">
      <c r="A62" s="4">
        <v>43434</v>
      </c>
      <c r="B62" s="5">
        <v>57.750999999999998</v>
      </c>
      <c r="C62" s="10">
        <f t="shared" si="0"/>
        <v>3.1507314197938729E-2</v>
      </c>
    </row>
    <row r="63" spans="1:3" ht="15.75" customHeight="1">
      <c r="A63" s="4">
        <v>43404</v>
      </c>
      <c r="B63" s="5">
        <v>55.987000000000002</v>
      </c>
      <c r="C63" s="11"/>
    </row>
    <row r="64" spans="1:3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/>
    <row r="104" spans="1:1" ht="15.75" customHeight="1"/>
    <row r="105" spans="1:1" ht="15.75" customHeight="1"/>
    <row r="106" spans="1:1" ht="15.75" customHeight="1"/>
    <row r="107" spans="1:1" ht="15.75" customHeight="1"/>
    <row r="108" spans="1:1" ht="15.75" customHeight="1"/>
    <row r="109" spans="1:1" ht="15.75" customHeight="1"/>
    <row r="110" spans="1:1" ht="15.75" customHeight="1"/>
    <row r="111" spans="1:1" ht="15.75" customHeight="1"/>
    <row r="112" spans="1: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topLeftCell="A15" workbookViewId="0">
      <selection activeCell="C2" sqref="C2:C62"/>
    </sheetView>
  </sheetViews>
  <sheetFormatPr baseColWidth="10" defaultColWidth="14.5" defaultRowHeight="15" customHeight="1"/>
  <cols>
    <col min="1" max="1" width="10.6640625" customWidth="1"/>
    <col min="2" max="2" width="16.6640625" customWidth="1"/>
    <col min="3" max="4" width="8.6640625" customWidth="1"/>
    <col min="5" max="5" width="10.1640625" customWidth="1"/>
    <col min="6" max="19" width="8.6640625" customWidth="1"/>
  </cols>
  <sheetData>
    <row r="1" spans="1:5" ht="48">
      <c r="A1" s="6" t="s">
        <v>42</v>
      </c>
      <c r="B1" s="6" t="s">
        <v>82</v>
      </c>
      <c r="C1" s="6" t="s">
        <v>83</v>
      </c>
      <c r="D1" s="6" t="s">
        <v>84</v>
      </c>
      <c r="E1" s="6" t="s">
        <v>85</v>
      </c>
    </row>
    <row r="2" spans="1:5">
      <c r="A2" s="4">
        <v>45231</v>
      </c>
      <c r="B2" s="5">
        <v>203.35499999999999</v>
      </c>
      <c r="C2" s="10">
        <f>(B2-B3)/B3</f>
        <v>3.8553812433973632E-3</v>
      </c>
      <c r="D2" s="12">
        <f>AVERAGE(C2:C62)</f>
        <v>1.1553020647768095E-2</v>
      </c>
      <c r="E2" s="13">
        <f>D2*12</f>
        <v>0.13863624777321715</v>
      </c>
    </row>
    <row r="3" spans="1:5">
      <c r="A3" s="4">
        <v>45230</v>
      </c>
      <c r="B3" s="5">
        <v>202.57400000000001</v>
      </c>
      <c r="C3" s="10">
        <f t="shared" ref="C3:C62" si="0">(B3-B4)/B4</f>
        <v>2.1759305961868362E-2</v>
      </c>
    </row>
    <row r="4" spans="1:5">
      <c r="A4" s="4">
        <v>45198</v>
      </c>
      <c r="B4" s="5">
        <v>198.26</v>
      </c>
      <c r="C4" s="10">
        <f t="shared" si="0"/>
        <v>-1.6481109700603735E-2</v>
      </c>
    </row>
    <row r="5" spans="1:5">
      <c r="A5" s="4">
        <v>45169</v>
      </c>
      <c r="B5" s="5">
        <v>201.5823</v>
      </c>
      <c r="C5" s="10">
        <f t="shared" si="0"/>
        <v>2.0820282887250744E-2</v>
      </c>
    </row>
    <row r="6" spans="1:5">
      <c r="A6" s="4">
        <v>45138</v>
      </c>
      <c r="B6" s="5">
        <v>197.4709</v>
      </c>
      <c r="C6" s="10">
        <f t="shared" si="0"/>
        <v>1.7050859521745659E-2</v>
      </c>
    </row>
    <row r="7" spans="1:5">
      <c r="A7" s="4">
        <v>45107</v>
      </c>
      <c r="B7" s="5">
        <v>194.16030000000001</v>
      </c>
      <c r="C7" s="10">
        <f t="shared" si="0"/>
        <v>7.0197718392258635E-2</v>
      </c>
    </row>
    <row r="8" spans="1:5">
      <c r="A8" s="4">
        <v>45077</v>
      </c>
      <c r="B8" s="5">
        <v>181.4247</v>
      </c>
      <c r="C8" s="10">
        <f t="shared" si="0"/>
        <v>-2.3472230071776384E-2</v>
      </c>
    </row>
    <row r="9" spans="1:5">
      <c r="A9" s="4">
        <v>45044</v>
      </c>
      <c r="B9" s="5">
        <v>185.78550000000001</v>
      </c>
      <c r="C9" s="10">
        <f t="shared" si="0"/>
        <v>2.3872192260509354E-2</v>
      </c>
    </row>
    <row r="10" spans="1:5">
      <c r="A10" s="4">
        <v>45016</v>
      </c>
      <c r="B10" s="5">
        <v>181.4538</v>
      </c>
      <c r="C10" s="10">
        <f t="shared" si="0"/>
        <v>4.1707020366969494E-2</v>
      </c>
    </row>
    <row r="11" spans="1:5">
      <c r="A11" s="4">
        <v>44985</v>
      </c>
      <c r="B11" s="5">
        <v>174.18889999999999</v>
      </c>
      <c r="C11" s="10">
        <f t="shared" si="0"/>
        <v>-1.2094391265042255E-2</v>
      </c>
    </row>
    <row r="12" spans="1:5">
      <c r="A12" s="4">
        <v>44957</v>
      </c>
      <c r="B12" s="5">
        <v>176.32140000000001</v>
      </c>
      <c r="C12" s="10">
        <f t="shared" si="0"/>
        <v>1.4669780321593519E-2</v>
      </c>
    </row>
    <row r="13" spans="1:5">
      <c r="A13" s="4">
        <v>44925</v>
      </c>
      <c r="B13" s="5">
        <v>173.7722</v>
      </c>
      <c r="C13" s="10">
        <f t="shared" si="0"/>
        <v>-6.6239869661052123E-2</v>
      </c>
    </row>
    <row r="14" spans="1:5">
      <c r="A14" s="4">
        <v>44895</v>
      </c>
      <c r="B14" s="5">
        <v>186.0994</v>
      </c>
      <c r="C14" s="10">
        <f t="shared" si="0"/>
        <v>7.0891397681780252E-2</v>
      </c>
    </row>
    <row r="15" spans="1:5">
      <c r="A15" s="4">
        <v>44865</v>
      </c>
      <c r="B15" s="5">
        <v>173.7799</v>
      </c>
      <c r="C15" s="10">
        <f t="shared" si="0"/>
        <v>9.7378679217045211E-2</v>
      </c>
    </row>
    <row r="16" spans="1:5">
      <c r="A16" s="4">
        <v>44834</v>
      </c>
      <c r="B16" s="5">
        <v>158.35910000000001</v>
      </c>
      <c r="C16" s="10">
        <f t="shared" si="0"/>
        <v>-2.1501629089174377E-2</v>
      </c>
    </row>
    <row r="17" spans="1:3">
      <c r="A17" s="4">
        <v>44804</v>
      </c>
      <c r="B17" s="5">
        <v>161.8389</v>
      </c>
      <c r="C17" s="10">
        <f t="shared" si="0"/>
        <v>8.1165645815048058E-3</v>
      </c>
    </row>
    <row r="18" spans="1:3">
      <c r="A18" s="4">
        <v>44771</v>
      </c>
      <c r="B18" s="5">
        <v>160.5359</v>
      </c>
      <c r="C18" s="10">
        <f t="shared" si="0"/>
        <v>8.6116179647419314E-2</v>
      </c>
    </row>
    <row r="19" spans="1:3">
      <c r="A19" s="4">
        <v>44742</v>
      </c>
      <c r="B19" s="5">
        <v>147.8073</v>
      </c>
      <c r="C19" s="10">
        <f t="shared" si="0"/>
        <v>-5.4808186056743188E-2</v>
      </c>
    </row>
    <row r="20" spans="1:3">
      <c r="A20" s="4">
        <v>44712</v>
      </c>
      <c r="B20" s="5">
        <v>156.37809999999999</v>
      </c>
      <c r="C20" s="10">
        <f t="shared" si="0"/>
        <v>-0.15614342390412803</v>
      </c>
    </row>
    <row r="21" spans="1:3" ht="15.75" customHeight="1">
      <c r="A21" s="4">
        <v>44680</v>
      </c>
      <c r="B21" s="5">
        <v>185.31360000000001</v>
      </c>
      <c r="C21" s="10">
        <f t="shared" si="0"/>
        <v>2.7330074724046593E-2</v>
      </c>
    </row>
    <row r="22" spans="1:3" ht="15.75" customHeight="1">
      <c r="A22" s="4">
        <v>44651</v>
      </c>
      <c r="B22" s="5">
        <v>180.3837</v>
      </c>
      <c r="C22" s="10">
        <f t="shared" si="0"/>
        <v>0.10606015082774987</v>
      </c>
    </row>
    <row r="23" spans="1:3" ht="15.75" customHeight="1">
      <c r="A23" s="4">
        <v>44620</v>
      </c>
      <c r="B23" s="5">
        <v>163.08670000000001</v>
      </c>
      <c r="C23" s="10">
        <f t="shared" si="0"/>
        <v>-3.3259532595325859E-2</v>
      </c>
    </row>
    <row r="24" spans="1:3" ht="15.75" customHeight="1">
      <c r="A24" s="4">
        <v>44592</v>
      </c>
      <c r="B24" s="5">
        <v>168.69749999999999</v>
      </c>
      <c r="C24" s="10">
        <f t="shared" si="0"/>
        <v>-3.3727256168600284E-2</v>
      </c>
    </row>
    <row r="25" spans="1:3" ht="15.75" customHeight="1">
      <c r="A25" s="4">
        <v>44561</v>
      </c>
      <c r="B25" s="5">
        <v>174.58580000000001</v>
      </c>
      <c r="C25" s="10">
        <f t="shared" si="0"/>
        <v>3.295610999451528E-2</v>
      </c>
    </row>
    <row r="26" spans="1:3" ht="15.75" customHeight="1">
      <c r="A26" s="4">
        <v>44530</v>
      </c>
      <c r="B26" s="5">
        <v>169.01570000000001</v>
      </c>
      <c r="C26" s="10">
        <f t="shared" si="0"/>
        <v>-5.8827820469985533E-2</v>
      </c>
    </row>
    <row r="27" spans="1:3" ht="15.75" customHeight="1">
      <c r="A27" s="4">
        <v>44498</v>
      </c>
      <c r="B27" s="5">
        <v>179.58</v>
      </c>
      <c r="C27" s="10">
        <f t="shared" si="0"/>
        <v>7.2033640293851259E-2</v>
      </c>
    </row>
    <row r="28" spans="1:3" ht="15.75" customHeight="1">
      <c r="A28" s="4">
        <v>44469</v>
      </c>
      <c r="B28" s="5">
        <v>167.51339999999999</v>
      </c>
      <c r="C28" s="10">
        <f t="shared" si="0"/>
        <v>-5.8879116372227196E-2</v>
      </c>
    </row>
    <row r="29" spans="1:3" ht="15.75" customHeight="1">
      <c r="A29" s="4">
        <v>44439</v>
      </c>
      <c r="B29" s="5">
        <v>177.99350000000001</v>
      </c>
      <c r="C29" s="10">
        <f t="shared" si="0"/>
        <v>4.2766713436657E-2</v>
      </c>
    </row>
    <row r="30" spans="1:3" ht="15.75" customHeight="1">
      <c r="A30" s="4">
        <v>44407</v>
      </c>
      <c r="B30" s="5">
        <v>170.6935</v>
      </c>
      <c r="C30" s="10">
        <f t="shared" si="0"/>
        <v>1.084972646205703E-2</v>
      </c>
    </row>
    <row r="31" spans="1:3" ht="15.75" customHeight="1">
      <c r="A31" s="4">
        <v>44377</v>
      </c>
      <c r="B31" s="5">
        <v>168.8614</v>
      </c>
      <c r="C31" s="10">
        <f t="shared" si="0"/>
        <v>-7.1111560597115321E-3</v>
      </c>
    </row>
    <row r="32" spans="1:3" ht="15.75" customHeight="1">
      <c r="A32" s="4">
        <v>44347</v>
      </c>
      <c r="B32" s="5">
        <v>170.07079999999999</v>
      </c>
      <c r="C32" s="10">
        <f t="shared" si="0"/>
        <v>1.9111165707403177E-2</v>
      </c>
    </row>
    <row r="33" spans="1:3" ht="15.75" customHeight="1">
      <c r="A33" s="4">
        <v>44316</v>
      </c>
      <c r="B33" s="5">
        <v>166.88149999999999</v>
      </c>
      <c r="C33" s="10">
        <f t="shared" si="0"/>
        <v>3.0037342221399269E-2</v>
      </c>
    </row>
    <row r="34" spans="1:3" ht="15.75" customHeight="1">
      <c r="A34" s="4">
        <v>44286</v>
      </c>
      <c r="B34" s="5">
        <v>162.01499999999999</v>
      </c>
      <c r="C34" s="10">
        <f t="shared" si="0"/>
        <v>4.9912223799824726E-2</v>
      </c>
    </row>
    <row r="35" spans="1:3" ht="15.75" customHeight="1">
      <c r="A35" s="4">
        <v>44253</v>
      </c>
      <c r="B35" s="5">
        <v>154.31290000000001</v>
      </c>
      <c r="C35" s="10">
        <f t="shared" si="0"/>
        <v>-7.5236385297547573E-2</v>
      </c>
    </row>
    <row r="36" spans="1:3" ht="15.75" customHeight="1">
      <c r="A36" s="4">
        <v>44225</v>
      </c>
      <c r="B36" s="5">
        <v>166.8674</v>
      </c>
      <c r="C36" s="10">
        <f t="shared" si="0"/>
        <v>-2.5390358065258377E-2</v>
      </c>
    </row>
    <row r="37" spans="1:3" ht="15.75" customHeight="1">
      <c r="A37" s="4">
        <v>44196</v>
      </c>
      <c r="B37" s="5">
        <v>171.21459999999999</v>
      </c>
      <c r="C37" s="10">
        <f t="shared" si="0"/>
        <v>-5.3083631247345428E-2</v>
      </c>
    </row>
    <row r="38" spans="1:3" ht="15.75" customHeight="1">
      <c r="A38" s="4">
        <v>44165</v>
      </c>
      <c r="B38" s="5">
        <v>180.81280000000001</v>
      </c>
      <c r="C38" s="10">
        <f t="shared" si="0"/>
        <v>0.10118960253401851</v>
      </c>
    </row>
    <row r="39" spans="1:3" ht="15.75" customHeight="1">
      <c r="A39" s="4">
        <v>44134</v>
      </c>
      <c r="B39" s="5">
        <v>164.1977</v>
      </c>
      <c r="C39" s="10">
        <f t="shared" si="0"/>
        <v>-8.2913320911636567E-3</v>
      </c>
    </row>
    <row r="40" spans="1:3" ht="15.75" customHeight="1">
      <c r="A40" s="4">
        <v>44104</v>
      </c>
      <c r="B40" s="5">
        <v>165.57050000000001</v>
      </c>
      <c r="C40" s="10">
        <f t="shared" si="0"/>
        <v>7.6340662905217682E-3</v>
      </c>
    </row>
    <row r="41" spans="1:3" ht="15.75" customHeight="1">
      <c r="A41" s="4">
        <v>44074</v>
      </c>
      <c r="B41" s="5">
        <v>164.31610000000001</v>
      </c>
      <c r="C41" s="10">
        <f t="shared" si="0"/>
        <v>7.7423982825852861E-2</v>
      </c>
    </row>
    <row r="42" spans="1:3" ht="15.75" customHeight="1">
      <c r="A42" s="4">
        <v>44043</v>
      </c>
      <c r="B42" s="5">
        <v>152.50829999999999</v>
      </c>
      <c r="C42" s="10">
        <f t="shared" si="0"/>
        <v>8.0314343739440908E-2</v>
      </c>
    </row>
    <row r="43" spans="1:3" ht="15.75" customHeight="1">
      <c r="A43" s="4">
        <v>44012</v>
      </c>
      <c r="B43" s="5">
        <v>141.1703</v>
      </c>
      <c r="C43" s="10">
        <f t="shared" si="0"/>
        <v>-3.4499290768500501E-2</v>
      </c>
    </row>
    <row r="44" spans="1:3" ht="15.75" customHeight="1">
      <c r="A44" s="4">
        <v>43980</v>
      </c>
      <c r="B44" s="5">
        <v>146.21459999999999</v>
      </c>
      <c r="C44" s="10">
        <f t="shared" si="0"/>
        <v>2.517169210058565E-2</v>
      </c>
    </row>
    <row r="45" spans="1:3" ht="15.75" customHeight="1">
      <c r="A45" s="4">
        <v>43951</v>
      </c>
      <c r="B45" s="5">
        <v>142.62450000000001</v>
      </c>
      <c r="C45" s="10">
        <f t="shared" si="0"/>
        <v>6.9793938775693912E-2</v>
      </c>
    </row>
    <row r="46" spans="1:3" ht="15.75" customHeight="1">
      <c r="A46" s="4">
        <v>43921</v>
      </c>
      <c r="B46" s="5">
        <v>133.31960000000001</v>
      </c>
      <c r="C46" s="10">
        <f t="shared" si="0"/>
        <v>5.9933487622544357E-2</v>
      </c>
    </row>
    <row r="47" spans="1:3" ht="15.75" customHeight="1">
      <c r="A47" s="4">
        <v>43889</v>
      </c>
      <c r="B47" s="5">
        <v>125.7811</v>
      </c>
      <c r="C47" s="10">
        <f t="shared" si="0"/>
        <v>-5.948141075059122E-2</v>
      </c>
    </row>
    <row r="48" spans="1:3" ht="15.75" customHeight="1">
      <c r="A48" s="4">
        <v>43861</v>
      </c>
      <c r="B48" s="5">
        <v>133.73589999999999</v>
      </c>
      <c r="C48" s="10">
        <f t="shared" si="0"/>
        <v>-3.6603559647910983E-2</v>
      </c>
    </row>
    <row r="49" spans="1:3" ht="15.75" customHeight="1">
      <c r="A49" s="4">
        <v>43830</v>
      </c>
      <c r="B49" s="5">
        <v>138.81710000000001</v>
      </c>
      <c r="C49" s="10">
        <f t="shared" si="0"/>
        <v>2.3575607297535717E-3</v>
      </c>
    </row>
    <row r="50" spans="1:3" ht="15.75" customHeight="1">
      <c r="A50" s="4">
        <v>43798</v>
      </c>
      <c r="B50" s="5">
        <v>138.4906</v>
      </c>
      <c r="C50" s="10">
        <f t="shared" si="0"/>
        <v>1.5606196718305905E-2</v>
      </c>
    </row>
    <row r="51" spans="1:3" ht="15.75" customHeight="1">
      <c r="A51" s="4">
        <v>43769</v>
      </c>
      <c r="B51" s="5">
        <v>136.36250000000001</v>
      </c>
      <c r="C51" s="10">
        <f t="shared" si="0"/>
        <v>-1.1964745554430006E-2</v>
      </c>
    </row>
    <row r="52" spans="1:3" ht="15.75" customHeight="1">
      <c r="A52" s="4">
        <v>43738</v>
      </c>
      <c r="B52" s="5">
        <v>138.0138</v>
      </c>
      <c r="C52" s="10">
        <f t="shared" si="0"/>
        <v>3.8684103776744298E-2</v>
      </c>
    </row>
    <row r="53" spans="1:3" ht="15.75" customHeight="1">
      <c r="A53" s="4">
        <v>43707</v>
      </c>
      <c r="B53" s="5">
        <v>132.87370000000001</v>
      </c>
      <c r="C53" s="10">
        <f t="shared" si="0"/>
        <v>4.0206579415020621E-2</v>
      </c>
    </row>
    <row r="54" spans="1:3" ht="15.75" customHeight="1">
      <c r="A54" s="4">
        <v>43677</v>
      </c>
      <c r="B54" s="5">
        <v>127.73779999999999</v>
      </c>
      <c r="C54" s="10">
        <f t="shared" si="0"/>
        <v>-9.9558049850979901E-4</v>
      </c>
    </row>
    <row r="55" spans="1:3" ht="15.75" customHeight="1">
      <c r="A55" s="4">
        <v>43644</v>
      </c>
      <c r="B55" s="5">
        <v>127.8651</v>
      </c>
      <c r="C55" s="10">
        <f t="shared" si="0"/>
        <v>8.9215695461100725E-2</v>
      </c>
    </row>
    <row r="56" spans="1:3" ht="15.75" customHeight="1">
      <c r="A56" s="4">
        <v>43616</v>
      </c>
      <c r="B56" s="5">
        <v>117.39190000000001</v>
      </c>
      <c r="C56" s="10">
        <f t="shared" si="0"/>
        <v>-8.3619272557098438E-3</v>
      </c>
    </row>
    <row r="57" spans="1:3" ht="15.75" customHeight="1">
      <c r="A57" s="4">
        <v>43585</v>
      </c>
      <c r="B57" s="5">
        <v>118.3818</v>
      </c>
      <c r="C57" s="10">
        <f t="shared" si="0"/>
        <v>5.4444981842765541E-2</v>
      </c>
    </row>
    <row r="58" spans="1:3" ht="15.75" customHeight="1">
      <c r="A58" s="4">
        <v>43553</v>
      </c>
      <c r="B58" s="5">
        <v>112.2693</v>
      </c>
      <c r="C58" s="10">
        <f t="shared" si="0"/>
        <v>-9.4328135918628798E-3</v>
      </c>
    </row>
    <row r="59" spans="1:3" ht="15.75" customHeight="1">
      <c r="A59" s="4">
        <v>43524</v>
      </c>
      <c r="B59" s="5">
        <v>113.33839999999999</v>
      </c>
      <c r="C59" s="10">
        <f t="shared" si="0"/>
        <v>3.2975666307875559E-2</v>
      </c>
    </row>
    <row r="60" spans="1:3" ht="15.75" customHeight="1">
      <c r="A60" s="4">
        <v>43496</v>
      </c>
      <c r="B60" s="5">
        <v>109.72029999999999</v>
      </c>
      <c r="C60" s="10">
        <f t="shared" si="0"/>
        <v>2.8770232879114174E-2</v>
      </c>
    </row>
    <row r="61" spans="1:3" ht="15.75" customHeight="1">
      <c r="A61" s="4">
        <v>43465</v>
      </c>
      <c r="B61" s="5">
        <v>106.6519</v>
      </c>
      <c r="C61" s="10">
        <f t="shared" si="0"/>
        <v>-4.0848427073403283E-2</v>
      </c>
    </row>
    <row r="62" spans="1:3" ht="15.75" customHeight="1">
      <c r="A62" s="4">
        <v>43434</v>
      </c>
      <c r="B62" s="5">
        <v>111.194</v>
      </c>
      <c r="C62" s="10">
        <f t="shared" si="0"/>
        <v>2.0254802200272475E-2</v>
      </c>
    </row>
    <row r="63" spans="1:3" ht="15.75" customHeight="1">
      <c r="A63" s="2">
        <v>47057</v>
      </c>
      <c r="B63" s="9">
        <v>108.98650000000001</v>
      </c>
    </row>
    <row r="64" spans="1:3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topLeftCell="A28" workbookViewId="0">
      <selection activeCell="C2" sqref="C2:C62"/>
    </sheetView>
  </sheetViews>
  <sheetFormatPr baseColWidth="10" defaultColWidth="14.5" defaultRowHeight="15" customHeight="1"/>
  <cols>
    <col min="1" max="1" width="10.6640625" customWidth="1"/>
    <col min="2" max="2" width="15.33203125" customWidth="1"/>
    <col min="3" max="20" width="8.6640625" customWidth="1"/>
  </cols>
  <sheetData>
    <row r="1" spans="1:5" ht="48">
      <c r="A1" s="6" t="s">
        <v>42</v>
      </c>
      <c r="B1" s="6" t="s">
        <v>82</v>
      </c>
      <c r="C1" s="6" t="s">
        <v>83</v>
      </c>
      <c r="D1" s="6" t="s">
        <v>84</v>
      </c>
      <c r="E1" s="6" t="s">
        <v>85</v>
      </c>
    </row>
    <row r="2" spans="1:5">
      <c r="A2" s="4">
        <v>45231</v>
      </c>
      <c r="B2" s="5">
        <v>260.94900000000001</v>
      </c>
      <c r="C2" s="10">
        <f>(B2-B3)/B3</f>
        <v>-7.3561764119084352E-4</v>
      </c>
      <c r="D2" s="12">
        <f>AVERAGE(C2:C62)</f>
        <v>6.339058867778931E-3</v>
      </c>
      <c r="E2" s="13">
        <f>D2*12</f>
        <v>7.6068706413347176E-2</v>
      </c>
    </row>
    <row r="3" spans="1:5">
      <c r="A3" s="4">
        <v>45230</v>
      </c>
      <c r="B3" s="5">
        <v>261.14109999999999</v>
      </c>
      <c r="C3" s="10">
        <f t="shared" ref="C3:C62" si="0">(B3-B4)/B4</f>
        <v>-3.9557670247560989E-2</v>
      </c>
    </row>
    <row r="4" spans="1:5">
      <c r="A4" s="4">
        <v>45198</v>
      </c>
      <c r="B4" s="5">
        <v>271.89670000000001</v>
      </c>
      <c r="C4" s="10">
        <f t="shared" si="0"/>
        <v>-3.464423065998614E-2</v>
      </c>
    </row>
    <row r="5" spans="1:5">
      <c r="A5" s="4">
        <v>45169</v>
      </c>
      <c r="B5" s="5">
        <v>281.65440000000001</v>
      </c>
      <c r="C5" s="10">
        <f t="shared" si="0"/>
        <v>-1.1724730075064225E-2</v>
      </c>
    </row>
    <row r="6" spans="1:5">
      <c r="A6" s="4">
        <v>45138</v>
      </c>
      <c r="B6" s="5">
        <v>284.99590000000001</v>
      </c>
      <c r="C6" s="10">
        <f t="shared" si="0"/>
        <v>1.0293084922913467E-2</v>
      </c>
    </row>
    <row r="7" spans="1:5">
      <c r="A7" s="4">
        <v>45107</v>
      </c>
      <c r="B7" s="5">
        <v>282.09230000000002</v>
      </c>
      <c r="C7" s="10">
        <f t="shared" si="0"/>
        <v>4.174209439822163E-2</v>
      </c>
    </row>
    <row r="8" spans="1:5">
      <c r="A8" s="4">
        <v>45077</v>
      </c>
      <c r="B8" s="5">
        <v>270.78899999999999</v>
      </c>
      <c r="C8" s="10">
        <f t="shared" si="0"/>
        <v>-4.020526547483777E-2</v>
      </c>
    </row>
    <row r="9" spans="1:5">
      <c r="A9" s="4">
        <v>45044</v>
      </c>
      <c r="B9" s="5">
        <v>282.13220000000001</v>
      </c>
      <c r="C9" s="10">
        <f t="shared" si="0"/>
        <v>3.0529184462664789E-2</v>
      </c>
    </row>
    <row r="10" spans="1:5">
      <c r="A10" s="4">
        <v>45016</v>
      </c>
      <c r="B10" s="5">
        <v>273.77409999999998</v>
      </c>
      <c r="C10" s="10">
        <f t="shared" si="0"/>
        <v>1.9055687467965328E-2</v>
      </c>
    </row>
    <row r="11" spans="1:5">
      <c r="A11" s="4">
        <v>44985</v>
      </c>
      <c r="B11" s="5">
        <v>268.65469999999999</v>
      </c>
      <c r="C11" s="10">
        <f t="shared" si="0"/>
        <v>-4.6001354359642567E-2</v>
      </c>
    </row>
    <row r="12" spans="1:5">
      <c r="A12" s="4">
        <v>44957</v>
      </c>
      <c r="B12" s="5">
        <v>281.60910000000001</v>
      </c>
      <c r="C12" s="10">
        <f t="shared" si="0"/>
        <v>-7.9421947724188906E-3</v>
      </c>
    </row>
    <row r="13" spans="1:5">
      <c r="A13" s="4">
        <v>44925</v>
      </c>
      <c r="B13" s="5">
        <v>283.86360000000002</v>
      </c>
      <c r="C13" s="10">
        <f t="shared" si="0"/>
        <v>-2.0945620851462315E-2</v>
      </c>
    </row>
    <row r="14" spans="1:5">
      <c r="A14" s="4">
        <v>44895</v>
      </c>
      <c r="B14" s="5">
        <v>289.93650000000002</v>
      </c>
      <c r="C14" s="10">
        <f t="shared" si="0"/>
        <v>4.6578616892518639E-2</v>
      </c>
    </row>
    <row r="15" spans="1:5">
      <c r="A15" s="4">
        <v>44865</v>
      </c>
      <c r="B15" s="5">
        <v>277.03269999999998</v>
      </c>
      <c r="C15" s="10">
        <f t="shared" si="0"/>
        <v>8.6410413877431216E-2</v>
      </c>
    </row>
    <row r="16" spans="1:5">
      <c r="A16" s="4">
        <v>44834</v>
      </c>
      <c r="B16" s="5">
        <v>254.9982</v>
      </c>
      <c r="C16" s="10">
        <f t="shared" si="0"/>
        <v>-3.0471543948845121E-2</v>
      </c>
    </row>
    <row r="17" spans="1:3">
      <c r="A17" s="4">
        <v>44804</v>
      </c>
      <c r="B17" s="5">
        <v>263.01260000000002</v>
      </c>
      <c r="C17" s="10">
        <f t="shared" si="0"/>
        <v>-5.4046258158909691E-2</v>
      </c>
    </row>
    <row r="18" spans="1:3">
      <c r="A18" s="4">
        <v>44771</v>
      </c>
      <c r="B18" s="5">
        <v>278.03960000000001</v>
      </c>
      <c r="C18" s="10">
        <f t="shared" si="0"/>
        <v>3.9447780422135197E-2</v>
      </c>
    </row>
    <row r="19" spans="1:3">
      <c r="A19" s="4">
        <v>44742</v>
      </c>
      <c r="B19" s="5">
        <v>267.48779999999999</v>
      </c>
      <c r="C19" s="10">
        <f t="shared" si="0"/>
        <v>-2.2759597029784286E-2</v>
      </c>
    </row>
    <row r="20" spans="1:3">
      <c r="A20" s="4">
        <v>44712</v>
      </c>
      <c r="B20" s="5">
        <v>273.71749999999997</v>
      </c>
      <c r="C20" s="10">
        <f t="shared" si="0"/>
        <v>9.6040886166946868E-3</v>
      </c>
    </row>
    <row r="21" spans="1:3" ht="15.75" customHeight="1">
      <c r="A21" s="4">
        <v>44680</v>
      </c>
      <c r="B21" s="5">
        <v>271.11369999999999</v>
      </c>
      <c r="C21" s="10">
        <f t="shared" si="0"/>
        <v>-5.8573820090776545E-2</v>
      </c>
    </row>
    <row r="22" spans="1:3" ht="15.75" customHeight="1">
      <c r="A22" s="4">
        <v>44651</v>
      </c>
      <c r="B22" s="5">
        <v>287.9819</v>
      </c>
      <c r="C22" s="10">
        <f t="shared" si="0"/>
        <v>5.0085288328516525E-2</v>
      </c>
    </row>
    <row r="23" spans="1:3" ht="15.75" customHeight="1">
      <c r="A23" s="4">
        <v>44620</v>
      </c>
      <c r="B23" s="5">
        <v>274.24619999999999</v>
      </c>
      <c r="C23" s="10">
        <f t="shared" si="0"/>
        <v>-9.7820804360558046E-3</v>
      </c>
    </row>
    <row r="24" spans="1:3" ht="15.75" customHeight="1">
      <c r="A24" s="4">
        <v>44592</v>
      </c>
      <c r="B24" s="5">
        <v>276.9554</v>
      </c>
      <c r="C24" s="10">
        <f t="shared" si="0"/>
        <v>-7.9123357159173333E-2</v>
      </c>
    </row>
    <row r="25" spans="1:3" ht="15.75" customHeight="1">
      <c r="A25" s="4">
        <v>44561</v>
      </c>
      <c r="B25" s="5">
        <v>300.75189999999998</v>
      </c>
      <c r="C25" s="10">
        <f t="shared" si="0"/>
        <v>7.6865705042707344E-2</v>
      </c>
    </row>
    <row r="26" spans="1:3" ht="15.75" customHeight="1">
      <c r="A26" s="4">
        <v>44530</v>
      </c>
      <c r="B26" s="5">
        <v>279.28449999999998</v>
      </c>
      <c r="C26" s="10">
        <f t="shared" si="0"/>
        <v>-3.9736750176041002E-2</v>
      </c>
    </row>
    <row r="27" spans="1:3" ht="15.75" customHeight="1">
      <c r="A27" s="4">
        <v>44498</v>
      </c>
      <c r="B27" s="5">
        <v>290.84160000000003</v>
      </c>
      <c r="C27" s="10">
        <f t="shared" si="0"/>
        <v>4.5678993703094244E-2</v>
      </c>
    </row>
    <row r="28" spans="1:3" ht="15.75" customHeight="1">
      <c r="A28" s="4">
        <v>44469</v>
      </c>
      <c r="B28" s="5">
        <v>278.13659999999999</v>
      </c>
      <c r="C28" s="10">
        <f t="shared" si="0"/>
        <v>-5.5035174158460064E-2</v>
      </c>
    </row>
    <row r="29" spans="1:3" ht="15.75" customHeight="1">
      <c r="A29" s="4">
        <v>44439</v>
      </c>
      <c r="B29" s="5">
        <v>294.33539999999999</v>
      </c>
      <c r="C29" s="10">
        <f t="shared" si="0"/>
        <v>2.3671690969713898E-2</v>
      </c>
    </row>
    <row r="30" spans="1:3" ht="15.75" customHeight="1">
      <c r="A30" s="4">
        <v>44407</v>
      </c>
      <c r="B30" s="5">
        <v>287.52910000000003</v>
      </c>
      <c r="C30" s="10">
        <f t="shared" si="0"/>
        <v>3.7591659689944872E-2</v>
      </c>
    </row>
    <row r="31" spans="1:3" ht="15.75" customHeight="1">
      <c r="A31" s="4">
        <v>44377</v>
      </c>
      <c r="B31" s="5">
        <v>277.11200000000002</v>
      </c>
      <c r="C31" s="10">
        <f t="shared" si="0"/>
        <v>3.2722968687227995E-2</v>
      </c>
    </row>
    <row r="32" spans="1:3" ht="15.75" customHeight="1">
      <c r="A32" s="4">
        <v>44347</v>
      </c>
      <c r="B32" s="5">
        <v>268.33139999999997</v>
      </c>
      <c r="C32" s="10">
        <f t="shared" si="0"/>
        <v>7.3456675878000241E-3</v>
      </c>
    </row>
    <row r="33" spans="1:3" ht="15.75" customHeight="1">
      <c r="A33" s="4">
        <v>44316</v>
      </c>
      <c r="B33" s="5">
        <v>266.37470000000002</v>
      </c>
      <c r="C33" s="10">
        <f t="shared" si="0"/>
        <v>4.144272283380656E-2</v>
      </c>
    </row>
    <row r="34" spans="1:3" ht="15.75" customHeight="1">
      <c r="A34" s="4">
        <v>44286</v>
      </c>
      <c r="B34" s="5">
        <v>255.7747</v>
      </c>
      <c r="C34" s="10">
        <f t="shared" si="0"/>
        <v>2.1219347912102504E-2</v>
      </c>
    </row>
    <row r="35" spans="1:3" ht="15.75" customHeight="1">
      <c r="A35" s="4">
        <v>44253</v>
      </c>
      <c r="B35" s="5">
        <v>250.46010000000001</v>
      </c>
      <c r="C35" s="10">
        <f t="shared" si="0"/>
        <v>-1.9255031964457242E-2</v>
      </c>
    </row>
    <row r="36" spans="1:3" ht="15.75" customHeight="1">
      <c r="A36" s="4">
        <v>44225</v>
      </c>
      <c r="B36" s="5">
        <v>255.37739999999999</v>
      </c>
      <c r="C36" s="10">
        <f t="shared" si="0"/>
        <v>2.3689239127951178E-2</v>
      </c>
    </row>
    <row r="37" spans="1:3" ht="15.75" customHeight="1">
      <c r="A37" s="4">
        <v>44196</v>
      </c>
      <c r="B37" s="5">
        <v>249.46770000000001</v>
      </c>
      <c r="C37" s="10">
        <f t="shared" si="0"/>
        <v>4.1525291049029023E-2</v>
      </c>
    </row>
    <row r="38" spans="1:3" ht="15.75" customHeight="1">
      <c r="A38" s="4">
        <v>44165</v>
      </c>
      <c r="B38" s="5">
        <v>239.5215</v>
      </c>
      <c r="C38" s="10">
        <f t="shared" si="0"/>
        <v>8.8367508943578629E-2</v>
      </c>
    </row>
    <row r="39" spans="1:3" ht="15.75" customHeight="1">
      <c r="A39" s="4">
        <v>44134</v>
      </c>
      <c r="B39" s="5">
        <v>220.07409999999999</v>
      </c>
      <c r="C39" s="10">
        <f t="shared" si="0"/>
        <v>-2.8676611434629542E-2</v>
      </c>
    </row>
    <row r="40" spans="1:3" ht="15.75" customHeight="1">
      <c r="A40" s="4">
        <v>44104</v>
      </c>
      <c r="B40" s="5">
        <v>226.57140000000001</v>
      </c>
      <c r="C40" s="10">
        <f t="shared" si="0"/>
        <v>-1.361178591019511E-2</v>
      </c>
    </row>
    <row r="41" spans="1:3" ht="15.75" customHeight="1">
      <c r="A41" s="4">
        <v>44074</v>
      </c>
      <c r="B41" s="5">
        <v>229.69800000000001</v>
      </c>
      <c r="C41" s="10">
        <f t="shared" si="0"/>
        <v>2.3582713288732626E-2</v>
      </c>
    </row>
    <row r="42" spans="1:3" ht="15.75" customHeight="1">
      <c r="A42" s="4">
        <v>44043</v>
      </c>
      <c r="B42" s="5">
        <v>224.4059</v>
      </c>
      <c r="C42" s="10">
        <f t="shared" si="0"/>
        <v>5.2115380828561292E-2</v>
      </c>
    </row>
    <row r="43" spans="1:3" ht="15.75" customHeight="1">
      <c r="A43" s="4">
        <v>44012</v>
      </c>
      <c r="B43" s="5">
        <v>213.2902</v>
      </c>
      <c r="C43" s="10">
        <f t="shared" si="0"/>
        <v>-1.6350636150152469E-2</v>
      </c>
    </row>
    <row r="44" spans="1:3" ht="15.75" customHeight="1">
      <c r="A44" s="4">
        <v>43980</v>
      </c>
      <c r="B44" s="5">
        <v>216.8356</v>
      </c>
      <c r="C44" s="10">
        <f t="shared" si="0"/>
        <v>4.3519355357216793E-2</v>
      </c>
    </row>
    <row r="45" spans="1:3" ht="15.75" customHeight="1">
      <c r="A45" s="4">
        <v>43951</v>
      </c>
      <c r="B45" s="5">
        <v>207.79259999999999</v>
      </c>
      <c r="C45" s="10">
        <f t="shared" si="0"/>
        <v>0.13444528945490639</v>
      </c>
    </row>
    <row r="46" spans="1:3" ht="15.75" customHeight="1">
      <c r="A46" s="4">
        <v>43921</v>
      </c>
      <c r="B46" s="5">
        <v>183.16669999999999</v>
      </c>
      <c r="C46" s="10">
        <f t="shared" si="0"/>
        <v>-5.0118964151029524E-2</v>
      </c>
    </row>
    <row r="47" spans="1:3" ht="15.75" customHeight="1">
      <c r="A47" s="4">
        <v>43889</v>
      </c>
      <c r="B47" s="5">
        <v>192.8312</v>
      </c>
      <c r="C47" s="10">
        <f t="shared" si="0"/>
        <v>-6.2369565005980766E-2</v>
      </c>
    </row>
    <row r="48" spans="1:3" ht="15.75" customHeight="1">
      <c r="A48" s="4">
        <v>43861</v>
      </c>
      <c r="B48" s="5">
        <v>205.65799999999999</v>
      </c>
      <c r="C48" s="10">
        <f t="shared" si="0"/>
        <v>-2.4981593184002334E-2</v>
      </c>
    </row>
    <row r="49" spans="1:3" ht="15.75" customHeight="1">
      <c r="A49" s="4">
        <v>43830</v>
      </c>
      <c r="B49" s="5">
        <v>210.9273</v>
      </c>
      <c r="C49" s="10">
        <f t="shared" si="0"/>
        <v>3.2141997310612513E-2</v>
      </c>
    </row>
    <row r="50" spans="1:3" ht="15.75" customHeight="1">
      <c r="A50" s="4">
        <v>43798</v>
      </c>
      <c r="B50" s="5">
        <v>204.3588</v>
      </c>
      <c r="C50" s="10">
        <f t="shared" si="0"/>
        <v>6.1297620012090034E-2</v>
      </c>
    </row>
    <row r="51" spans="1:3" ht="15.75" customHeight="1">
      <c r="A51" s="4">
        <v>43769</v>
      </c>
      <c r="B51" s="5">
        <v>192.5556</v>
      </c>
      <c r="C51" s="10">
        <f t="shared" si="0"/>
        <v>4.7829252604668325E-2</v>
      </c>
    </row>
    <row r="52" spans="1:3" ht="15.75" customHeight="1">
      <c r="A52" s="4">
        <v>43738</v>
      </c>
      <c r="B52" s="5">
        <v>183.7662</v>
      </c>
      <c r="C52" s="10">
        <f t="shared" si="0"/>
        <v>-7.8726128954932778E-3</v>
      </c>
    </row>
    <row r="53" spans="1:3" ht="15.75" customHeight="1">
      <c r="A53" s="4">
        <v>43707</v>
      </c>
      <c r="B53" s="5">
        <v>185.2244</v>
      </c>
      <c r="C53" s="10">
        <f t="shared" si="0"/>
        <v>-1.1766538725432121E-2</v>
      </c>
    </row>
    <row r="54" spans="1:3" ht="15.75" customHeight="1">
      <c r="A54" s="4">
        <v>43677</v>
      </c>
      <c r="B54" s="5">
        <v>187.4298</v>
      </c>
      <c r="C54" s="10">
        <f t="shared" si="0"/>
        <v>-1.305051598614485E-2</v>
      </c>
    </row>
    <row r="55" spans="1:3" ht="15.75" customHeight="1">
      <c r="A55" s="4">
        <v>43644</v>
      </c>
      <c r="B55" s="5">
        <v>189.90819999999999</v>
      </c>
      <c r="C55" s="10">
        <f t="shared" si="0"/>
        <v>7.1964127160275698E-2</v>
      </c>
    </row>
    <row r="56" spans="1:3" ht="15.75" customHeight="1">
      <c r="A56" s="4">
        <v>43616</v>
      </c>
      <c r="B56" s="5">
        <v>177.1591</v>
      </c>
      <c r="C56" s="10">
        <f t="shared" si="0"/>
        <v>-2.6753429398612315E-2</v>
      </c>
    </row>
    <row r="57" spans="1:3" ht="15.75" customHeight="1">
      <c r="A57" s="4">
        <v>43585</v>
      </c>
      <c r="B57" s="5">
        <v>182.029</v>
      </c>
      <c r="C57" s="10">
        <f t="shared" si="0"/>
        <v>-2.6959615635443773E-2</v>
      </c>
    </row>
    <row r="58" spans="1:3" ht="15.75" customHeight="1">
      <c r="A58" s="4">
        <v>43553</v>
      </c>
      <c r="B58" s="5">
        <v>187.07239999999999</v>
      </c>
      <c r="C58" s="10">
        <f t="shared" si="0"/>
        <v>3.792545405375171E-3</v>
      </c>
    </row>
    <row r="59" spans="1:3" ht="15.75" customHeight="1">
      <c r="A59" s="4">
        <v>43524</v>
      </c>
      <c r="B59" s="5">
        <v>186.3656</v>
      </c>
      <c r="C59" s="10">
        <f t="shared" si="0"/>
        <v>1.639900370148786E-2</v>
      </c>
    </row>
    <row r="60" spans="1:3" ht="15.75" customHeight="1">
      <c r="A60" s="4">
        <v>43496</v>
      </c>
      <c r="B60" s="5">
        <v>183.3587</v>
      </c>
      <c r="C60" s="10">
        <f t="shared" si="0"/>
        <v>5.9339860660231697E-2</v>
      </c>
    </row>
    <row r="61" spans="1:3" ht="15.75" customHeight="1">
      <c r="A61" s="4">
        <v>43465</v>
      </c>
      <c r="B61" s="5">
        <v>173.08770000000001</v>
      </c>
      <c r="C61" s="10">
        <f t="shared" si="0"/>
        <v>-9.1382640133084295E-2</v>
      </c>
    </row>
    <row r="62" spans="1:3" ht="15.75" customHeight="1">
      <c r="A62" s="4">
        <v>43434</v>
      </c>
      <c r="B62" s="5">
        <v>190.4957</v>
      </c>
      <c r="C62" s="10">
        <f t="shared" si="0"/>
        <v>1.0823216029205813E-2</v>
      </c>
    </row>
    <row r="63" spans="1:3" ht="15.75" customHeight="1">
      <c r="A63" s="2">
        <v>47057</v>
      </c>
      <c r="B63" s="9">
        <v>188.45599999999999</v>
      </c>
    </row>
    <row r="64" spans="1:3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topLeftCell="A48" workbookViewId="0">
      <selection activeCell="C2" sqref="C2:C62"/>
    </sheetView>
  </sheetViews>
  <sheetFormatPr baseColWidth="10" defaultColWidth="14.5" defaultRowHeight="15" customHeight="1"/>
  <cols>
    <col min="1" max="1" width="10.6640625" customWidth="1"/>
    <col min="2" max="2" width="17.1640625" customWidth="1"/>
    <col min="3" max="20" width="8.6640625" customWidth="1"/>
  </cols>
  <sheetData>
    <row r="1" spans="1:5" ht="48">
      <c r="A1" s="6" t="s">
        <v>42</v>
      </c>
      <c r="B1" s="6" t="s">
        <v>82</v>
      </c>
      <c r="C1" s="6" t="s">
        <v>83</v>
      </c>
      <c r="D1" s="6" t="s">
        <v>84</v>
      </c>
      <c r="E1" s="6" t="s">
        <v>85</v>
      </c>
    </row>
    <row r="2" spans="1:5">
      <c r="A2" s="4">
        <v>45231</v>
      </c>
      <c r="B2" s="5">
        <v>256.5093</v>
      </c>
      <c r="C2" s="10">
        <f>(B2-B3)/B3</f>
        <v>5.1982343637580987E-3</v>
      </c>
      <c r="D2" s="12">
        <f>AVERAGE(C2:C62)</f>
        <v>1.4510884857862368E-2</v>
      </c>
      <c r="E2" s="13">
        <f>D2*12</f>
        <v>0.17413061829434842</v>
      </c>
    </row>
    <row r="3" spans="1:5">
      <c r="A3" s="4">
        <v>45230</v>
      </c>
      <c r="B3" s="5">
        <v>255.18279999999999</v>
      </c>
      <c r="C3" s="10">
        <f t="shared" ref="C3:C62" si="0">(B3-B4)/B4</f>
        <v>-0.16765861787443129</v>
      </c>
    </row>
    <row r="4" spans="1:5">
      <c r="A4" s="4">
        <v>45198</v>
      </c>
      <c r="B4" s="5">
        <v>306.58429999999998</v>
      </c>
      <c r="C4" s="10">
        <f t="shared" si="0"/>
        <v>-2.891885830991563E-2</v>
      </c>
    </row>
    <row r="5" spans="1:5">
      <c r="A5" s="4">
        <v>45169</v>
      </c>
      <c r="B5" s="5">
        <v>315.71440000000001</v>
      </c>
      <c r="C5" s="10">
        <f t="shared" si="0"/>
        <v>6.0187849867860396E-2</v>
      </c>
    </row>
    <row r="6" spans="1:5">
      <c r="A6" s="4">
        <v>45138</v>
      </c>
      <c r="B6" s="5">
        <v>297.791</v>
      </c>
      <c r="C6" s="10">
        <f t="shared" si="0"/>
        <v>8.3039804188632035E-2</v>
      </c>
    </row>
    <row r="7" spans="1:5">
      <c r="A7" s="4">
        <v>45107</v>
      </c>
      <c r="B7" s="5">
        <v>274.95850000000002</v>
      </c>
      <c r="C7" s="10">
        <f t="shared" si="0"/>
        <v>0.19586845549197415</v>
      </c>
    </row>
    <row r="8" spans="1:5">
      <c r="A8" s="4">
        <v>45077</v>
      </c>
      <c r="B8" s="5">
        <v>229.9237</v>
      </c>
      <c r="C8" s="10">
        <f t="shared" si="0"/>
        <v>-5.96433065897118E-2</v>
      </c>
    </row>
    <row r="9" spans="1:5">
      <c r="A9" s="4">
        <v>45044</v>
      </c>
      <c r="B9" s="5">
        <v>244.5069</v>
      </c>
      <c r="C9" s="10">
        <f t="shared" si="0"/>
        <v>-3.8664642611550101E-2</v>
      </c>
    </row>
    <row r="10" spans="1:5">
      <c r="A10" s="4">
        <v>45016</v>
      </c>
      <c r="B10" s="5">
        <v>254.3409</v>
      </c>
      <c r="C10" s="10">
        <f t="shared" si="0"/>
        <v>-4.4708921577317609E-2</v>
      </c>
    </row>
    <row r="11" spans="1:5">
      <c r="A11" s="4">
        <v>44985</v>
      </c>
      <c r="B11" s="5">
        <v>266.24439999999998</v>
      </c>
      <c r="C11" s="10">
        <f t="shared" si="0"/>
        <v>-5.0497478460550478E-2</v>
      </c>
    </row>
    <row r="12" spans="1:5">
      <c r="A12" s="4">
        <v>44957</v>
      </c>
      <c r="B12" s="5">
        <v>280.40410000000003</v>
      </c>
      <c r="C12" s="10">
        <f t="shared" si="0"/>
        <v>5.8281630892313946E-2</v>
      </c>
    </row>
    <row r="13" spans="1:5">
      <c r="A13" s="4">
        <v>44925</v>
      </c>
      <c r="B13" s="5">
        <v>264.96170000000001</v>
      </c>
      <c r="C13" s="10">
        <f t="shared" si="0"/>
        <v>1.3324272012488944E-2</v>
      </c>
    </row>
    <row r="14" spans="1:5">
      <c r="A14" s="4">
        <v>44895</v>
      </c>
      <c r="B14" s="5">
        <v>261.47770000000003</v>
      </c>
      <c r="C14" s="10">
        <f t="shared" si="0"/>
        <v>9.2164855356220377E-2</v>
      </c>
    </row>
    <row r="15" spans="1:5">
      <c r="A15" s="4">
        <v>44865</v>
      </c>
      <c r="B15" s="5">
        <v>239.41229999999999</v>
      </c>
      <c r="C15" s="10">
        <f t="shared" si="0"/>
        <v>0.32755703793656998</v>
      </c>
    </row>
    <row r="16" spans="1:5">
      <c r="A16" s="4">
        <v>44834</v>
      </c>
      <c r="B16" s="5">
        <v>180.34049999999999</v>
      </c>
      <c r="C16" s="10">
        <f t="shared" si="0"/>
        <v>-0.11168879146861067</v>
      </c>
    </row>
    <row r="17" spans="1:3">
      <c r="A17" s="4">
        <v>44804</v>
      </c>
      <c r="B17" s="5">
        <v>203.01499999999999</v>
      </c>
      <c r="C17" s="10">
        <f t="shared" si="0"/>
        <v>-6.8297469260677646E-2</v>
      </c>
    </row>
    <row r="18" spans="1:3">
      <c r="A18" s="4">
        <v>44771</v>
      </c>
      <c r="B18" s="5">
        <v>217.89680000000001</v>
      </c>
      <c r="C18" s="10">
        <f t="shared" si="0"/>
        <v>0.11644331494769962</v>
      </c>
    </row>
    <row r="19" spans="1:3">
      <c r="A19" s="4">
        <v>44742</v>
      </c>
      <c r="B19" s="5">
        <v>195.1705</v>
      </c>
      <c r="C19" s="10">
        <f t="shared" si="0"/>
        <v>-0.17183218240776965</v>
      </c>
    </row>
    <row r="20" spans="1:3">
      <c r="A20" s="4">
        <v>44712</v>
      </c>
      <c r="B20" s="5">
        <v>235.66540000000001</v>
      </c>
      <c r="C20" s="10">
        <f t="shared" si="0"/>
        <v>2.5221007369885112E-2</v>
      </c>
    </row>
    <row r="21" spans="1:3" ht="15.75" customHeight="1">
      <c r="A21" s="4">
        <v>44680</v>
      </c>
      <c r="B21" s="5">
        <v>229.86789999999999</v>
      </c>
      <c r="C21" s="10">
        <f t="shared" si="0"/>
        <v>-5.0262939133970057E-2</v>
      </c>
    </row>
    <row r="22" spans="1:3" ht="15.75" customHeight="1">
      <c r="A22" s="4">
        <v>44651</v>
      </c>
      <c r="B22" s="5">
        <v>242.03319999999999</v>
      </c>
      <c r="C22" s="10">
        <f t="shared" si="0"/>
        <v>0.18786677104063951</v>
      </c>
    </row>
    <row r="23" spans="1:3" ht="15.75" customHeight="1">
      <c r="A23" s="4">
        <v>44620</v>
      </c>
      <c r="B23" s="5">
        <v>203.75450000000001</v>
      </c>
      <c r="C23" s="10">
        <f t="shared" si="0"/>
        <v>-6.9359185164885317E-2</v>
      </c>
    </row>
    <row r="24" spans="1:3" ht="15.75" customHeight="1">
      <c r="A24" s="4">
        <v>44592</v>
      </c>
      <c r="B24" s="5">
        <v>218.94</v>
      </c>
      <c r="C24" s="10">
        <f t="shared" si="0"/>
        <v>-2.0173400755523551E-2</v>
      </c>
    </row>
    <row r="25" spans="1:3" ht="15.75" customHeight="1">
      <c r="A25" s="4">
        <v>44561</v>
      </c>
      <c r="B25" s="5">
        <v>223.4477</v>
      </c>
      <c r="C25" s="10">
        <f t="shared" si="0"/>
        <v>6.9252582598159848E-2</v>
      </c>
    </row>
    <row r="26" spans="1:3" ht="15.75" customHeight="1">
      <c r="A26" s="4">
        <v>44530</v>
      </c>
      <c r="B26" s="5">
        <v>208.97559999999999</v>
      </c>
      <c r="C26" s="10">
        <f t="shared" si="0"/>
        <v>-5.2252387899886225E-2</v>
      </c>
    </row>
    <row r="27" spans="1:3" ht="15.75" customHeight="1">
      <c r="A27" s="4">
        <v>44498</v>
      </c>
      <c r="B27" s="5">
        <v>220.49709999999999</v>
      </c>
      <c r="C27" s="10">
        <f t="shared" si="0"/>
        <v>6.8597080777309111E-2</v>
      </c>
    </row>
    <row r="28" spans="1:3" ht="15.75" customHeight="1">
      <c r="A28" s="4">
        <v>44469</v>
      </c>
      <c r="B28" s="5">
        <v>206.3426</v>
      </c>
      <c r="C28" s="10">
        <f t="shared" si="0"/>
        <v>-8.9628585143405728E-2</v>
      </c>
    </row>
    <row r="29" spans="1:3" ht="15.75" customHeight="1">
      <c r="A29" s="4">
        <v>44439</v>
      </c>
      <c r="B29" s="5">
        <v>226.6576</v>
      </c>
      <c r="C29" s="10">
        <f t="shared" si="0"/>
        <v>1.9927633239751292E-2</v>
      </c>
    </row>
    <row r="30" spans="1:3" ht="15.75" customHeight="1">
      <c r="A30" s="4">
        <v>44407</v>
      </c>
      <c r="B30" s="5">
        <v>222.22909999999999</v>
      </c>
      <c r="C30" s="10">
        <f t="shared" si="0"/>
        <v>-4.4800799133126255E-2</v>
      </c>
    </row>
    <row r="31" spans="1:3" ht="15.75" customHeight="1">
      <c r="A31" s="4">
        <v>44377</v>
      </c>
      <c r="B31" s="5">
        <v>232.65209999999999</v>
      </c>
      <c r="C31" s="10">
        <f t="shared" si="0"/>
        <v>-9.7270417160903372E-2</v>
      </c>
    </row>
    <row r="32" spans="1:3" ht="15.75" customHeight="1">
      <c r="A32" s="4">
        <v>44347</v>
      </c>
      <c r="B32" s="5">
        <v>257.72070000000002</v>
      </c>
      <c r="C32" s="10">
        <f t="shared" si="0"/>
        <v>5.6858262372593671E-2</v>
      </c>
    </row>
    <row r="33" spans="1:3" ht="15.75" customHeight="1">
      <c r="A33" s="4">
        <v>44316</v>
      </c>
      <c r="B33" s="5">
        <v>243.85550000000001</v>
      </c>
      <c r="C33" s="10">
        <f t="shared" si="0"/>
        <v>-1.181219465543675E-2</v>
      </c>
    </row>
    <row r="34" spans="1:3" ht="15.75" customHeight="1">
      <c r="A34" s="4">
        <v>44286</v>
      </c>
      <c r="B34" s="5">
        <v>246.7704</v>
      </c>
      <c r="C34" s="10">
        <f t="shared" si="0"/>
        <v>7.4068705988041869E-2</v>
      </c>
    </row>
    <row r="35" spans="1:3" ht="15.75" customHeight="1">
      <c r="A35" s="4">
        <v>44253</v>
      </c>
      <c r="B35" s="5">
        <v>229.75290000000001</v>
      </c>
      <c r="C35" s="10">
        <f t="shared" si="0"/>
        <v>0.18070432299345762</v>
      </c>
    </row>
    <row r="36" spans="1:3" ht="15.75" customHeight="1">
      <c r="A36" s="4">
        <v>44225</v>
      </c>
      <c r="B36" s="5">
        <v>194.58969999999999</v>
      </c>
      <c r="C36" s="10">
        <f t="shared" si="0"/>
        <v>9.8368295465042464E-3</v>
      </c>
    </row>
    <row r="37" spans="1:3" ht="15.75" customHeight="1">
      <c r="A37" s="4">
        <v>44196</v>
      </c>
      <c r="B37" s="5">
        <v>192.6942</v>
      </c>
      <c r="C37" s="10">
        <f t="shared" si="0"/>
        <v>4.8562359777090738E-2</v>
      </c>
    </row>
    <row r="38" spans="1:3" ht="15.75" customHeight="1">
      <c r="A38" s="4">
        <v>44165</v>
      </c>
      <c r="B38" s="5">
        <v>183.76990000000001</v>
      </c>
      <c r="C38" s="10">
        <f t="shared" si="0"/>
        <v>0.10531703675991638</v>
      </c>
    </row>
    <row r="39" spans="1:3" ht="15.75" customHeight="1">
      <c r="A39" s="4">
        <v>44134</v>
      </c>
      <c r="B39" s="5">
        <v>166.25989999999999</v>
      </c>
      <c r="C39" s="10">
        <f t="shared" si="0"/>
        <v>5.9399966101219573E-2</v>
      </c>
    </row>
    <row r="40" spans="1:3" ht="15.75" customHeight="1">
      <c r="A40" s="4">
        <v>44104</v>
      </c>
      <c r="B40" s="5">
        <v>156.93780000000001</v>
      </c>
      <c r="C40" s="10">
        <f t="shared" si="0"/>
        <v>4.8063752874135127E-2</v>
      </c>
    </row>
    <row r="41" spans="1:3" ht="15.75" customHeight="1">
      <c r="A41" s="4">
        <v>44074</v>
      </c>
      <c r="B41" s="5">
        <v>149.7407</v>
      </c>
      <c r="C41" s="10">
        <f t="shared" si="0"/>
        <v>7.0966389950385692E-2</v>
      </c>
    </row>
    <row r="42" spans="1:3" ht="15.75" customHeight="1">
      <c r="A42" s="4">
        <v>44043</v>
      </c>
      <c r="B42" s="5">
        <v>139.81829999999999</v>
      </c>
      <c r="C42" s="10">
        <f t="shared" si="0"/>
        <v>5.8337975886980038E-2</v>
      </c>
    </row>
    <row r="43" spans="1:3" ht="15.75" customHeight="1">
      <c r="A43" s="4">
        <v>44012</v>
      </c>
      <c r="B43" s="5">
        <v>132.1112</v>
      </c>
      <c r="C43" s="10">
        <f t="shared" si="0"/>
        <v>5.3026257267337527E-2</v>
      </c>
    </row>
    <row r="44" spans="1:3" ht="15.75" customHeight="1">
      <c r="A44" s="4">
        <v>43980</v>
      </c>
      <c r="B44" s="5">
        <v>125.4586</v>
      </c>
      <c r="C44" s="10">
        <f t="shared" si="0"/>
        <v>3.2221703884162199E-2</v>
      </c>
    </row>
    <row r="45" spans="1:3" ht="15.75" customHeight="1">
      <c r="A45" s="4">
        <v>43951</v>
      </c>
      <c r="B45" s="5">
        <v>121.5423</v>
      </c>
      <c r="C45" s="10">
        <f t="shared" si="0"/>
        <v>1.1812862284003162E-2</v>
      </c>
    </row>
    <row r="46" spans="1:3" ht="15.75" customHeight="1">
      <c r="A46" s="4">
        <v>43921</v>
      </c>
      <c r="B46" s="5">
        <v>120.1233</v>
      </c>
      <c r="C46" s="10">
        <f t="shared" si="0"/>
        <v>-6.6001668585877291E-2</v>
      </c>
    </row>
    <row r="47" spans="1:3" ht="15.75" customHeight="1">
      <c r="A47" s="4">
        <v>43889</v>
      </c>
      <c r="B47" s="5">
        <v>128.61189999999999</v>
      </c>
      <c r="C47" s="10">
        <f t="shared" si="0"/>
        <v>-5.4130222302957887E-2</v>
      </c>
    </row>
    <row r="48" spans="1:3" ht="15.75" customHeight="1">
      <c r="A48" s="4">
        <v>43861</v>
      </c>
      <c r="B48" s="5">
        <v>135.97210000000001</v>
      </c>
      <c r="C48" s="10">
        <f t="shared" si="0"/>
        <v>-0.10437785620470741</v>
      </c>
    </row>
    <row r="49" spans="1:3" ht="15.75" customHeight="1">
      <c r="A49" s="4">
        <v>43830</v>
      </c>
      <c r="B49" s="5">
        <v>151.8186</v>
      </c>
      <c r="C49" s="10">
        <f t="shared" si="0"/>
        <v>2.0382979838815408E-2</v>
      </c>
    </row>
    <row r="50" spans="1:3" ht="15.75" customHeight="1">
      <c r="A50" s="4">
        <v>43798</v>
      </c>
      <c r="B50" s="5">
        <v>148.7859</v>
      </c>
      <c r="C50" s="10">
        <f t="shared" si="0"/>
        <v>5.0290233704664011E-2</v>
      </c>
    </row>
    <row r="51" spans="1:3" ht="15.75" customHeight="1">
      <c r="A51" s="4">
        <v>43769</v>
      </c>
      <c r="B51" s="5">
        <v>141.6617</v>
      </c>
      <c r="C51" s="10">
        <f t="shared" si="0"/>
        <v>9.9563393345726545E-2</v>
      </c>
    </row>
    <row r="52" spans="1:3" ht="15.75" customHeight="1">
      <c r="A52" s="4">
        <v>43738</v>
      </c>
      <c r="B52" s="5">
        <v>128.83449999999999</v>
      </c>
      <c r="C52" s="10">
        <f t="shared" si="0"/>
        <v>6.1428557305088817E-2</v>
      </c>
    </row>
    <row r="53" spans="1:3" ht="15.75" customHeight="1">
      <c r="A53" s="4">
        <v>43707</v>
      </c>
      <c r="B53" s="5">
        <v>121.3784</v>
      </c>
      <c r="C53" s="10">
        <f t="shared" si="0"/>
        <v>-9.6225212506775848E-2</v>
      </c>
    </row>
    <row r="54" spans="1:3" ht="15.75" customHeight="1">
      <c r="A54" s="4">
        <v>43677</v>
      </c>
      <c r="B54" s="5">
        <v>134.30160000000001</v>
      </c>
      <c r="C54" s="10">
        <f t="shared" si="0"/>
        <v>-2.6594032940303235E-2</v>
      </c>
    </row>
    <row r="55" spans="1:3" ht="15.75" customHeight="1">
      <c r="A55" s="4">
        <v>43644</v>
      </c>
      <c r="B55" s="5">
        <v>137.9708</v>
      </c>
      <c r="C55" s="10">
        <f t="shared" si="0"/>
        <v>0.13755168504586213</v>
      </c>
    </row>
    <row r="56" spans="1:3" ht="15.75" customHeight="1">
      <c r="A56" s="4">
        <v>43616</v>
      </c>
      <c r="B56" s="5">
        <v>121.28749999999999</v>
      </c>
      <c r="C56" s="10">
        <f t="shared" si="0"/>
        <v>-0.14065455854283071</v>
      </c>
    </row>
    <row r="57" spans="1:3" ht="15.75" customHeight="1">
      <c r="A57" s="4">
        <v>43585</v>
      </c>
      <c r="B57" s="5">
        <v>141.13939999999999</v>
      </c>
      <c r="C57" s="10">
        <f t="shared" si="0"/>
        <v>3.5178923743793271E-2</v>
      </c>
    </row>
    <row r="58" spans="1:3" ht="15.75" customHeight="1">
      <c r="A58" s="4">
        <v>43553</v>
      </c>
      <c r="B58" s="5">
        <v>136.34299999999999</v>
      </c>
      <c r="C58" s="10">
        <f t="shared" si="0"/>
        <v>-1.3470598322633117E-2</v>
      </c>
    </row>
    <row r="59" spans="1:3" ht="15.75" customHeight="1">
      <c r="A59" s="4">
        <v>43524</v>
      </c>
      <c r="B59" s="5">
        <v>138.2047</v>
      </c>
      <c r="C59" s="10">
        <f t="shared" si="0"/>
        <v>3.1391443025769745E-2</v>
      </c>
    </row>
    <row r="60" spans="1:3" ht="15.75" customHeight="1">
      <c r="A60" s="4">
        <v>43496</v>
      </c>
      <c r="B60" s="5">
        <v>133.9983</v>
      </c>
      <c r="C60" s="10">
        <f t="shared" si="0"/>
        <v>5.4523490989218604E-2</v>
      </c>
    </row>
    <row r="61" spans="1:3" ht="15.75" customHeight="1">
      <c r="A61" s="4">
        <v>43465</v>
      </c>
      <c r="B61" s="5">
        <v>127.07</v>
      </c>
      <c r="C61" s="10">
        <f t="shared" si="0"/>
        <v>-6.3389105918773461E-2</v>
      </c>
    </row>
    <row r="62" spans="1:3" ht="15.75" customHeight="1">
      <c r="A62" s="4">
        <v>43434</v>
      </c>
      <c r="B62" s="5">
        <v>135.66999999999999</v>
      </c>
      <c r="C62" s="10">
        <f t="shared" si="0"/>
        <v>5.0597464941067863E-3</v>
      </c>
    </row>
    <row r="63" spans="1:3" ht="15.75" customHeight="1">
      <c r="A63" s="2">
        <v>47057</v>
      </c>
      <c r="B63" s="9">
        <v>134.98699999999999</v>
      </c>
    </row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0"/>
  <sheetViews>
    <sheetView topLeftCell="A14" workbookViewId="0">
      <selection activeCell="C2" sqref="C2:C62"/>
    </sheetView>
  </sheetViews>
  <sheetFormatPr baseColWidth="10" defaultColWidth="14.5" defaultRowHeight="15" customHeight="1"/>
  <cols>
    <col min="1" max="1" width="10.6640625" customWidth="1"/>
    <col min="2" max="2" width="16.5" customWidth="1"/>
    <col min="3" max="19" width="8.6640625" customWidth="1"/>
  </cols>
  <sheetData>
    <row r="1" spans="1:5" ht="48">
      <c r="A1" s="7" t="s">
        <v>42</v>
      </c>
      <c r="B1" s="7" t="s">
        <v>82</v>
      </c>
      <c r="C1" s="6" t="s">
        <v>83</v>
      </c>
      <c r="D1" s="6" t="s">
        <v>84</v>
      </c>
      <c r="E1" s="6" t="s">
        <v>85</v>
      </c>
    </row>
    <row r="2" spans="1:5">
      <c r="A2" s="4">
        <v>45231</v>
      </c>
      <c r="B2" s="5">
        <v>109.0351</v>
      </c>
      <c r="C2" s="10">
        <f>(B2-B3)/B3</f>
        <v>2.4685887027819484E-3</v>
      </c>
      <c r="D2" s="12">
        <f>AVERAGE(C2:C62)</f>
        <v>2.9973261956073058E-3</v>
      </c>
      <c r="E2" s="13">
        <f>D2*12</f>
        <v>3.5967914347287668E-2</v>
      </c>
    </row>
    <row r="3" spans="1:5">
      <c r="A3" s="4">
        <v>45230</v>
      </c>
      <c r="B3" s="5">
        <v>108.7666</v>
      </c>
      <c r="C3" s="10">
        <f t="shared" ref="C3:C62" si="0">(B3-B4)/B4</f>
        <v>-3.6215060928494996E-2</v>
      </c>
    </row>
    <row r="4" spans="1:5">
      <c r="A4" s="4">
        <v>45198</v>
      </c>
      <c r="B4" s="5">
        <v>112.8536</v>
      </c>
      <c r="C4" s="10">
        <f t="shared" si="0"/>
        <v>-7.2724508954064931E-2</v>
      </c>
    </row>
    <row r="5" spans="1:5">
      <c r="A5" s="4">
        <v>45169</v>
      </c>
      <c r="B5" s="5">
        <v>121.7045</v>
      </c>
      <c r="C5" s="10">
        <f t="shared" si="0"/>
        <v>-3.3779165174782674E-2</v>
      </c>
    </row>
    <row r="6" spans="1:5">
      <c r="A6" s="4">
        <v>45138</v>
      </c>
      <c r="B6" s="5">
        <v>125.9593</v>
      </c>
      <c r="C6" s="10">
        <f t="shared" si="0"/>
        <v>2.0344631496065527E-2</v>
      </c>
    </row>
    <row r="7" spans="1:5">
      <c r="A7" s="4">
        <v>45107</v>
      </c>
      <c r="B7" s="5">
        <v>123.4478</v>
      </c>
      <c r="C7" s="10">
        <f t="shared" si="0"/>
        <v>5.6160145649175756E-2</v>
      </c>
    </row>
    <row r="8" spans="1:5">
      <c r="A8" s="4">
        <v>45077</v>
      </c>
      <c r="B8" s="5">
        <v>116.8836</v>
      </c>
      <c r="C8" s="10">
        <f t="shared" si="0"/>
        <v>-3.9615463621050881E-2</v>
      </c>
    </row>
    <row r="9" spans="1:5">
      <c r="A9" s="4">
        <v>45044</v>
      </c>
      <c r="B9" s="5">
        <v>121.705</v>
      </c>
      <c r="C9" s="10">
        <f t="shared" si="0"/>
        <v>3.1312564341590661E-3</v>
      </c>
    </row>
    <row r="10" spans="1:5">
      <c r="A10" s="4">
        <v>45016</v>
      </c>
      <c r="B10" s="5">
        <v>121.32510000000001</v>
      </c>
      <c r="C10" s="10">
        <f t="shared" si="0"/>
        <v>-2.1797391891870029E-2</v>
      </c>
    </row>
    <row r="11" spans="1:5">
      <c r="A11" s="4">
        <v>44985</v>
      </c>
      <c r="B11" s="5">
        <v>124.0286</v>
      </c>
      <c r="C11" s="10">
        <f t="shared" si="0"/>
        <v>-5.8642891242919638E-2</v>
      </c>
    </row>
    <row r="12" spans="1:5">
      <c r="A12" s="4">
        <v>44957</v>
      </c>
      <c r="B12" s="5">
        <v>131.7551</v>
      </c>
      <c r="C12" s="10">
        <f t="shared" si="0"/>
        <v>0.10402486326961381</v>
      </c>
    </row>
    <row r="13" spans="1:5">
      <c r="A13" s="4">
        <v>44925</v>
      </c>
      <c r="B13" s="5">
        <v>119.3407</v>
      </c>
      <c r="C13" s="10">
        <f t="shared" si="0"/>
        <v>-5.0292653618281009E-2</v>
      </c>
    </row>
    <row r="14" spans="1:5">
      <c r="A14" s="4">
        <v>44895</v>
      </c>
      <c r="B14" s="5">
        <v>125.6605</v>
      </c>
      <c r="C14" s="10">
        <f t="shared" si="0"/>
        <v>6.1459852041566156E-2</v>
      </c>
    </row>
    <row r="15" spans="1:5">
      <c r="A15" s="4">
        <v>44865</v>
      </c>
      <c r="B15" s="5">
        <v>118.38460000000001</v>
      </c>
      <c r="C15" s="10">
        <f t="shared" si="0"/>
        <v>3.5051182245164181E-2</v>
      </c>
    </row>
    <row r="16" spans="1:5">
      <c r="A16" s="4">
        <v>44834</v>
      </c>
      <c r="B16" s="5">
        <v>114.37560000000001</v>
      </c>
      <c r="C16" s="10">
        <f t="shared" si="0"/>
        <v>-0.1285834555532275</v>
      </c>
    </row>
    <row r="17" spans="1:3">
      <c r="A17" s="4">
        <v>44804</v>
      </c>
      <c r="B17" s="5">
        <v>131.2525</v>
      </c>
      <c r="C17" s="10">
        <f t="shared" si="0"/>
        <v>-6.0125070802562713E-2</v>
      </c>
    </row>
    <row r="18" spans="1:3">
      <c r="A18" s="4">
        <v>44771</v>
      </c>
      <c r="B18" s="5">
        <v>139.6489</v>
      </c>
      <c r="C18" s="10">
        <f t="shared" si="0"/>
        <v>8.6159197270308296E-2</v>
      </c>
    </row>
    <row r="19" spans="1:3">
      <c r="A19" s="4">
        <v>44742</v>
      </c>
      <c r="B19" s="5">
        <v>128.57130000000001</v>
      </c>
      <c r="C19" s="10">
        <f t="shared" si="0"/>
        <v>-7.4603199737433706E-2</v>
      </c>
    </row>
    <row r="20" spans="1:3">
      <c r="A20" s="4">
        <v>44712</v>
      </c>
      <c r="B20" s="5">
        <v>138.93639999999999</v>
      </c>
      <c r="C20" s="10">
        <f t="shared" si="0"/>
        <v>-4.6853829525520696E-2</v>
      </c>
    </row>
    <row r="21" spans="1:3" ht="15.75" customHeight="1">
      <c r="A21" s="4">
        <v>44680</v>
      </c>
      <c r="B21" s="5">
        <v>145.76609999999999</v>
      </c>
      <c r="C21" s="10">
        <f t="shared" si="0"/>
        <v>-4.0878096733292291E-2</v>
      </c>
    </row>
    <row r="22" spans="1:3" ht="15.75" customHeight="1">
      <c r="A22" s="4">
        <v>44651</v>
      </c>
      <c r="B22" s="5">
        <v>151.9787</v>
      </c>
      <c r="C22" s="10">
        <f t="shared" si="0"/>
        <v>6.2701163611089253E-2</v>
      </c>
    </row>
    <row r="23" spans="1:3" ht="15.75" customHeight="1">
      <c r="A23" s="4">
        <v>44620</v>
      </c>
      <c r="B23" s="5">
        <v>143.01169999999999</v>
      </c>
      <c r="C23" s="10">
        <f t="shared" si="0"/>
        <v>-3.4826417946710625E-2</v>
      </c>
    </row>
    <row r="24" spans="1:3" ht="15.75" customHeight="1">
      <c r="A24" s="4">
        <v>44592</v>
      </c>
      <c r="B24" s="5">
        <v>148.172</v>
      </c>
      <c r="C24" s="10">
        <f t="shared" si="0"/>
        <v>-8.4217253343980406E-2</v>
      </c>
    </row>
    <row r="25" spans="1:3" ht="15.75" customHeight="1">
      <c r="A25" s="4">
        <v>44561</v>
      </c>
      <c r="B25" s="5">
        <v>161.79820000000001</v>
      </c>
      <c r="C25" s="10">
        <f t="shared" si="0"/>
        <v>9.6887124449262396E-2</v>
      </c>
    </row>
    <row r="26" spans="1:3" ht="15.75" customHeight="1">
      <c r="A26" s="4">
        <v>44530</v>
      </c>
      <c r="B26" s="5">
        <v>147.5067</v>
      </c>
      <c r="C26" s="10">
        <f t="shared" si="0"/>
        <v>-2.1093644233143093E-2</v>
      </c>
    </row>
    <row r="27" spans="1:3" ht="15.75" customHeight="1">
      <c r="A27" s="4">
        <v>44498</v>
      </c>
      <c r="B27" s="5">
        <v>150.68520000000001</v>
      </c>
      <c r="C27" s="10">
        <f t="shared" si="0"/>
        <v>7.1330457212248136E-2</v>
      </c>
    </row>
    <row r="28" spans="1:3" ht="15.75" customHeight="1">
      <c r="A28" s="4">
        <v>44469</v>
      </c>
      <c r="B28" s="5">
        <v>140.6524</v>
      </c>
      <c r="C28" s="10">
        <f t="shared" si="0"/>
        <v>-5.6751538578639731E-2</v>
      </c>
    </row>
    <row r="29" spans="1:3" ht="15.75" customHeight="1">
      <c r="A29" s="4">
        <v>44439</v>
      </c>
      <c r="B29" s="5">
        <v>149.11490000000001</v>
      </c>
      <c r="C29" s="10">
        <f t="shared" si="0"/>
        <v>2.1544837980406982E-2</v>
      </c>
    </row>
    <row r="30" spans="1:3" ht="15.75" customHeight="1">
      <c r="A30" s="4">
        <v>44407</v>
      </c>
      <c r="B30" s="5">
        <v>145.97</v>
      </c>
      <c r="C30" s="10">
        <f t="shared" si="0"/>
        <v>4.4208423915570588E-2</v>
      </c>
    </row>
    <row r="31" spans="1:3" ht="15.75" customHeight="1">
      <c r="A31" s="4">
        <v>44377</v>
      </c>
      <c r="B31" s="5">
        <v>139.7901</v>
      </c>
      <c r="C31" s="10">
        <f t="shared" si="0"/>
        <v>2.6392188881285313E-2</v>
      </c>
    </row>
    <row r="32" spans="1:3" ht="15.75" customHeight="1">
      <c r="A32" s="4">
        <v>44347</v>
      </c>
      <c r="B32" s="5">
        <v>136.19560000000001</v>
      </c>
      <c r="C32" s="10">
        <f t="shared" si="0"/>
        <v>8.0737323914472428E-3</v>
      </c>
    </row>
    <row r="33" spans="1:3" ht="15.75" customHeight="1">
      <c r="A33" s="4">
        <v>44316</v>
      </c>
      <c r="B33" s="5">
        <v>135.10480000000001</v>
      </c>
      <c r="C33" s="10">
        <f t="shared" si="0"/>
        <v>7.8598366911598036E-2</v>
      </c>
    </row>
    <row r="34" spans="1:3" ht="15.75" customHeight="1">
      <c r="A34" s="4">
        <v>44286</v>
      </c>
      <c r="B34" s="5">
        <v>125.25960000000001</v>
      </c>
      <c r="C34" s="10">
        <f t="shared" si="0"/>
        <v>5.1462743297386315E-2</v>
      </c>
    </row>
    <row r="35" spans="1:3" ht="15.75" customHeight="1">
      <c r="A35" s="4">
        <v>44253</v>
      </c>
      <c r="B35" s="5">
        <v>119.1289</v>
      </c>
      <c r="C35" s="10">
        <f t="shared" si="0"/>
        <v>3.4251374109357483E-2</v>
      </c>
    </row>
    <row r="36" spans="1:3" ht="15.75" customHeight="1">
      <c r="A36" s="4">
        <v>44225</v>
      </c>
      <c r="B36" s="5">
        <v>115.1837</v>
      </c>
      <c r="C36" s="10">
        <f t="shared" si="0"/>
        <v>3.5347350685670053E-4</v>
      </c>
    </row>
    <row r="37" spans="1:3" ht="15.75" customHeight="1">
      <c r="A37" s="4">
        <v>44196</v>
      </c>
      <c r="B37" s="5">
        <v>115.143</v>
      </c>
      <c r="C37" s="10">
        <f t="shared" si="0"/>
        <v>2.7195803540762519E-2</v>
      </c>
    </row>
    <row r="38" spans="1:3" ht="15.75" customHeight="1">
      <c r="A38" s="4">
        <v>44165</v>
      </c>
      <c r="B38" s="5">
        <v>112.0945</v>
      </c>
      <c r="C38" s="10">
        <f t="shared" si="0"/>
        <v>9.6748533846283305E-2</v>
      </c>
    </row>
    <row r="39" spans="1:3" ht="15.75" customHeight="1">
      <c r="A39" s="4">
        <v>44134</v>
      </c>
      <c r="B39" s="5">
        <v>102.2062</v>
      </c>
      <c r="C39" s="10">
        <f t="shared" si="0"/>
        <v>-3.0014577370151296E-2</v>
      </c>
    </row>
    <row r="40" spans="1:3" ht="15.75" customHeight="1">
      <c r="A40" s="4">
        <v>44104</v>
      </c>
      <c r="B40" s="5">
        <v>105.36879999999999</v>
      </c>
      <c r="C40" s="10">
        <f t="shared" si="0"/>
        <v>-2.6793276419903325E-2</v>
      </c>
    </row>
    <row r="41" spans="1:3" ht="15.75" customHeight="1">
      <c r="A41" s="4">
        <v>44074</v>
      </c>
      <c r="B41" s="5">
        <v>108.2697</v>
      </c>
      <c r="C41" s="10">
        <f t="shared" si="0"/>
        <v>4.4232968961777372E-3</v>
      </c>
    </row>
    <row r="42" spans="1:3" ht="15.75" customHeight="1">
      <c r="A42" s="4">
        <v>44043</v>
      </c>
      <c r="B42" s="5">
        <v>107.7929</v>
      </c>
      <c r="C42" s="10">
        <f t="shared" si="0"/>
        <v>3.6419367896382046E-2</v>
      </c>
    </row>
    <row r="43" spans="1:3" ht="15.75" customHeight="1">
      <c r="A43" s="4">
        <v>44012</v>
      </c>
      <c r="B43" s="5">
        <v>104.0051</v>
      </c>
      <c r="C43" s="10">
        <f t="shared" si="0"/>
        <v>2.4116767218842084E-2</v>
      </c>
    </row>
    <row r="44" spans="1:3" ht="15.75" customHeight="1">
      <c r="A44" s="4">
        <v>43980</v>
      </c>
      <c r="B44" s="5">
        <v>101.55589999999999</v>
      </c>
      <c r="C44" s="10">
        <f t="shared" si="0"/>
        <v>1.7343420359310132E-2</v>
      </c>
    </row>
    <row r="45" spans="1:3" ht="15.75" customHeight="1">
      <c r="A45" s="4">
        <v>43951</v>
      </c>
      <c r="B45" s="5">
        <v>99.824600000000004</v>
      </c>
      <c r="C45" s="10">
        <f t="shared" si="0"/>
        <v>8.9620484183111665E-2</v>
      </c>
    </row>
    <row r="46" spans="1:3" ht="15.75" customHeight="1">
      <c r="A46" s="4">
        <v>43921</v>
      </c>
      <c r="B46" s="5">
        <v>91.614099999999993</v>
      </c>
      <c r="C46" s="10">
        <f t="shared" si="0"/>
        <v>-0.19417201603667547</v>
      </c>
    </row>
    <row r="47" spans="1:3" ht="15.75" customHeight="1">
      <c r="A47" s="4">
        <v>43889</v>
      </c>
      <c r="B47" s="5">
        <v>113.68940000000001</v>
      </c>
      <c r="C47" s="10">
        <f t="shared" si="0"/>
        <v>-7.026492151306607E-2</v>
      </c>
    </row>
    <row r="48" spans="1:3" ht="15.75" customHeight="1">
      <c r="A48" s="4">
        <v>43861</v>
      </c>
      <c r="B48" s="5">
        <v>122.28149999999999</v>
      </c>
      <c r="C48" s="10">
        <f t="shared" si="0"/>
        <v>1.2285860457261481E-2</v>
      </c>
    </row>
    <row r="49" spans="1:3" ht="15.75" customHeight="1">
      <c r="A49" s="4">
        <v>43830</v>
      </c>
      <c r="B49" s="5">
        <v>120.7974</v>
      </c>
      <c r="C49" s="10">
        <f t="shared" si="0"/>
        <v>7.56020051546814E-3</v>
      </c>
    </row>
    <row r="50" spans="1:3" ht="15.75" customHeight="1">
      <c r="A50" s="4">
        <v>43798</v>
      </c>
      <c r="B50" s="5">
        <v>119.89100000000001</v>
      </c>
      <c r="C50" s="10">
        <f t="shared" si="0"/>
        <v>-1.3043782491119538E-2</v>
      </c>
    </row>
    <row r="51" spans="1:3" ht="15.75" customHeight="1">
      <c r="A51" s="4">
        <v>43769</v>
      </c>
      <c r="B51" s="5">
        <v>121.4755</v>
      </c>
      <c r="C51" s="10">
        <f t="shared" si="0"/>
        <v>1.1260134412339324E-2</v>
      </c>
    </row>
    <row r="52" spans="1:3" ht="15.75" customHeight="1">
      <c r="A52" s="4">
        <v>43738</v>
      </c>
      <c r="B52" s="5">
        <v>120.1229</v>
      </c>
      <c r="C52" s="10">
        <f t="shared" si="0"/>
        <v>1.9288975703799015E-2</v>
      </c>
    </row>
    <row r="53" spans="1:3" ht="15.75" customHeight="1">
      <c r="A53" s="4">
        <v>43707</v>
      </c>
      <c r="B53" s="5">
        <v>117.8497</v>
      </c>
      <c r="C53" s="10">
        <f t="shared" si="0"/>
        <v>3.7461386706903375E-2</v>
      </c>
    </row>
    <row r="54" spans="1:3" ht="15.75" customHeight="1">
      <c r="A54" s="4">
        <v>43677</v>
      </c>
      <c r="B54" s="5">
        <v>113.5943</v>
      </c>
      <c r="C54" s="10">
        <f t="shared" si="0"/>
        <v>1.7048048978334712E-2</v>
      </c>
    </row>
    <row r="55" spans="1:3" ht="15.75" customHeight="1">
      <c r="A55" s="4">
        <v>43644</v>
      </c>
      <c r="B55" s="5">
        <v>111.6902</v>
      </c>
      <c r="C55" s="10">
        <f t="shared" si="0"/>
        <v>1.5425456958820357E-2</v>
      </c>
    </row>
    <row r="56" spans="1:3" ht="15.75" customHeight="1">
      <c r="A56" s="4">
        <v>43616</v>
      </c>
      <c r="B56" s="5">
        <v>109.9935</v>
      </c>
      <c r="C56" s="10">
        <f t="shared" si="0"/>
        <v>1.3829004675823887E-3</v>
      </c>
    </row>
    <row r="57" spans="1:3" ht="15.75" customHeight="1">
      <c r="A57" s="4">
        <v>43585</v>
      </c>
      <c r="B57" s="5">
        <v>109.8416</v>
      </c>
      <c r="C57" s="10">
        <f t="shared" si="0"/>
        <v>-1.6115412897238788E-3</v>
      </c>
    </row>
    <row r="58" spans="1:3" ht="15.75" customHeight="1">
      <c r="A58" s="4">
        <v>43553</v>
      </c>
      <c r="B58" s="5">
        <v>110.0189</v>
      </c>
      <c r="C58" s="10">
        <f t="shared" si="0"/>
        <v>4.2092351408950977E-2</v>
      </c>
    </row>
    <row r="59" spans="1:3" ht="15.75" customHeight="1">
      <c r="A59" s="4">
        <v>43524</v>
      </c>
      <c r="B59" s="5">
        <v>105.575</v>
      </c>
      <c r="C59" s="10">
        <f t="shared" si="0"/>
        <v>6.9540153692228546E-3</v>
      </c>
    </row>
    <row r="60" spans="1:3" ht="15.75" customHeight="1">
      <c r="A60" s="4">
        <v>43496</v>
      </c>
      <c r="B60" s="5">
        <v>104.8459</v>
      </c>
      <c r="C60" s="10">
        <f t="shared" si="0"/>
        <v>0.11854597206352867</v>
      </c>
    </row>
    <row r="61" spans="1:3" ht="15.75" customHeight="1">
      <c r="A61" s="4">
        <v>43465</v>
      </c>
      <c r="B61" s="5">
        <v>93.734099999999998</v>
      </c>
      <c r="C61" s="10">
        <f t="shared" si="0"/>
        <v>-7.9576386024862986E-2</v>
      </c>
    </row>
    <row r="62" spans="1:3" ht="15.75" customHeight="1">
      <c r="A62" s="4">
        <v>43434</v>
      </c>
      <c r="B62" s="5">
        <v>101.83799999999999</v>
      </c>
      <c r="C62" s="10">
        <f t="shared" si="0"/>
        <v>9.5364606050992208E-3</v>
      </c>
    </row>
    <row r="63" spans="1:3" ht="15.75" customHeight="1">
      <c r="A63" s="2">
        <v>47057</v>
      </c>
      <c r="B63" s="9">
        <v>100.876</v>
      </c>
    </row>
    <row r="64" spans="1:3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0"/>
  <sheetViews>
    <sheetView topLeftCell="A25" workbookViewId="0">
      <selection activeCell="C2" sqref="C2:C62"/>
    </sheetView>
  </sheetViews>
  <sheetFormatPr baseColWidth="10" defaultColWidth="14.5" defaultRowHeight="15" customHeight="1"/>
  <cols>
    <col min="1" max="1" width="10.6640625" customWidth="1"/>
    <col min="2" max="2" width="17" customWidth="1"/>
    <col min="3" max="19" width="8.6640625" customWidth="1"/>
  </cols>
  <sheetData>
    <row r="1" spans="1:5" ht="48">
      <c r="A1" s="7" t="s">
        <v>42</v>
      </c>
      <c r="B1" s="7" t="s">
        <v>82</v>
      </c>
      <c r="C1" s="6" t="s">
        <v>83</v>
      </c>
      <c r="D1" s="6" t="s">
        <v>84</v>
      </c>
      <c r="E1" s="6" t="s">
        <v>85</v>
      </c>
    </row>
    <row r="2" spans="1:5">
      <c r="A2" s="4">
        <v>45231</v>
      </c>
      <c r="B2" s="5">
        <v>24.2316</v>
      </c>
      <c r="C2" s="10">
        <f>(B2-B3)/B3</f>
        <v>3.9567287175641987E-3</v>
      </c>
      <c r="D2" s="12">
        <f>AVERAGE(C2:C62)</f>
        <v>1.3819573227297642E-3</v>
      </c>
      <c r="E2" s="13">
        <f>D2*12</f>
        <v>1.658348787275717E-2</v>
      </c>
    </row>
    <row r="3" spans="1:5">
      <c r="A3" s="4">
        <v>45230</v>
      </c>
      <c r="B3" s="5">
        <v>24.136099999999999</v>
      </c>
      <c r="C3" s="10">
        <f t="shared" ref="C3:C62" si="0">(B3-B4)/B4</f>
        <v>-4.6290442396750453E-2</v>
      </c>
    </row>
    <row r="4" spans="1:5">
      <c r="A4" s="4">
        <v>45198</v>
      </c>
      <c r="B4" s="5">
        <v>25.307600000000001</v>
      </c>
      <c r="C4" s="10">
        <f t="shared" si="0"/>
        <v>-6.3787599095882996E-2</v>
      </c>
    </row>
    <row r="5" spans="1:5">
      <c r="A5" s="4">
        <v>45169</v>
      </c>
      <c r="B5" s="5">
        <v>27.0319</v>
      </c>
      <c r="C5" s="10">
        <f t="shared" si="0"/>
        <v>-3.5384587935125819E-2</v>
      </c>
    </row>
    <row r="6" spans="1:5">
      <c r="A6" s="4">
        <v>45138</v>
      </c>
      <c r="B6" s="5">
        <v>28.023499999999999</v>
      </c>
      <c r="C6" s="10">
        <f t="shared" si="0"/>
        <v>3.3520686272340332E-2</v>
      </c>
    </row>
    <row r="7" spans="1:5">
      <c r="A7" s="4">
        <v>45107</v>
      </c>
      <c r="B7" s="5">
        <v>27.114599999999999</v>
      </c>
      <c r="C7" s="10">
        <f t="shared" si="0"/>
        <v>3.2186104586757733E-2</v>
      </c>
    </row>
    <row r="8" spans="1:5">
      <c r="A8" s="4">
        <v>45077</v>
      </c>
      <c r="B8" s="5">
        <v>26.269100000000002</v>
      </c>
      <c r="C8" s="10">
        <f t="shared" si="0"/>
        <v>-3.9074817191163624E-2</v>
      </c>
    </row>
    <row r="9" spans="1:5">
      <c r="A9" s="4">
        <v>45044</v>
      </c>
      <c r="B9" s="5">
        <v>27.337299999999999</v>
      </c>
      <c r="C9" s="10">
        <f t="shared" si="0"/>
        <v>1.5701456824709144E-2</v>
      </c>
    </row>
    <row r="10" spans="1:5">
      <c r="A10" s="4">
        <v>45016</v>
      </c>
      <c r="B10" s="5">
        <v>26.9147</v>
      </c>
      <c r="C10" s="10">
        <f t="shared" si="0"/>
        <v>-2.5211149260434367E-2</v>
      </c>
    </row>
    <row r="11" spans="1:5">
      <c r="A11" s="4">
        <v>44985</v>
      </c>
      <c r="B11" s="5">
        <v>27.610800000000001</v>
      </c>
      <c r="C11" s="10">
        <f t="shared" si="0"/>
        <v>-4.7062234248163831E-2</v>
      </c>
    </row>
    <row r="12" spans="1:5">
      <c r="A12" s="4">
        <v>44957</v>
      </c>
      <c r="B12" s="5">
        <v>28.974399999999999</v>
      </c>
      <c r="C12" s="10">
        <f t="shared" si="0"/>
        <v>9.4670666374496601E-2</v>
      </c>
    </row>
    <row r="13" spans="1:5">
      <c r="A13" s="4">
        <v>44925</v>
      </c>
      <c r="B13" s="5">
        <v>26.468599999999999</v>
      </c>
      <c r="C13" s="10">
        <f t="shared" si="0"/>
        <v>-3.7711909081324435E-2</v>
      </c>
    </row>
    <row r="14" spans="1:5">
      <c r="A14" s="4">
        <v>44895</v>
      </c>
      <c r="B14" s="5">
        <v>27.5059</v>
      </c>
      <c r="C14" s="10">
        <f t="shared" si="0"/>
        <v>6.7390266712716265E-2</v>
      </c>
    </row>
    <row r="15" spans="1:5">
      <c r="A15" s="4">
        <v>44865</v>
      </c>
      <c r="B15" s="5">
        <v>25.769300000000001</v>
      </c>
      <c r="C15" s="10">
        <f t="shared" si="0"/>
        <v>3.9491252627035685E-2</v>
      </c>
    </row>
    <row r="16" spans="1:5">
      <c r="A16" s="4">
        <v>44834</v>
      </c>
      <c r="B16" s="5">
        <v>24.790299999999998</v>
      </c>
      <c r="C16" s="10">
        <f t="shared" si="0"/>
        <v>-0.12039980697994579</v>
      </c>
    </row>
    <row r="17" spans="1:3">
      <c r="A17" s="4">
        <v>44804</v>
      </c>
      <c r="B17" s="5">
        <v>28.183599999999998</v>
      </c>
      <c r="C17" s="10">
        <f t="shared" si="0"/>
        <v>-6.5598663227483409E-2</v>
      </c>
    </row>
    <row r="18" spans="1:3">
      <c r="A18" s="4">
        <v>44771</v>
      </c>
      <c r="B18" s="5">
        <v>30.162199999999999</v>
      </c>
      <c r="C18" s="10">
        <f t="shared" si="0"/>
        <v>8.4366630116302008E-2</v>
      </c>
    </row>
    <row r="19" spans="1:3">
      <c r="A19" s="4">
        <v>44742</v>
      </c>
      <c r="B19" s="5">
        <v>27.8155</v>
      </c>
      <c r="C19" s="10">
        <f t="shared" si="0"/>
        <v>-8.1557180829109607E-2</v>
      </c>
    </row>
    <row r="20" spans="1:3">
      <c r="A20" s="4">
        <v>44712</v>
      </c>
      <c r="B20" s="5">
        <v>30.285499999999999</v>
      </c>
      <c r="C20" s="10">
        <f t="shared" si="0"/>
        <v>-4.4404407310177689E-2</v>
      </c>
    </row>
    <row r="21" spans="1:3" ht="15.75" customHeight="1">
      <c r="A21" s="4">
        <v>44680</v>
      </c>
      <c r="B21" s="5">
        <v>31.692799999999998</v>
      </c>
      <c r="C21" s="10">
        <f t="shared" si="0"/>
        <v>-5.1695815442617518E-2</v>
      </c>
    </row>
    <row r="22" spans="1:3" ht="15.75" customHeight="1">
      <c r="A22" s="4">
        <v>44651</v>
      </c>
      <c r="B22" s="5">
        <v>33.420499999999997</v>
      </c>
      <c r="C22" s="10">
        <f t="shared" si="0"/>
        <v>5.073113066661631E-2</v>
      </c>
    </row>
    <row r="23" spans="1:3" ht="15.75" customHeight="1">
      <c r="A23" s="4">
        <v>44620</v>
      </c>
      <c r="B23" s="5">
        <v>31.806899999999999</v>
      </c>
      <c r="C23" s="10">
        <f t="shared" si="0"/>
        <v>-2.479189342490529E-2</v>
      </c>
    </row>
    <row r="24" spans="1:3" ht="15.75" customHeight="1">
      <c r="A24" s="4">
        <v>44592</v>
      </c>
      <c r="B24" s="5">
        <v>32.615499999999997</v>
      </c>
      <c r="C24" s="10">
        <f t="shared" si="0"/>
        <v>-6.4359275940216426E-2</v>
      </c>
    </row>
    <row r="25" spans="1:3" ht="15.75" customHeight="1">
      <c r="A25" s="4">
        <v>44561</v>
      </c>
      <c r="B25" s="5">
        <v>34.859000000000002</v>
      </c>
      <c r="C25" s="10">
        <f t="shared" si="0"/>
        <v>7.4724143140344132E-2</v>
      </c>
    </row>
    <row r="26" spans="1:3" ht="15.75" customHeight="1">
      <c r="A26" s="4">
        <v>44530</v>
      </c>
      <c r="B26" s="5">
        <v>32.435299999999998</v>
      </c>
      <c r="C26" s="10">
        <f t="shared" si="0"/>
        <v>-1.5043713009441148E-2</v>
      </c>
    </row>
    <row r="27" spans="1:3" ht="15.75" customHeight="1">
      <c r="A27" s="4">
        <v>44498</v>
      </c>
      <c r="B27" s="5">
        <v>32.930700000000002</v>
      </c>
      <c r="C27" s="10">
        <f t="shared" si="0"/>
        <v>6.7127469279825797E-2</v>
      </c>
    </row>
    <row r="28" spans="1:3" ht="15.75" customHeight="1">
      <c r="A28" s="4">
        <v>44469</v>
      </c>
      <c r="B28" s="5">
        <v>30.859200000000001</v>
      </c>
      <c r="C28" s="10">
        <f t="shared" si="0"/>
        <v>-5.8941205171993173E-2</v>
      </c>
    </row>
    <row r="29" spans="1:3" ht="15.75" customHeight="1">
      <c r="A29" s="4">
        <v>44439</v>
      </c>
      <c r="B29" s="5">
        <v>32.792000000000002</v>
      </c>
      <c r="C29" s="10">
        <f t="shared" si="0"/>
        <v>1.5590641898378967E-2</v>
      </c>
    </row>
    <row r="30" spans="1:3" ht="15.75" customHeight="1">
      <c r="A30" s="4">
        <v>44407</v>
      </c>
      <c r="B30" s="5">
        <v>32.288600000000002</v>
      </c>
      <c r="C30" s="10">
        <f t="shared" si="0"/>
        <v>4.112442443862617E-2</v>
      </c>
    </row>
    <row r="31" spans="1:3" ht="15.75" customHeight="1">
      <c r="A31" s="4">
        <v>44377</v>
      </c>
      <c r="B31" s="5">
        <v>31.013200000000001</v>
      </c>
      <c r="C31" s="10">
        <f t="shared" si="0"/>
        <v>1.3937339187691503E-2</v>
      </c>
    </row>
    <row r="32" spans="1:3" ht="15.75" customHeight="1">
      <c r="A32" s="4">
        <v>44347</v>
      </c>
      <c r="B32" s="5">
        <v>30.5869</v>
      </c>
      <c r="C32" s="10">
        <f t="shared" si="0"/>
        <v>1.1749256575052014E-2</v>
      </c>
    </row>
    <row r="33" spans="1:3" ht="15.75" customHeight="1">
      <c r="A33" s="4">
        <v>44316</v>
      </c>
      <c r="B33" s="5">
        <v>30.2317</v>
      </c>
      <c r="C33" s="10">
        <f t="shared" si="0"/>
        <v>6.8684669143509652E-2</v>
      </c>
    </row>
    <row r="34" spans="1:3" ht="15.75" customHeight="1">
      <c r="A34" s="4">
        <v>44286</v>
      </c>
      <c r="B34" s="5">
        <v>28.288699999999999</v>
      </c>
      <c r="C34" s="10">
        <f t="shared" si="0"/>
        <v>3.6949198517633314E-2</v>
      </c>
    </row>
    <row r="35" spans="1:3" ht="15.75" customHeight="1">
      <c r="A35" s="4">
        <v>44253</v>
      </c>
      <c r="B35" s="5">
        <v>27.2807</v>
      </c>
      <c r="C35" s="10">
        <f t="shared" si="0"/>
        <v>4.070787682729575E-2</v>
      </c>
    </row>
    <row r="36" spans="1:3" ht="15.75" customHeight="1">
      <c r="A36" s="4">
        <v>44225</v>
      </c>
      <c r="B36" s="5">
        <v>26.2136</v>
      </c>
      <c r="C36" s="10">
        <f t="shared" si="0"/>
        <v>-4.1825427276560362E-3</v>
      </c>
    </row>
    <row r="37" spans="1:3" ht="15.75" customHeight="1">
      <c r="A37" s="4">
        <v>44196</v>
      </c>
      <c r="B37" s="5">
        <v>26.323699999999999</v>
      </c>
      <c r="C37" s="10">
        <f t="shared" si="0"/>
        <v>4.1343270592516905E-2</v>
      </c>
    </row>
    <row r="38" spans="1:3" ht="15.75" customHeight="1">
      <c r="A38" s="4">
        <v>44165</v>
      </c>
      <c r="B38" s="5">
        <v>25.278600000000001</v>
      </c>
      <c r="C38" s="10">
        <f t="shared" si="0"/>
        <v>0.1275726405752366</v>
      </c>
    </row>
    <row r="39" spans="1:3" ht="15.75" customHeight="1">
      <c r="A39" s="4">
        <v>44134</v>
      </c>
      <c r="B39" s="5">
        <v>22.418600000000001</v>
      </c>
      <c r="C39" s="10">
        <f t="shared" si="0"/>
        <v>-3.0907424698274365E-2</v>
      </c>
    </row>
    <row r="40" spans="1:3" ht="15.75" customHeight="1">
      <c r="A40" s="4">
        <v>44104</v>
      </c>
      <c r="B40" s="5">
        <v>23.133600000000001</v>
      </c>
      <c r="C40" s="10">
        <f t="shared" si="0"/>
        <v>-2.8889504571442896E-2</v>
      </c>
    </row>
    <row r="41" spans="1:3" ht="15.75" customHeight="1">
      <c r="A41" s="4">
        <v>44074</v>
      </c>
      <c r="B41" s="5">
        <v>23.8218</v>
      </c>
      <c r="C41" s="10">
        <f t="shared" si="0"/>
        <v>1.4384261624936036E-2</v>
      </c>
    </row>
    <row r="42" spans="1:3" ht="15.75" customHeight="1">
      <c r="A42" s="4">
        <v>44043</v>
      </c>
      <c r="B42" s="5">
        <v>23.484000000000002</v>
      </c>
      <c r="C42" s="10">
        <f t="shared" si="0"/>
        <v>3.2091342984468682E-2</v>
      </c>
    </row>
    <row r="43" spans="1:3" ht="15.75" customHeight="1">
      <c r="A43" s="4">
        <v>44012</v>
      </c>
      <c r="B43" s="5">
        <v>22.753799999999998</v>
      </c>
      <c r="C43" s="10">
        <f t="shared" si="0"/>
        <v>2.657829792417666E-2</v>
      </c>
    </row>
    <row r="44" spans="1:3" ht="15.75" customHeight="1">
      <c r="A44" s="4">
        <v>43980</v>
      </c>
      <c r="B44" s="5">
        <v>22.1647</v>
      </c>
      <c r="C44" s="10">
        <f t="shared" si="0"/>
        <v>7.367311135956605E-3</v>
      </c>
    </row>
    <row r="45" spans="1:3" ht="15.75" customHeight="1">
      <c r="A45" s="4">
        <v>43951</v>
      </c>
      <c r="B45" s="5">
        <v>22.002600000000001</v>
      </c>
      <c r="C45" s="10">
        <f t="shared" si="0"/>
        <v>6.3189481466448275E-2</v>
      </c>
    </row>
    <row r="46" spans="1:3" ht="15.75" customHeight="1">
      <c r="A46" s="4">
        <v>43921</v>
      </c>
      <c r="B46" s="5">
        <v>20.694900000000001</v>
      </c>
      <c r="C46" s="10">
        <f t="shared" si="0"/>
        <v>-0.24130308062866382</v>
      </c>
    </row>
    <row r="47" spans="1:3" ht="15.75" customHeight="1">
      <c r="A47" s="4">
        <v>43889</v>
      </c>
      <c r="B47" s="5">
        <v>27.276900000000001</v>
      </c>
      <c r="C47" s="10">
        <f t="shared" si="0"/>
        <v>-8.0458878895346406E-2</v>
      </c>
    </row>
    <row r="48" spans="1:3" ht="15.75" customHeight="1">
      <c r="A48" s="4">
        <v>43861</v>
      </c>
      <c r="B48" s="5">
        <v>29.663599999999999</v>
      </c>
      <c r="C48" s="10">
        <f t="shared" si="0"/>
        <v>7.9648784200724888E-3</v>
      </c>
    </row>
    <row r="49" spans="1:3" ht="15.75" customHeight="1">
      <c r="A49" s="4">
        <v>43830</v>
      </c>
      <c r="B49" s="5">
        <v>29.429200000000002</v>
      </c>
      <c r="C49" s="10">
        <f t="shared" si="0"/>
        <v>-2.4202897568184043E-3</v>
      </c>
    </row>
    <row r="50" spans="1:3" ht="15.75" customHeight="1">
      <c r="A50" s="4">
        <v>43798</v>
      </c>
      <c r="B50" s="5">
        <v>29.500599999999999</v>
      </c>
      <c r="C50" s="10">
        <f t="shared" si="0"/>
        <v>-1.1503188256226659E-2</v>
      </c>
    </row>
    <row r="51" spans="1:3" ht="15.75" customHeight="1">
      <c r="A51" s="4">
        <v>43769</v>
      </c>
      <c r="B51" s="5">
        <v>29.843900000000001</v>
      </c>
      <c r="C51" s="10">
        <f t="shared" si="0"/>
        <v>2.1722459208337135E-2</v>
      </c>
    </row>
    <row r="52" spans="1:3" ht="15.75" customHeight="1">
      <c r="A52" s="4">
        <v>43738</v>
      </c>
      <c r="B52" s="5">
        <v>29.209399999999999</v>
      </c>
      <c r="C52" s="10">
        <f t="shared" si="0"/>
        <v>3.0582938756500738E-2</v>
      </c>
    </row>
    <row r="53" spans="1:3" ht="15.75" customHeight="1">
      <c r="A53" s="4">
        <v>43707</v>
      </c>
      <c r="B53" s="5">
        <v>28.342600000000001</v>
      </c>
      <c r="C53" s="10">
        <f t="shared" si="0"/>
        <v>2.7270552587513014E-2</v>
      </c>
    </row>
    <row r="54" spans="1:3" ht="15.75" customHeight="1">
      <c r="A54" s="4">
        <v>43677</v>
      </c>
      <c r="B54" s="5">
        <v>27.590199999999999</v>
      </c>
      <c r="C54" s="10">
        <f t="shared" si="0"/>
        <v>3.7508503989143178E-3</v>
      </c>
    </row>
    <row r="55" spans="1:3" ht="15.75" customHeight="1">
      <c r="A55" s="4">
        <v>43644</v>
      </c>
      <c r="B55" s="5">
        <v>27.487100000000002</v>
      </c>
      <c r="C55" s="10">
        <f t="shared" si="0"/>
        <v>1.8478309199508051E-2</v>
      </c>
    </row>
    <row r="56" spans="1:3" ht="15.75" customHeight="1">
      <c r="A56" s="4">
        <v>43616</v>
      </c>
      <c r="B56" s="5">
        <v>26.988399999999999</v>
      </c>
      <c r="C56" s="10">
        <f t="shared" si="0"/>
        <v>-3.3899306504384299E-3</v>
      </c>
    </row>
    <row r="57" spans="1:3" ht="15.75" customHeight="1">
      <c r="A57" s="4">
        <v>43585</v>
      </c>
      <c r="B57" s="5">
        <v>27.080200000000001</v>
      </c>
      <c r="C57" s="10">
        <f t="shared" si="0"/>
        <v>-6.7378474833020294E-3</v>
      </c>
    </row>
    <row r="58" spans="1:3" ht="15.75" customHeight="1">
      <c r="A58" s="4">
        <v>43553</v>
      </c>
      <c r="B58" s="5">
        <v>27.2639</v>
      </c>
      <c r="C58" s="10">
        <f t="shared" si="0"/>
        <v>3.1301538787429473E-2</v>
      </c>
    </row>
    <row r="59" spans="1:3" ht="15.75" customHeight="1">
      <c r="A59" s="4">
        <v>43524</v>
      </c>
      <c r="B59" s="5">
        <v>26.436399999999999</v>
      </c>
      <c r="C59" s="10">
        <f t="shared" si="0"/>
        <v>3.0657621150723181E-3</v>
      </c>
    </row>
    <row r="60" spans="1:3" ht="15.75" customHeight="1">
      <c r="A60" s="4">
        <v>43496</v>
      </c>
      <c r="B60" s="5">
        <v>26.355599999999999</v>
      </c>
      <c r="C60" s="10">
        <f t="shared" si="0"/>
        <v>0.114006019003821</v>
      </c>
    </row>
    <row r="61" spans="1:3" ht="15.75" customHeight="1">
      <c r="A61" s="4">
        <v>43465</v>
      </c>
      <c r="B61" s="5">
        <v>23.6584</v>
      </c>
      <c r="C61" s="10">
        <f t="shared" si="0"/>
        <v>-6.4515618821668605E-2</v>
      </c>
    </row>
    <row r="62" spans="1:3" ht="15.75" customHeight="1">
      <c r="A62" s="4">
        <v>43434</v>
      </c>
      <c r="B62" s="5">
        <v>25.29</v>
      </c>
      <c r="C62" s="10">
        <f t="shared" si="0"/>
        <v>1.6642547033285011E-2</v>
      </c>
    </row>
    <row r="63" spans="1:3" ht="15.75" customHeight="1">
      <c r="A63" s="2">
        <v>47057</v>
      </c>
      <c r="B63" s="9">
        <v>24.876000000000001</v>
      </c>
    </row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topLeftCell="A37" workbookViewId="0">
      <selection activeCell="C2" sqref="C2:C62"/>
    </sheetView>
  </sheetViews>
  <sheetFormatPr baseColWidth="10" defaultColWidth="14.5" defaultRowHeight="15" customHeight="1"/>
  <cols>
    <col min="1" max="1" width="10.6640625" customWidth="1"/>
    <col min="2" max="2" width="15.6640625" customWidth="1"/>
    <col min="3" max="19" width="8.6640625" customWidth="1"/>
  </cols>
  <sheetData>
    <row r="1" spans="1:5" ht="48">
      <c r="A1" s="6" t="s">
        <v>42</v>
      </c>
      <c r="B1" s="6" t="s">
        <v>82</v>
      </c>
      <c r="C1" s="6" t="s">
        <v>83</v>
      </c>
      <c r="D1" s="6" t="s">
        <v>84</v>
      </c>
      <c r="E1" s="6" t="s">
        <v>85</v>
      </c>
    </row>
    <row r="2" spans="1:5">
      <c r="A2" s="4">
        <v>45231</v>
      </c>
      <c r="B2" s="5">
        <v>104.8408</v>
      </c>
      <c r="C2" s="10">
        <f>(B2-B3)/B3</f>
        <v>4.252041966763374E-3</v>
      </c>
      <c r="D2" s="12">
        <f>AVERAGE(C2:C62)</f>
        <v>1.0423262440736304E-2</v>
      </c>
      <c r="E2" s="13">
        <f>D2*12</f>
        <v>0.12507914928883565</v>
      </c>
    </row>
    <row r="3" spans="1:5">
      <c r="A3" s="4">
        <v>45230</v>
      </c>
      <c r="B3" s="5">
        <v>104.3969</v>
      </c>
      <c r="C3" s="10">
        <f t="shared" ref="C3:C62" si="0">(B3-B4)/B4</f>
        <v>2.651415333666338E-2</v>
      </c>
    </row>
    <row r="4" spans="1:5">
      <c r="A4" s="4">
        <v>45198</v>
      </c>
      <c r="B4" s="5">
        <v>101.7004</v>
      </c>
      <c r="C4" s="10">
        <f t="shared" si="0"/>
        <v>1.1431015106761743E-2</v>
      </c>
    </row>
    <row r="5" spans="1:5">
      <c r="A5" s="4">
        <v>45169</v>
      </c>
      <c r="B5" s="5">
        <v>100.551</v>
      </c>
      <c r="C5" s="10">
        <f t="shared" si="0"/>
        <v>2.3475933430028443E-3</v>
      </c>
    </row>
    <row r="6" spans="1:5">
      <c r="A6" s="4">
        <v>45138</v>
      </c>
      <c r="B6" s="5">
        <v>100.3155</v>
      </c>
      <c r="C6" s="10">
        <f t="shared" si="0"/>
        <v>3.401944645730403E-2</v>
      </c>
    </row>
    <row r="7" spans="1:5">
      <c r="A7" s="4">
        <v>45107</v>
      </c>
      <c r="B7" s="5">
        <v>97.015100000000004</v>
      </c>
      <c r="C7" s="10">
        <f t="shared" si="0"/>
        <v>6.8665972692674285E-2</v>
      </c>
    </row>
    <row r="8" spans="1:5">
      <c r="A8" s="4">
        <v>45077</v>
      </c>
      <c r="B8" s="5">
        <v>90.781499999999994</v>
      </c>
      <c r="C8" s="10">
        <f t="shared" si="0"/>
        <v>-6.4966165065043463E-2</v>
      </c>
    </row>
    <row r="9" spans="1:5">
      <c r="A9" s="4">
        <v>45044</v>
      </c>
      <c r="B9" s="5">
        <v>97.088999999999999</v>
      </c>
      <c r="C9" s="10">
        <f t="shared" si="0"/>
        <v>3.0134038699655828E-2</v>
      </c>
    </row>
    <row r="10" spans="1:5">
      <c r="A10" s="4">
        <v>45016</v>
      </c>
      <c r="B10" s="5">
        <v>94.248900000000006</v>
      </c>
      <c r="C10" s="10">
        <f t="shared" si="0"/>
        <v>-8.4893725064883435E-2</v>
      </c>
    </row>
    <row r="11" spans="1:5">
      <c r="A11" s="4">
        <v>44985</v>
      </c>
      <c r="B11" s="5">
        <v>102.9923</v>
      </c>
      <c r="C11" s="10">
        <f t="shared" si="0"/>
        <v>-1.0017830623495034E-2</v>
      </c>
    </row>
    <row r="12" spans="1:5">
      <c r="A12" s="4">
        <v>44957</v>
      </c>
      <c r="B12" s="5">
        <v>104.03449999999999</v>
      </c>
      <c r="C12" s="10">
        <f t="shared" si="0"/>
        <v>3.7527076460333611E-2</v>
      </c>
    </row>
    <row r="13" spans="1:5">
      <c r="A13" s="4">
        <v>44925</v>
      </c>
      <c r="B13" s="5">
        <v>100.27160000000001</v>
      </c>
      <c r="C13" s="10">
        <f t="shared" si="0"/>
        <v>-2.6076111903788231E-2</v>
      </c>
    </row>
    <row r="14" spans="1:5">
      <c r="A14" s="4">
        <v>44895</v>
      </c>
      <c r="B14" s="5">
        <v>102.9563</v>
      </c>
      <c r="C14" s="10">
        <f t="shared" si="0"/>
        <v>3.749360108670672E-2</v>
      </c>
    </row>
    <row r="15" spans="1:5">
      <c r="A15" s="4">
        <v>44865</v>
      </c>
      <c r="B15" s="5">
        <v>99.235600000000005</v>
      </c>
      <c r="C15" s="10">
        <f t="shared" si="0"/>
        <v>0.14995503805541921</v>
      </c>
    </row>
    <row r="16" spans="1:5">
      <c r="A16" s="4">
        <v>44834</v>
      </c>
      <c r="B16" s="5">
        <v>86.295199999999994</v>
      </c>
      <c r="C16" s="10">
        <f t="shared" si="0"/>
        <v>-4.4669446098868491E-2</v>
      </c>
    </row>
    <row r="17" spans="1:3">
      <c r="A17" s="4">
        <v>44804</v>
      </c>
      <c r="B17" s="5">
        <v>90.330200000000005</v>
      </c>
      <c r="C17" s="10">
        <f t="shared" si="0"/>
        <v>1.2276614366384392E-2</v>
      </c>
    </row>
    <row r="18" spans="1:3">
      <c r="A18" s="4">
        <v>44771</v>
      </c>
      <c r="B18" s="5">
        <v>89.234700000000004</v>
      </c>
      <c r="C18" s="10">
        <f t="shared" si="0"/>
        <v>-8.4372291486098632E-3</v>
      </c>
    </row>
    <row r="19" spans="1:3">
      <c r="A19" s="4">
        <v>44742</v>
      </c>
      <c r="B19" s="5">
        <v>89.994</v>
      </c>
      <c r="C19" s="10">
        <f t="shared" si="0"/>
        <v>-5.9626772329867295E-2</v>
      </c>
    </row>
    <row r="20" spans="1:3">
      <c r="A20" s="4">
        <v>44712</v>
      </c>
      <c r="B20" s="5">
        <v>95.700299999999999</v>
      </c>
      <c r="C20" s="10">
        <f t="shared" si="0"/>
        <v>3.5208890869637556E-2</v>
      </c>
    </row>
    <row r="21" spans="1:3" ht="15.75" customHeight="1">
      <c r="A21" s="4">
        <v>44680</v>
      </c>
      <c r="B21" s="5">
        <v>92.445400000000006</v>
      </c>
      <c r="C21" s="10">
        <f t="shared" si="0"/>
        <v>-6.2815282801576527E-2</v>
      </c>
    </row>
    <row r="22" spans="1:3" ht="15.75" customHeight="1">
      <c r="A22" s="4">
        <v>44651</v>
      </c>
      <c r="B22" s="5">
        <v>98.641599999999997</v>
      </c>
      <c r="C22" s="10">
        <f t="shared" si="0"/>
        <v>6.4866872209411716E-2</v>
      </c>
    </row>
    <row r="23" spans="1:3" ht="15.75" customHeight="1">
      <c r="A23" s="4">
        <v>44620</v>
      </c>
      <c r="B23" s="5">
        <v>92.632800000000003</v>
      </c>
      <c r="C23" s="10">
        <f t="shared" si="0"/>
        <v>8.4325623624238958E-3</v>
      </c>
    </row>
    <row r="24" spans="1:3" ht="15.75" customHeight="1">
      <c r="A24" s="4">
        <v>44592</v>
      </c>
      <c r="B24" s="5">
        <v>91.858199999999997</v>
      </c>
      <c r="C24" s="10">
        <f t="shared" si="0"/>
        <v>2.0081088374334706E-2</v>
      </c>
    </row>
    <row r="25" spans="1:3" ht="15.75" customHeight="1">
      <c r="A25" s="4">
        <v>44561</v>
      </c>
      <c r="B25" s="5">
        <v>90.049899999999994</v>
      </c>
      <c r="C25" s="10">
        <f t="shared" si="0"/>
        <v>6.9116912011758389E-2</v>
      </c>
    </row>
    <row r="26" spans="1:3" ht="15.75" customHeight="1">
      <c r="A26" s="4">
        <v>44530</v>
      </c>
      <c r="B26" s="5">
        <v>84.228300000000004</v>
      </c>
      <c r="C26" s="10">
        <f t="shared" si="0"/>
        <v>-5.8395629382942016E-2</v>
      </c>
    </row>
    <row r="27" spans="1:3" ht="15.75" customHeight="1">
      <c r="A27" s="4">
        <v>44498</v>
      </c>
      <c r="B27" s="5">
        <v>89.451899999999995</v>
      </c>
      <c r="C27" s="10">
        <f t="shared" si="0"/>
        <v>6.8286478610839099E-2</v>
      </c>
    </row>
    <row r="28" spans="1:3" ht="15.75" customHeight="1">
      <c r="A28" s="4">
        <v>44469</v>
      </c>
      <c r="B28" s="5">
        <v>83.733999999999995</v>
      </c>
      <c r="C28" s="10">
        <f t="shared" si="0"/>
        <v>-3.7082013739871723E-2</v>
      </c>
    </row>
    <row r="29" spans="1:3" ht="15.75" customHeight="1">
      <c r="A29" s="4">
        <v>44439</v>
      </c>
      <c r="B29" s="5">
        <v>86.958600000000004</v>
      </c>
      <c r="C29" s="10">
        <f t="shared" si="0"/>
        <v>5.6790009430568673E-2</v>
      </c>
    </row>
    <row r="30" spans="1:3" ht="15.75" customHeight="1">
      <c r="A30" s="4">
        <v>44407</v>
      </c>
      <c r="B30" s="5">
        <v>82.285600000000002</v>
      </c>
      <c r="C30" s="10">
        <f t="shared" si="0"/>
        <v>-9.3852936212777754E-4</v>
      </c>
    </row>
    <row r="31" spans="1:3" ht="15.75" customHeight="1">
      <c r="A31" s="4">
        <v>44377</v>
      </c>
      <c r="B31" s="5">
        <v>82.362899999999996</v>
      </c>
      <c r="C31" s="10">
        <f t="shared" si="0"/>
        <v>-4.419236169941175E-2</v>
      </c>
    </row>
    <row r="32" spans="1:3" ht="15.75" customHeight="1">
      <c r="A32" s="4">
        <v>44347</v>
      </c>
      <c r="B32" s="5">
        <v>86.171000000000006</v>
      </c>
      <c r="C32" s="10">
        <f t="shared" si="0"/>
        <v>2.7470843751602393E-2</v>
      </c>
    </row>
    <row r="33" spans="1:3" ht="15.75" customHeight="1">
      <c r="A33" s="4">
        <v>44316</v>
      </c>
      <c r="B33" s="5">
        <v>83.867099999999994</v>
      </c>
      <c r="C33" s="10">
        <f t="shared" si="0"/>
        <v>6.5361901483326643E-2</v>
      </c>
    </row>
    <row r="34" spans="1:3" ht="15.75" customHeight="1">
      <c r="A34" s="4">
        <v>44286</v>
      </c>
      <c r="B34" s="5">
        <v>78.721699999999998</v>
      </c>
      <c r="C34" s="10">
        <f t="shared" si="0"/>
        <v>5.4912702230786543E-2</v>
      </c>
    </row>
    <row r="35" spans="1:3" ht="15.75" customHeight="1">
      <c r="A35" s="4">
        <v>44253</v>
      </c>
      <c r="B35" s="5">
        <v>74.623900000000006</v>
      </c>
      <c r="C35" s="10">
        <f t="shared" si="0"/>
        <v>8.6612877626292842E-2</v>
      </c>
    </row>
    <row r="36" spans="1:3" ht="15.75" customHeight="1">
      <c r="A36" s="4">
        <v>44225</v>
      </c>
      <c r="B36" s="5">
        <v>68.675700000000006</v>
      </c>
      <c r="C36" s="10">
        <f t="shared" si="0"/>
        <v>-3.2740706729408042E-2</v>
      </c>
    </row>
    <row r="37" spans="1:3" ht="15.75" customHeight="1">
      <c r="A37" s="4">
        <v>44196</v>
      </c>
      <c r="B37" s="5">
        <v>71.000299999999996</v>
      </c>
      <c r="C37" s="10">
        <f t="shared" si="0"/>
        <v>5.6536361066055606E-2</v>
      </c>
    </row>
    <row r="38" spans="1:3" ht="15.75" customHeight="1">
      <c r="A38" s="4">
        <v>44165</v>
      </c>
      <c r="B38" s="5">
        <v>67.200999999999993</v>
      </c>
      <c r="C38" s="10">
        <f t="shared" si="0"/>
        <v>0.13438363540912313</v>
      </c>
    </row>
    <row r="39" spans="1:3" ht="15.75" customHeight="1">
      <c r="A39" s="4">
        <v>44134</v>
      </c>
      <c r="B39" s="5">
        <v>59.240099999999998</v>
      </c>
      <c r="C39" s="10">
        <f t="shared" si="0"/>
        <v>1.5155331869894447E-2</v>
      </c>
    </row>
    <row r="40" spans="1:3" ht="15.75" customHeight="1">
      <c r="A40" s="4">
        <v>44104</v>
      </c>
      <c r="B40" s="5">
        <v>58.355699999999999</v>
      </c>
      <c r="C40" s="10">
        <f t="shared" si="0"/>
        <v>-4.2540833654642916E-2</v>
      </c>
    </row>
    <row r="41" spans="1:3" ht="15.75" customHeight="1">
      <c r="A41" s="4">
        <v>44074</v>
      </c>
      <c r="B41" s="5">
        <v>60.948500000000003</v>
      </c>
      <c r="C41" s="10">
        <f t="shared" si="0"/>
        <v>2.2054791534260293E-2</v>
      </c>
    </row>
    <row r="42" spans="1:3" ht="15.75" customHeight="1">
      <c r="A42" s="4">
        <v>44043</v>
      </c>
      <c r="B42" s="5">
        <v>59.633299999999998</v>
      </c>
      <c r="C42" s="10">
        <f t="shared" si="0"/>
        <v>4.2385309875280726E-2</v>
      </c>
    </row>
    <row r="43" spans="1:3" ht="15.75" customHeight="1">
      <c r="A43" s="4">
        <v>44012</v>
      </c>
      <c r="B43" s="5">
        <v>57.208500000000001</v>
      </c>
      <c r="C43" s="10">
        <f t="shared" si="0"/>
        <v>2.5914847373008167E-2</v>
      </c>
    </row>
    <row r="44" spans="1:3" ht="15.75" customHeight="1">
      <c r="A44" s="4">
        <v>43980</v>
      </c>
      <c r="B44" s="5">
        <v>55.763399999999997</v>
      </c>
      <c r="C44" s="10">
        <f t="shared" si="0"/>
        <v>3.5330158464923184E-2</v>
      </c>
    </row>
    <row r="45" spans="1:3" ht="15.75" customHeight="1">
      <c r="A45" s="4">
        <v>43951</v>
      </c>
      <c r="B45" s="5">
        <v>53.860500000000002</v>
      </c>
      <c r="C45" s="10">
        <f t="shared" si="0"/>
        <v>4.8881800336511523E-2</v>
      </c>
    </row>
    <row r="46" spans="1:3" ht="15.75" customHeight="1">
      <c r="A46" s="4">
        <v>43921</v>
      </c>
      <c r="B46" s="5">
        <v>51.3504</v>
      </c>
      <c r="C46" s="10">
        <f t="shared" si="0"/>
        <v>-0.21329919982351075</v>
      </c>
    </row>
    <row r="47" spans="1:3" ht="15.75" customHeight="1">
      <c r="A47" s="4">
        <v>43889</v>
      </c>
      <c r="B47" s="5">
        <v>65.273099999999999</v>
      </c>
      <c r="C47" s="10">
        <f t="shared" si="0"/>
        <v>-0.10923529154884994</v>
      </c>
    </row>
    <row r="48" spans="1:3" ht="15.75" customHeight="1">
      <c r="A48" s="4">
        <v>43861</v>
      </c>
      <c r="B48" s="5">
        <v>73.277600000000007</v>
      </c>
      <c r="C48" s="10">
        <f t="shared" si="0"/>
        <v>2.2307476629122814E-3</v>
      </c>
    </row>
    <row r="49" spans="1:3" ht="15.75" customHeight="1">
      <c r="A49" s="4">
        <v>43830</v>
      </c>
      <c r="B49" s="5">
        <v>73.114500000000007</v>
      </c>
      <c r="C49" s="10">
        <f t="shared" si="0"/>
        <v>3.5563595835038124E-3</v>
      </c>
    </row>
    <row r="50" spans="1:3" ht="15.75" customHeight="1">
      <c r="A50" s="4">
        <v>43798</v>
      </c>
      <c r="B50" s="5">
        <v>72.855400000000003</v>
      </c>
      <c r="C50" s="10">
        <f t="shared" si="0"/>
        <v>2.9173529669361077E-2</v>
      </c>
    </row>
    <row r="51" spans="1:3" ht="15.75" customHeight="1">
      <c r="A51" s="4">
        <v>43769</v>
      </c>
      <c r="B51" s="5">
        <v>70.790199999999999</v>
      </c>
      <c r="C51" s="10">
        <f t="shared" si="0"/>
        <v>-3.7077642962076371E-2</v>
      </c>
    </row>
    <row r="52" spans="1:3" ht="15.75" customHeight="1">
      <c r="A52" s="4">
        <v>43738</v>
      </c>
      <c r="B52" s="5">
        <v>73.516000000000005</v>
      </c>
      <c r="C52" s="10">
        <f t="shared" si="0"/>
        <v>5.0276584072414914E-2</v>
      </c>
    </row>
    <row r="53" spans="1:3" ht="15.75" customHeight="1">
      <c r="A53" s="4">
        <v>43707</v>
      </c>
      <c r="B53" s="5">
        <v>69.996799999999993</v>
      </c>
      <c r="C53" s="10">
        <f t="shared" si="0"/>
        <v>-4.2018968891565277E-2</v>
      </c>
    </row>
    <row r="54" spans="1:3" ht="15.75" customHeight="1">
      <c r="A54" s="4">
        <v>43677</v>
      </c>
      <c r="B54" s="5">
        <v>73.066999999999993</v>
      </c>
      <c r="C54" s="10">
        <f t="shared" si="0"/>
        <v>1.7551286996895645E-2</v>
      </c>
    </row>
    <row r="55" spans="1:3" ht="15.75" customHeight="1">
      <c r="A55" s="4">
        <v>43644</v>
      </c>
      <c r="B55" s="5">
        <v>71.806700000000006</v>
      </c>
      <c r="C55" s="10">
        <f t="shared" si="0"/>
        <v>5.1772246642479314E-2</v>
      </c>
    </row>
    <row r="56" spans="1:3" ht="15.75" customHeight="1">
      <c r="A56" s="4">
        <v>43616</v>
      </c>
      <c r="B56" s="5">
        <v>68.272099999999995</v>
      </c>
      <c r="C56" s="10">
        <f t="shared" si="0"/>
        <v>-1.1873937113290248E-2</v>
      </c>
    </row>
    <row r="57" spans="1:3" ht="15.75" customHeight="1">
      <c r="A57" s="4">
        <v>43585</v>
      </c>
      <c r="B57" s="5">
        <v>69.092500000000001</v>
      </c>
      <c r="C57" s="10">
        <f t="shared" si="0"/>
        <v>7.3685175631072089E-2</v>
      </c>
    </row>
    <row r="58" spans="1:3" ht="15.75" customHeight="1">
      <c r="A58" s="4">
        <v>43553</v>
      </c>
      <c r="B58" s="5">
        <v>64.350800000000007</v>
      </c>
      <c r="C58" s="10">
        <f t="shared" si="0"/>
        <v>-1.2568685850369446E-2</v>
      </c>
    </row>
    <row r="59" spans="1:3" ht="15.75" customHeight="1">
      <c r="A59" s="4">
        <v>43524</v>
      </c>
      <c r="B59" s="5">
        <v>65.169899999999998</v>
      </c>
      <c r="C59" s="10">
        <f t="shared" si="0"/>
        <v>4.0392913759165525E-2</v>
      </c>
    </row>
    <row r="60" spans="1:3" ht="15.75" customHeight="1">
      <c r="A60" s="4">
        <v>43496</v>
      </c>
      <c r="B60" s="5">
        <v>62.639699999999998</v>
      </c>
      <c r="C60" s="10">
        <f t="shared" si="0"/>
        <v>7.909434196291365E-2</v>
      </c>
    </row>
    <row r="61" spans="1:3" ht="15.75" customHeight="1">
      <c r="A61" s="4">
        <v>43465</v>
      </c>
      <c r="B61" s="5">
        <v>58.048400000000001</v>
      </c>
      <c r="C61" s="10">
        <f t="shared" si="0"/>
        <v>-7.2570002524340732E-2</v>
      </c>
    </row>
    <row r="62" spans="1:3" ht="15.75" customHeight="1">
      <c r="A62" s="4">
        <v>43434</v>
      </c>
      <c r="B62" s="5">
        <v>62.590600000000002</v>
      </c>
      <c r="C62" s="10">
        <f t="shared" si="0"/>
        <v>1.1722222761026373E-2</v>
      </c>
    </row>
    <row r="63" spans="1:3" ht="15.75" customHeight="1">
      <c r="A63" s="2">
        <v>47057</v>
      </c>
      <c r="B63" s="9">
        <v>61.865400000000001</v>
      </c>
    </row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00"/>
  <sheetViews>
    <sheetView topLeftCell="A36" workbookViewId="0">
      <selection activeCell="C2" sqref="C2:C62"/>
    </sheetView>
  </sheetViews>
  <sheetFormatPr baseColWidth="10" defaultColWidth="14.5" defaultRowHeight="15" customHeight="1"/>
  <cols>
    <col min="1" max="1" width="10.6640625" customWidth="1"/>
    <col min="2" max="2" width="17.5" customWidth="1"/>
    <col min="3" max="19" width="8.6640625" customWidth="1"/>
  </cols>
  <sheetData>
    <row r="1" spans="1:5" ht="48">
      <c r="A1" s="7" t="s">
        <v>42</v>
      </c>
      <c r="B1" s="7" t="s">
        <v>82</v>
      </c>
      <c r="C1" s="6" t="s">
        <v>83</v>
      </c>
      <c r="D1" s="6" t="s">
        <v>84</v>
      </c>
      <c r="E1" s="6" t="s">
        <v>85</v>
      </c>
    </row>
    <row r="2" spans="1:5">
      <c r="A2" s="4">
        <v>45231</v>
      </c>
      <c r="B2" s="5">
        <v>86.551599999999993</v>
      </c>
      <c r="C2" s="10">
        <f>(B2-B3)/B3</f>
        <v>1.3288637290687286E-4</v>
      </c>
      <c r="D2" s="12">
        <f>AVERAGE(C2:C62)</f>
        <v>2.9483890876137579E-3</v>
      </c>
      <c r="E2" s="13">
        <f>D2*12</f>
        <v>3.5380669051365096E-2</v>
      </c>
    </row>
    <row r="3" spans="1:5">
      <c r="A3" s="4">
        <v>45230</v>
      </c>
      <c r="B3" s="5">
        <v>86.540099999999995</v>
      </c>
      <c r="C3" s="10">
        <f t="shared" ref="C3:C62" si="0">(B3-B4)/B4</f>
        <v>-3.5961469694758628E-2</v>
      </c>
    </row>
    <row r="4" spans="1:5">
      <c r="A4" s="4">
        <v>45198</v>
      </c>
      <c r="B4" s="5">
        <v>89.768299999999996</v>
      </c>
      <c r="C4" s="10">
        <f t="shared" si="0"/>
        <v>-7.375531901721484E-2</v>
      </c>
    </row>
    <row r="5" spans="1:5">
      <c r="A5" s="4">
        <v>45169</v>
      </c>
      <c r="B5" s="5">
        <v>96.916399999999996</v>
      </c>
      <c r="C5" s="10">
        <f t="shared" si="0"/>
        <v>-3.0777846670800288E-2</v>
      </c>
    </row>
    <row r="6" spans="1:5">
      <c r="A6" s="4">
        <v>45138</v>
      </c>
      <c r="B6" s="5">
        <v>99.994</v>
      </c>
      <c r="C6" s="10">
        <f t="shared" si="0"/>
        <v>1.7448249477000185E-2</v>
      </c>
    </row>
    <row r="7" spans="1:5">
      <c r="A7" s="4">
        <v>45107</v>
      </c>
      <c r="B7" s="5">
        <v>98.279200000000003</v>
      </c>
      <c r="C7" s="10">
        <f t="shared" si="0"/>
        <v>5.7304475614452947E-2</v>
      </c>
    </row>
    <row r="8" spans="1:5">
      <c r="A8" s="4">
        <v>45077</v>
      </c>
      <c r="B8" s="5">
        <v>92.952600000000004</v>
      </c>
      <c r="C8" s="10">
        <f t="shared" si="0"/>
        <v>-4.0266384450582095E-2</v>
      </c>
    </row>
    <row r="9" spans="1:5">
      <c r="A9" s="4">
        <v>45044</v>
      </c>
      <c r="B9" s="5">
        <v>96.852500000000006</v>
      </c>
      <c r="C9" s="10">
        <f t="shared" si="0"/>
        <v>9.1871694307019344E-3</v>
      </c>
    </row>
    <row r="10" spans="1:5">
      <c r="A10" s="4">
        <v>45016</v>
      </c>
      <c r="B10" s="5">
        <v>95.970799999999997</v>
      </c>
      <c r="C10" s="10">
        <f t="shared" si="0"/>
        <v>-1.934020344663746E-2</v>
      </c>
    </row>
    <row r="11" spans="1:5">
      <c r="A11" s="4">
        <v>44985</v>
      </c>
      <c r="B11" s="5">
        <v>97.863500000000002</v>
      </c>
      <c r="C11" s="10">
        <f t="shared" si="0"/>
        <v>-5.9617864507561444E-2</v>
      </c>
    </row>
    <row r="12" spans="1:5">
      <c r="A12" s="4">
        <v>44957</v>
      </c>
      <c r="B12" s="5">
        <v>104.06780000000001</v>
      </c>
      <c r="C12" s="10">
        <f t="shared" si="0"/>
        <v>9.9774376099718509E-2</v>
      </c>
    </row>
    <row r="13" spans="1:5">
      <c r="A13" s="4">
        <v>44925</v>
      </c>
      <c r="B13" s="5">
        <v>94.626499999999993</v>
      </c>
      <c r="C13" s="10">
        <f t="shared" si="0"/>
        <v>-4.7486511515541972E-2</v>
      </c>
    </row>
    <row r="14" spans="1:5">
      <c r="A14" s="4">
        <v>44895</v>
      </c>
      <c r="B14" s="5">
        <v>99.343999999999994</v>
      </c>
      <c r="C14" s="10">
        <f t="shared" si="0"/>
        <v>6.1673773417545673E-2</v>
      </c>
    </row>
    <row r="15" spans="1:5">
      <c r="A15" s="4">
        <v>44865</v>
      </c>
      <c r="B15" s="5">
        <v>93.572999999999993</v>
      </c>
      <c r="C15" s="10">
        <f t="shared" si="0"/>
        <v>3.1564395467744304E-2</v>
      </c>
    </row>
    <row r="16" spans="1:5">
      <c r="A16" s="4">
        <v>44834</v>
      </c>
      <c r="B16" s="5">
        <v>90.709800000000001</v>
      </c>
      <c r="C16" s="10">
        <f t="shared" si="0"/>
        <v>-0.12688620812129489</v>
      </c>
    </row>
    <row r="17" spans="1:3">
      <c r="A17" s="4">
        <v>44804</v>
      </c>
      <c r="B17" s="5">
        <v>103.89230000000001</v>
      </c>
      <c r="C17" s="10">
        <f t="shared" si="0"/>
        <v>-5.8623386108093201E-2</v>
      </c>
    </row>
    <row r="18" spans="1:3">
      <c r="A18" s="4">
        <v>44771</v>
      </c>
      <c r="B18" s="5">
        <v>110.3621</v>
      </c>
      <c r="C18" s="10">
        <f t="shared" si="0"/>
        <v>8.8605859381550245E-2</v>
      </c>
    </row>
    <row r="19" spans="1:3">
      <c r="A19" s="4">
        <v>44742</v>
      </c>
      <c r="B19" s="5">
        <v>101.3793</v>
      </c>
      <c r="C19" s="10">
        <f t="shared" si="0"/>
        <v>-6.8835724330118281E-2</v>
      </c>
    </row>
    <row r="20" spans="1:3">
      <c r="A20" s="4">
        <v>44712</v>
      </c>
      <c r="B20" s="5">
        <v>108.8737</v>
      </c>
      <c r="C20" s="10">
        <f t="shared" si="0"/>
        <v>-4.4434438862382929E-2</v>
      </c>
    </row>
    <row r="21" spans="1:3" ht="15.75" customHeight="1">
      <c r="A21" s="4">
        <v>44680</v>
      </c>
      <c r="B21" s="5">
        <v>113.93640000000001</v>
      </c>
      <c r="C21" s="10">
        <f t="shared" si="0"/>
        <v>-4.1304150272791829E-2</v>
      </c>
    </row>
    <row r="22" spans="1:3" ht="15.75" customHeight="1">
      <c r="A22" s="4">
        <v>44651</v>
      </c>
      <c r="B22" s="5">
        <v>118.84520000000001</v>
      </c>
      <c r="C22" s="10">
        <f t="shared" si="0"/>
        <v>6.8613416967587007E-2</v>
      </c>
    </row>
    <row r="23" spans="1:3" ht="15.75" customHeight="1">
      <c r="A23" s="4">
        <v>44620</v>
      </c>
      <c r="B23" s="5">
        <v>111.2144</v>
      </c>
      <c r="C23" s="10">
        <f t="shared" si="0"/>
        <v>-4.5881004509172763E-2</v>
      </c>
    </row>
    <row r="24" spans="1:3" ht="15.75" customHeight="1">
      <c r="A24" s="4">
        <v>44592</v>
      </c>
      <c r="B24" s="5">
        <v>116.5624</v>
      </c>
      <c r="C24" s="10">
        <f t="shared" si="0"/>
        <v>-8.23144472664461E-2</v>
      </c>
    </row>
    <row r="25" spans="1:3" ht="15.75" customHeight="1">
      <c r="A25" s="4">
        <v>44561</v>
      </c>
      <c r="B25" s="5">
        <v>127.01779999999999</v>
      </c>
      <c r="C25" s="10">
        <f t="shared" si="0"/>
        <v>9.4573400250940992E-2</v>
      </c>
    </row>
    <row r="26" spans="1:3" ht="15.75" customHeight="1">
      <c r="A26" s="4">
        <v>44530</v>
      </c>
      <c r="B26" s="5">
        <v>116.0432</v>
      </c>
      <c r="C26" s="10">
        <f t="shared" si="0"/>
        <v>-2.4126224328726822E-2</v>
      </c>
    </row>
    <row r="27" spans="1:3" ht="15.75" customHeight="1">
      <c r="A27" s="4">
        <v>44498</v>
      </c>
      <c r="B27" s="5">
        <v>118.9121</v>
      </c>
      <c r="C27" s="10">
        <f t="shared" si="0"/>
        <v>7.2760783351436334E-2</v>
      </c>
    </row>
    <row r="28" spans="1:3" ht="15.75" customHeight="1">
      <c r="A28" s="4">
        <v>44469</v>
      </c>
      <c r="B28" s="5">
        <v>110.8468</v>
      </c>
      <c r="C28" s="10">
        <f t="shared" si="0"/>
        <v>-5.6235031080861329E-2</v>
      </c>
    </row>
    <row r="29" spans="1:3" ht="15.75" customHeight="1">
      <c r="A29" s="4">
        <v>44439</v>
      </c>
      <c r="B29" s="5">
        <v>117.4517</v>
      </c>
      <c r="C29" s="10">
        <f t="shared" si="0"/>
        <v>1.9396460067924125E-2</v>
      </c>
    </row>
    <row r="30" spans="1:3" ht="15.75" customHeight="1">
      <c r="A30" s="4">
        <v>44407</v>
      </c>
      <c r="B30" s="5">
        <v>115.2169</v>
      </c>
      <c r="C30" s="10">
        <f t="shared" si="0"/>
        <v>4.6890546020536786E-2</v>
      </c>
    </row>
    <row r="31" spans="1:3" ht="15.75" customHeight="1">
      <c r="A31" s="4">
        <v>44377</v>
      </c>
      <c r="B31" s="5">
        <v>110.05629999999999</v>
      </c>
      <c r="C31" s="10">
        <f t="shared" si="0"/>
        <v>2.2542021237553382E-2</v>
      </c>
    </row>
    <row r="32" spans="1:3" ht="15.75" customHeight="1">
      <c r="A32" s="4">
        <v>44347</v>
      </c>
      <c r="B32" s="5">
        <v>107.6301</v>
      </c>
      <c r="C32" s="10">
        <f t="shared" si="0"/>
        <v>1.0082041521906773E-2</v>
      </c>
    </row>
    <row r="33" spans="1:3" ht="15.75" customHeight="1">
      <c r="A33" s="4">
        <v>44316</v>
      </c>
      <c r="B33" s="5">
        <v>106.5558</v>
      </c>
      <c r="C33" s="10">
        <f t="shared" si="0"/>
        <v>7.8854886475814484E-2</v>
      </c>
    </row>
    <row r="34" spans="1:3" ht="15.75" customHeight="1">
      <c r="A34" s="4">
        <v>44286</v>
      </c>
      <c r="B34" s="5">
        <v>98.767499999999998</v>
      </c>
      <c r="C34" s="10">
        <f t="shared" si="0"/>
        <v>5.7696632462266945E-2</v>
      </c>
    </row>
    <row r="35" spans="1:3" ht="15.75" customHeight="1">
      <c r="A35" s="4">
        <v>44253</v>
      </c>
      <c r="B35" s="5">
        <v>93.379800000000003</v>
      </c>
      <c r="C35" s="10">
        <f t="shared" si="0"/>
        <v>2.4273064017752109E-2</v>
      </c>
    </row>
    <row r="36" spans="1:3" ht="15.75" customHeight="1">
      <c r="A36" s="4">
        <v>44225</v>
      </c>
      <c r="B36" s="5">
        <v>91.166899999999998</v>
      </c>
      <c r="C36" s="10">
        <f t="shared" si="0"/>
        <v>-4.3194586424121521E-3</v>
      </c>
    </row>
    <row r="37" spans="1:3" ht="15.75" customHeight="1">
      <c r="A37" s="4">
        <v>44196</v>
      </c>
      <c r="B37" s="5">
        <v>91.562399999999997</v>
      </c>
      <c r="C37" s="10">
        <f t="shared" si="0"/>
        <v>2.5073105634843464E-2</v>
      </c>
    </row>
    <row r="38" spans="1:3" ht="15.75" customHeight="1">
      <c r="A38" s="4">
        <v>44165</v>
      </c>
      <c r="B38" s="5">
        <v>89.322800000000001</v>
      </c>
      <c r="C38" s="10">
        <f t="shared" si="0"/>
        <v>8.5794792189621619E-2</v>
      </c>
    </row>
    <row r="39" spans="1:3" ht="15.75" customHeight="1">
      <c r="A39" s="4">
        <v>44134</v>
      </c>
      <c r="B39" s="5">
        <v>82.264899999999997</v>
      </c>
      <c r="C39" s="10">
        <f t="shared" si="0"/>
        <v>-2.9182962031112394E-2</v>
      </c>
    </row>
    <row r="40" spans="1:3" ht="15.75" customHeight="1">
      <c r="A40" s="4">
        <v>44104</v>
      </c>
      <c r="B40" s="5">
        <v>84.737799999999993</v>
      </c>
      <c r="C40" s="10">
        <f t="shared" si="0"/>
        <v>-2.323367153333479E-2</v>
      </c>
    </row>
    <row r="41" spans="1:3" ht="15.75" customHeight="1">
      <c r="A41" s="4">
        <v>44074</v>
      </c>
      <c r="B41" s="5">
        <v>86.753399999999999</v>
      </c>
      <c r="C41" s="10">
        <f t="shared" si="0"/>
        <v>2.3153443554816346E-3</v>
      </c>
    </row>
    <row r="42" spans="1:3" ht="15.75" customHeight="1">
      <c r="A42" s="4">
        <v>44043</v>
      </c>
      <c r="B42" s="5">
        <v>86.552999999999997</v>
      </c>
      <c r="C42" s="10">
        <f t="shared" si="0"/>
        <v>4.1237845127404284E-2</v>
      </c>
    </row>
    <row r="43" spans="1:3" ht="15.75" customHeight="1">
      <c r="A43" s="4">
        <v>44012</v>
      </c>
      <c r="B43" s="5">
        <v>83.125100000000003</v>
      </c>
      <c r="C43" s="10">
        <f t="shared" si="0"/>
        <v>2.4645704135680908E-2</v>
      </c>
    </row>
    <row r="44" spans="1:3" ht="15.75" customHeight="1">
      <c r="A44" s="4">
        <v>43980</v>
      </c>
      <c r="B44" s="5">
        <v>81.125699999999995</v>
      </c>
      <c r="C44" s="10">
        <f t="shared" si="0"/>
        <v>1.8013507307046418E-2</v>
      </c>
    </row>
    <row r="45" spans="1:3" ht="15.75" customHeight="1">
      <c r="A45" s="4">
        <v>43951</v>
      </c>
      <c r="B45" s="5">
        <v>79.690200000000004</v>
      </c>
      <c r="C45" s="10">
        <f t="shared" si="0"/>
        <v>9.3144032921810671E-2</v>
      </c>
    </row>
    <row r="46" spans="1:3" ht="15.75" customHeight="1">
      <c r="A46" s="4">
        <v>43921</v>
      </c>
      <c r="B46" s="5">
        <v>72.900000000000006</v>
      </c>
      <c r="C46" s="10">
        <f t="shared" si="0"/>
        <v>-0.19672962073297043</v>
      </c>
    </row>
    <row r="47" spans="1:3" ht="15.75" customHeight="1">
      <c r="A47" s="4">
        <v>43889</v>
      </c>
      <c r="B47" s="5">
        <v>90.754000000000005</v>
      </c>
      <c r="C47" s="10">
        <f t="shared" si="0"/>
        <v>-7.5817318267358588E-2</v>
      </c>
    </row>
    <row r="48" spans="1:3" ht="15.75" customHeight="1">
      <c r="A48" s="4">
        <v>43861</v>
      </c>
      <c r="B48" s="5">
        <v>98.199200000000005</v>
      </c>
      <c r="C48" s="10">
        <f t="shared" si="0"/>
        <v>1.6007946033191282E-2</v>
      </c>
    </row>
    <row r="49" spans="1:3" ht="15.75" customHeight="1">
      <c r="A49" s="4">
        <v>43830</v>
      </c>
      <c r="B49" s="5">
        <v>96.652000000000001</v>
      </c>
      <c r="C49" s="10">
        <f t="shared" si="0"/>
        <v>8.5145456822071294E-3</v>
      </c>
    </row>
    <row r="50" spans="1:3" ht="15.75" customHeight="1">
      <c r="A50" s="4">
        <v>43798</v>
      </c>
      <c r="B50" s="5">
        <v>95.835999999999999</v>
      </c>
      <c r="C50" s="10">
        <f t="shared" si="0"/>
        <v>-1.1244672476603263E-2</v>
      </c>
    </row>
    <row r="51" spans="1:3" ht="15.75" customHeight="1">
      <c r="A51" s="4">
        <v>43769</v>
      </c>
      <c r="B51" s="5">
        <v>96.925899999999999</v>
      </c>
      <c r="C51" s="10">
        <f t="shared" si="0"/>
        <v>7.696578281988207E-3</v>
      </c>
    </row>
    <row r="52" spans="1:3" ht="15.75" customHeight="1">
      <c r="A52" s="4">
        <v>43738</v>
      </c>
      <c r="B52" s="5">
        <v>96.185599999999994</v>
      </c>
      <c r="C52" s="10">
        <f t="shared" si="0"/>
        <v>1.8907698777657297E-2</v>
      </c>
    </row>
    <row r="53" spans="1:3" ht="15.75" customHeight="1">
      <c r="A53" s="4">
        <v>43707</v>
      </c>
      <c r="B53" s="5">
        <v>94.400700000000001</v>
      </c>
      <c r="C53" s="10">
        <f t="shared" si="0"/>
        <v>3.4344587591024968E-2</v>
      </c>
    </row>
    <row r="54" spans="1:3" ht="15.75" customHeight="1">
      <c r="A54" s="4">
        <v>43677</v>
      </c>
      <c r="B54" s="5">
        <v>91.266199999999998</v>
      </c>
      <c r="C54" s="10">
        <f t="shared" si="0"/>
        <v>2.3822504616199169E-2</v>
      </c>
    </row>
    <row r="55" spans="1:3" ht="15.75" customHeight="1">
      <c r="A55" s="4">
        <v>43644</v>
      </c>
      <c r="B55" s="5">
        <v>89.142600000000002</v>
      </c>
      <c r="C55" s="10">
        <f t="shared" si="0"/>
        <v>1.2711349329782733E-2</v>
      </c>
    </row>
    <row r="56" spans="1:3" ht="15.75" customHeight="1">
      <c r="A56" s="4">
        <v>43616</v>
      </c>
      <c r="B56" s="5">
        <v>88.023700000000005</v>
      </c>
      <c r="C56" s="10">
        <f t="shared" si="0"/>
        <v>-1.493952724393458E-3</v>
      </c>
    </row>
    <row r="57" spans="1:3" ht="15.75" customHeight="1">
      <c r="A57" s="4">
        <v>43585</v>
      </c>
      <c r="B57" s="5">
        <v>88.1554</v>
      </c>
      <c r="C57" s="10">
        <f t="shared" si="0"/>
        <v>-4.6033833733953637E-4</v>
      </c>
    </row>
    <row r="58" spans="1:3" ht="15.75" customHeight="1">
      <c r="A58" s="4">
        <v>43553</v>
      </c>
      <c r="B58" s="5">
        <v>88.195999999999998</v>
      </c>
      <c r="C58" s="10">
        <f t="shared" si="0"/>
        <v>4.1685859595164979E-2</v>
      </c>
    </row>
    <row r="59" spans="1:3" ht="15.75" customHeight="1">
      <c r="A59" s="4">
        <v>43524</v>
      </c>
      <c r="B59" s="5">
        <v>84.666600000000003</v>
      </c>
      <c r="C59" s="10">
        <f t="shared" si="0"/>
        <v>7.3013542661824714E-3</v>
      </c>
    </row>
    <row r="60" spans="1:3" ht="15.75" customHeight="1">
      <c r="A60" s="4">
        <v>43496</v>
      </c>
      <c r="B60" s="5">
        <v>84.052899999999994</v>
      </c>
      <c r="C60" s="10">
        <f t="shared" si="0"/>
        <v>0.11475846849009484</v>
      </c>
    </row>
    <row r="61" spans="1:3" ht="15.75" customHeight="1">
      <c r="A61" s="4">
        <v>43465</v>
      </c>
      <c r="B61" s="5">
        <v>75.400099999999995</v>
      </c>
      <c r="C61" s="10">
        <f t="shared" si="0"/>
        <v>-7.8012961604304307E-2</v>
      </c>
    </row>
    <row r="62" spans="1:3" ht="15.75" customHeight="1">
      <c r="A62" s="4">
        <v>43434</v>
      </c>
      <c r="B62" s="5">
        <v>81.78</v>
      </c>
      <c r="C62" s="10">
        <f t="shared" si="0"/>
        <v>1.8843242906531322E-2</v>
      </c>
    </row>
    <row r="63" spans="1:3" ht="15.75" customHeight="1">
      <c r="A63" s="2">
        <v>47057</v>
      </c>
      <c r="B63" s="9">
        <v>80.267499999999998</v>
      </c>
    </row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00"/>
  <sheetViews>
    <sheetView topLeftCell="A48" workbookViewId="0">
      <selection activeCell="C2" sqref="C2:C62"/>
    </sheetView>
  </sheetViews>
  <sheetFormatPr baseColWidth="10" defaultColWidth="14.5" defaultRowHeight="15" customHeight="1"/>
  <cols>
    <col min="1" max="1" width="10.6640625" customWidth="1"/>
    <col min="2" max="2" width="14.5" customWidth="1"/>
    <col min="3" max="19" width="8.6640625" customWidth="1"/>
  </cols>
  <sheetData>
    <row r="1" spans="1:5" ht="48">
      <c r="A1" s="6" t="s">
        <v>42</v>
      </c>
      <c r="B1" s="6" t="s">
        <v>82</v>
      </c>
      <c r="C1" s="6" t="s">
        <v>83</v>
      </c>
      <c r="D1" s="6" t="s">
        <v>84</v>
      </c>
      <c r="E1" s="6" t="s">
        <v>85</v>
      </c>
    </row>
    <row r="2" spans="1:5">
      <c r="A2" s="4">
        <v>45231</v>
      </c>
      <c r="B2" s="5">
        <v>146.72900000000001</v>
      </c>
      <c r="C2" s="10">
        <f>(B2-B3)/B3</f>
        <v>1.638220054861329E-2</v>
      </c>
      <c r="D2" s="12">
        <f>AVERAGE(C2:C62)</f>
        <v>4.3888375589631037E-3</v>
      </c>
      <c r="E2" s="13">
        <f>D2*12</f>
        <v>5.2666050707557241E-2</v>
      </c>
    </row>
    <row r="3" spans="1:5">
      <c r="A3" s="4">
        <v>45230</v>
      </c>
      <c r="B3" s="5">
        <v>144.364</v>
      </c>
      <c r="C3" s="10">
        <f t="shared" ref="C3:C62" si="0">(B3-B4)/B4</f>
        <v>1.7213802044799657E-2</v>
      </c>
    </row>
    <row r="4" spans="1:5">
      <c r="A4" s="4">
        <v>45198</v>
      </c>
      <c r="B4" s="5">
        <v>141.92099999999999</v>
      </c>
      <c r="C4" s="10">
        <f t="shared" si="0"/>
        <v>-3.2306234189514449E-2</v>
      </c>
    </row>
    <row r="5" spans="1:5">
      <c r="A5" s="4">
        <v>45169</v>
      </c>
      <c r="B5" s="5">
        <v>146.65899999999999</v>
      </c>
      <c r="C5" s="10">
        <f t="shared" si="0"/>
        <v>-8.9165051920306063E-2</v>
      </c>
    </row>
    <row r="6" spans="1:5">
      <c r="A6" s="4">
        <v>45138</v>
      </c>
      <c r="B6" s="5">
        <v>161.01599999999999</v>
      </c>
      <c r="C6" s="10">
        <f t="shared" si="0"/>
        <v>7.8971527363617455E-2</v>
      </c>
    </row>
    <row r="7" spans="1:5">
      <c r="A7" s="4">
        <v>45107</v>
      </c>
      <c r="B7" s="5">
        <v>149.23099999999999</v>
      </c>
      <c r="C7" s="10">
        <f t="shared" si="0"/>
        <v>0.11676445056425308</v>
      </c>
    </row>
    <row r="8" spans="1:5">
      <c r="A8" s="4">
        <v>45077</v>
      </c>
      <c r="B8" s="5">
        <v>133.62799999999999</v>
      </c>
      <c r="C8" s="10">
        <f t="shared" si="0"/>
        <v>-7.2098659130205398E-2</v>
      </c>
    </row>
    <row r="9" spans="1:5">
      <c r="A9" s="4">
        <v>45044</v>
      </c>
      <c r="B9" s="5">
        <v>144.011</v>
      </c>
      <c r="C9" s="10">
        <f t="shared" si="0"/>
        <v>1.2059453951298418E-2</v>
      </c>
    </row>
    <row r="10" spans="1:5">
      <c r="A10" s="4">
        <v>45016</v>
      </c>
      <c r="B10" s="5">
        <v>142.29499999999999</v>
      </c>
      <c r="C10" s="10">
        <f t="shared" si="0"/>
        <v>-6.8817035422842718E-2</v>
      </c>
    </row>
    <row r="11" spans="1:5">
      <c r="A11" s="4">
        <v>44985</v>
      </c>
      <c r="B11" s="5">
        <v>152.81100000000001</v>
      </c>
      <c r="C11" s="10">
        <f t="shared" si="0"/>
        <v>-4.9588267489302326E-2</v>
      </c>
    </row>
    <row r="12" spans="1:5">
      <c r="A12" s="4">
        <v>44957</v>
      </c>
      <c r="B12" s="5">
        <v>160.78399999999999</v>
      </c>
      <c r="C12" s="10">
        <f t="shared" si="0"/>
        <v>9.3463727803809793E-2</v>
      </c>
    </row>
    <row r="13" spans="1:5">
      <c r="A13" s="4">
        <v>44925</v>
      </c>
      <c r="B13" s="5">
        <v>147.041</v>
      </c>
      <c r="C13" s="10">
        <f t="shared" si="0"/>
        <v>-1.2972723321017341E-3</v>
      </c>
    </row>
    <row r="14" spans="1:5">
      <c r="A14" s="4">
        <v>44895</v>
      </c>
      <c r="B14" s="5">
        <v>147.232</v>
      </c>
      <c r="C14" s="10">
        <f t="shared" si="0"/>
        <v>9.5981777307984378E-2</v>
      </c>
    </row>
    <row r="15" spans="1:5">
      <c r="A15" s="4">
        <v>44865</v>
      </c>
      <c r="B15" s="5">
        <v>134.33799999999999</v>
      </c>
      <c r="C15" s="10">
        <f t="shared" si="0"/>
        <v>0.2142669908616778</v>
      </c>
    </row>
    <row r="16" spans="1:5">
      <c r="A16" s="4">
        <v>44834</v>
      </c>
      <c r="B16" s="5">
        <v>110.633</v>
      </c>
      <c r="C16" s="10">
        <f t="shared" si="0"/>
        <v>-0.10491100323624596</v>
      </c>
    </row>
    <row r="17" spans="1:3">
      <c r="A17" s="4">
        <v>44804</v>
      </c>
      <c r="B17" s="5">
        <v>123.6</v>
      </c>
      <c r="C17" s="10">
        <f t="shared" si="0"/>
        <v>-6.130384592016528E-2</v>
      </c>
    </row>
    <row r="18" spans="1:3">
      <c r="A18" s="4">
        <v>44771</v>
      </c>
      <c r="B18" s="5">
        <v>131.672</v>
      </c>
      <c r="C18" s="10">
        <f t="shared" si="0"/>
        <v>0.14454595238302193</v>
      </c>
    </row>
    <row r="19" spans="1:3">
      <c r="A19" s="4">
        <v>44742</v>
      </c>
      <c r="B19" s="5">
        <v>115.04300000000001</v>
      </c>
      <c r="C19" s="10">
        <f t="shared" si="0"/>
        <v>-0.15904239766081874</v>
      </c>
    </row>
    <row r="20" spans="1:3">
      <c r="A20" s="4">
        <v>44712</v>
      </c>
      <c r="B20" s="5">
        <v>136.80000000000001</v>
      </c>
      <c r="C20" s="10">
        <f t="shared" si="0"/>
        <v>-2.8388388957150974E-2</v>
      </c>
    </row>
    <row r="21" spans="1:3" ht="15.75" customHeight="1">
      <c r="A21" s="4">
        <v>44680</v>
      </c>
      <c r="B21" s="5">
        <v>140.797</v>
      </c>
      <c r="C21" s="10">
        <f t="shared" si="0"/>
        <v>-0.10307242462271547</v>
      </c>
    </row>
    <row r="22" spans="1:3" ht="15.75" customHeight="1">
      <c r="A22" s="4">
        <v>44651</v>
      </c>
      <c r="B22" s="5">
        <v>156.977</v>
      </c>
      <c r="C22" s="10">
        <f t="shared" si="0"/>
        <v>-3.1711469423506278E-2</v>
      </c>
    </row>
    <row r="23" spans="1:3" ht="15.75" customHeight="1">
      <c r="A23" s="4">
        <v>44620</v>
      </c>
      <c r="B23" s="5">
        <v>162.11799999999999</v>
      </c>
      <c r="C23" s="10">
        <f t="shared" si="0"/>
        <v>-6.5489194657566724E-2</v>
      </c>
    </row>
    <row r="24" spans="1:3" ht="15.75" customHeight="1">
      <c r="A24" s="4">
        <v>44592</v>
      </c>
      <c r="B24" s="5">
        <v>173.47900000000001</v>
      </c>
      <c r="C24" s="10">
        <f t="shared" si="0"/>
        <v>-7.8675256116796655E-2</v>
      </c>
    </row>
    <row r="25" spans="1:3" ht="15.75" customHeight="1">
      <c r="A25" s="4">
        <v>44561</v>
      </c>
      <c r="B25" s="5">
        <v>188.29300000000001</v>
      </c>
      <c r="C25" s="10">
        <f t="shared" si="0"/>
        <v>5.6668256685092254E-2</v>
      </c>
    </row>
    <row r="26" spans="1:3" ht="15.75" customHeight="1">
      <c r="A26" s="4">
        <v>44530</v>
      </c>
      <c r="B26" s="5">
        <v>178.19499999999999</v>
      </c>
      <c r="C26" s="10">
        <f t="shared" si="0"/>
        <v>4.27101863121431E-2</v>
      </c>
    </row>
    <row r="27" spans="1:3" ht="15.75" customHeight="1">
      <c r="A27" s="4">
        <v>44498</v>
      </c>
      <c r="B27" s="5">
        <v>170.89599999999999</v>
      </c>
      <c r="C27" s="10">
        <f t="shared" si="0"/>
        <v>0.12779563257683232</v>
      </c>
    </row>
    <row r="28" spans="1:3" ht="15.75" customHeight="1">
      <c r="A28" s="4">
        <v>44469</v>
      </c>
      <c r="B28" s="5">
        <v>151.53100000000001</v>
      </c>
      <c r="C28" s="10">
        <f t="shared" si="0"/>
        <v>-2.234280036646576E-2</v>
      </c>
    </row>
    <row r="29" spans="1:3" ht="15.75" customHeight="1">
      <c r="A29" s="4">
        <v>44439</v>
      </c>
      <c r="B29" s="5">
        <v>154.994</v>
      </c>
      <c r="C29" s="10">
        <f t="shared" si="0"/>
        <v>6.2672690997099753E-2</v>
      </c>
    </row>
    <row r="30" spans="1:3" ht="15.75" customHeight="1">
      <c r="A30" s="4">
        <v>44407</v>
      </c>
      <c r="B30" s="5">
        <v>145.85300000000001</v>
      </c>
      <c r="C30" s="10">
        <f t="shared" si="0"/>
        <v>-2.0029025625865022E-2</v>
      </c>
    </row>
    <row r="31" spans="1:3" ht="15.75" customHeight="1">
      <c r="A31" s="4">
        <v>44377</v>
      </c>
      <c r="B31" s="5">
        <v>148.834</v>
      </c>
      <c r="C31" s="10">
        <f t="shared" si="0"/>
        <v>1.5488114407357948E-2</v>
      </c>
    </row>
    <row r="32" spans="1:3" ht="15.75" customHeight="1">
      <c r="A32" s="4">
        <v>44347</v>
      </c>
      <c r="B32" s="5">
        <v>146.56399999999999</v>
      </c>
      <c r="C32" s="10">
        <f t="shared" si="0"/>
        <v>5.5449936628643767E-2</v>
      </c>
    </row>
    <row r="33" spans="1:3" ht="15.75" customHeight="1">
      <c r="A33" s="4">
        <v>44316</v>
      </c>
      <c r="B33" s="5">
        <v>138.864</v>
      </c>
      <c r="C33" s="10">
        <f t="shared" si="0"/>
        <v>8.2220178624312329E-2</v>
      </c>
    </row>
    <row r="34" spans="1:3" ht="15.75" customHeight="1">
      <c r="A34" s="4">
        <v>44286</v>
      </c>
      <c r="B34" s="5">
        <v>128.31399999999999</v>
      </c>
      <c r="C34" s="10">
        <f t="shared" si="0"/>
        <v>7.5222211752881563E-3</v>
      </c>
    </row>
    <row r="35" spans="1:3" ht="15.75" customHeight="1">
      <c r="A35" s="4">
        <v>44253</v>
      </c>
      <c r="B35" s="5">
        <v>127.35599999999999</v>
      </c>
      <c r="C35" s="10">
        <f t="shared" si="0"/>
        <v>0.21511306173075082</v>
      </c>
    </row>
    <row r="36" spans="1:3" ht="15.75" customHeight="1">
      <c r="A36" s="4">
        <v>44225</v>
      </c>
      <c r="B36" s="5">
        <v>104.81</v>
      </c>
      <c r="C36" s="10">
        <f t="shared" si="0"/>
        <v>8.9704934395209088E-2</v>
      </c>
    </row>
    <row r="37" spans="1:3" ht="15.75" customHeight="1">
      <c r="A37" s="4">
        <v>44196</v>
      </c>
      <c r="B37" s="5">
        <v>96.182000000000002</v>
      </c>
      <c r="C37" s="10">
        <f t="shared" si="0"/>
        <v>4.8865334074873874E-2</v>
      </c>
    </row>
    <row r="38" spans="1:3" ht="15.75" customHeight="1">
      <c r="A38" s="4">
        <v>44165</v>
      </c>
      <c r="B38" s="5">
        <v>91.700999999999993</v>
      </c>
      <c r="C38" s="10">
        <f t="shared" si="0"/>
        <v>0.31459659384138988</v>
      </c>
    </row>
    <row r="39" spans="1:3" ht="15.75" customHeight="1">
      <c r="A39" s="4">
        <v>44134</v>
      </c>
      <c r="B39" s="5">
        <v>69.756</v>
      </c>
      <c r="C39" s="10">
        <f t="shared" si="0"/>
        <v>-1.0889909817934329E-2</v>
      </c>
    </row>
    <row r="40" spans="1:3" ht="15.75" customHeight="1">
      <c r="A40" s="4">
        <v>44104</v>
      </c>
      <c r="B40" s="5">
        <v>70.524000000000001</v>
      </c>
      <c r="C40" s="10">
        <f t="shared" si="0"/>
        <v>-4.6715328467153323E-2</v>
      </c>
    </row>
    <row r="41" spans="1:3" ht="15.75" customHeight="1">
      <c r="A41" s="4">
        <v>44074</v>
      </c>
      <c r="B41" s="5">
        <v>73.98</v>
      </c>
      <c r="C41" s="10">
        <f t="shared" si="0"/>
        <v>8.821322977803274E-2</v>
      </c>
    </row>
    <row r="42" spans="1:3" ht="15.75" customHeight="1">
      <c r="A42" s="4">
        <v>44043</v>
      </c>
      <c r="B42" s="5">
        <v>67.983000000000004</v>
      </c>
      <c r="C42" s="10">
        <f t="shared" si="0"/>
        <v>-6.8764297357642779E-2</v>
      </c>
    </row>
    <row r="43" spans="1:3" ht="15.75" customHeight="1">
      <c r="A43" s="4">
        <v>44012</v>
      </c>
      <c r="B43" s="5">
        <v>73.003</v>
      </c>
      <c r="C43" s="10">
        <f t="shared" si="0"/>
        <v>0.18509439781821727</v>
      </c>
    </row>
    <row r="44" spans="1:3" ht="15.75" customHeight="1">
      <c r="A44" s="4">
        <v>43980</v>
      </c>
      <c r="B44" s="5">
        <v>61.600999999999999</v>
      </c>
      <c r="C44" s="10">
        <f t="shared" si="0"/>
        <v>-0.13583693395432364</v>
      </c>
    </row>
    <row r="45" spans="1:3" ht="15.75" customHeight="1">
      <c r="A45" s="4">
        <v>43951</v>
      </c>
      <c r="B45" s="5">
        <v>71.284000000000006</v>
      </c>
      <c r="C45" s="10">
        <f t="shared" si="0"/>
        <v>0.21709436732742582</v>
      </c>
    </row>
    <row r="46" spans="1:3" ht="15.75" customHeight="1">
      <c r="A46" s="4">
        <v>43921</v>
      </c>
      <c r="B46" s="5">
        <v>58.569000000000003</v>
      </c>
      <c r="C46" s="10">
        <f t="shared" si="0"/>
        <v>-0.5542727985327357</v>
      </c>
    </row>
    <row r="47" spans="1:3" ht="15.75" customHeight="1">
      <c r="A47" s="4">
        <v>43889</v>
      </c>
      <c r="B47" s="5">
        <v>131.40100000000001</v>
      </c>
      <c r="C47" s="10">
        <f t="shared" si="0"/>
        <v>-6.1629210674779118E-2</v>
      </c>
    </row>
    <row r="48" spans="1:3" ht="15.75" customHeight="1">
      <c r="A48" s="4">
        <v>43861</v>
      </c>
      <c r="B48" s="5">
        <v>140.03100000000001</v>
      </c>
      <c r="C48" s="10">
        <f t="shared" si="0"/>
        <v>-0.10613565856834623</v>
      </c>
    </row>
    <row r="49" spans="1:3" ht="15.75" customHeight="1">
      <c r="A49" s="4">
        <v>43830</v>
      </c>
      <c r="B49" s="5">
        <v>156.65799999999999</v>
      </c>
      <c r="C49" s="10">
        <f t="shared" si="0"/>
        <v>-1.4878257369956823E-2</v>
      </c>
    </row>
    <row r="50" spans="1:3" ht="15.75" customHeight="1">
      <c r="A50" s="4">
        <v>43798</v>
      </c>
      <c r="B50" s="5">
        <v>159.024</v>
      </c>
      <c r="C50" s="10">
        <f t="shared" si="0"/>
        <v>1.7239283818101522E-2</v>
      </c>
    </row>
    <row r="51" spans="1:3" ht="15.75" customHeight="1">
      <c r="A51" s="4">
        <v>43769</v>
      </c>
      <c r="B51" s="5">
        <v>156.32900000000001</v>
      </c>
      <c r="C51" s="10">
        <f t="shared" si="0"/>
        <v>-3.1928662104839495E-2</v>
      </c>
    </row>
    <row r="52" spans="1:3" ht="15.75" customHeight="1">
      <c r="A52" s="4">
        <v>43738</v>
      </c>
      <c r="B52" s="5">
        <v>161.48500000000001</v>
      </c>
      <c r="C52" s="10">
        <f t="shared" si="0"/>
        <v>4.5048018430794007E-2</v>
      </c>
    </row>
    <row r="53" spans="1:3" ht="15.75" customHeight="1">
      <c r="A53" s="4">
        <v>43707</v>
      </c>
      <c r="B53" s="5">
        <v>154.524</v>
      </c>
      <c r="C53" s="10">
        <f t="shared" si="0"/>
        <v>-6.8711767364773302E-2</v>
      </c>
    </row>
    <row r="54" spans="1:3" ht="15.75" customHeight="1">
      <c r="A54" s="4">
        <v>43677</v>
      </c>
      <c r="B54" s="5">
        <v>165.92500000000001</v>
      </c>
      <c r="C54" s="10">
        <f t="shared" si="0"/>
        <v>1.5272687221974125E-2</v>
      </c>
    </row>
    <row r="55" spans="1:3" ht="15.75" customHeight="1">
      <c r="A55" s="4">
        <v>43644</v>
      </c>
      <c r="B55" s="5">
        <v>163.429</v>
      </c>
      <c r="C55" s="10">
        <f t="shared" si="0"/>
        <v>-1.4371698067691178E-2</v>
      </c>
    </row>
    <row r="56" spans="1:3" ht="15.75" customHeight="1">
      <c r="A56" s="4">
        <v>43616</v>
      </c>
      <c r="B56" s="5">
        <v>165.81200000000001</v>
      </c>
      <c r="C56" s="10">
        <f t="shared" si="0"/>
        <v>-5.592848805761938E-2</v>
      </c>
    </row>
    <row r="57" spans="1:3" ht="15.75" customHeight="1">
      <c r="A57" s="4">
        <v>43585</v>
      </c>
      <c r="B57" s="5">
        <v>175.63499999999999</v>
      </c>
      <c r="C57" s="10">
        <f t="shared" si="0"/>
        <v>-4.670538428137222E-2</v>
      </c>
    </row>
    <row r="58" spans="1:3" ht="15.75" customHeight="1">
      <c r="A58" s="4">
        <v>43553</v>
      </c>
      <c r="B58" s="5">
        <v>184.24</v>
      </c>
      <c r="C58" s="10">
        <f t="shared" si="0"/>
        <v>5.7976394545197121E-3</v>
      </c>
    </row>
    <row r="59" spans="1:3" ht="15.75" customHeight="1">
      <c r="A59" s="4">
        <v>43524</v>
      </c>
      <c r="B59" s="5">
        <v>183.178</v>
      </c>
      <c r="C59" s="10">
        <f t="shared" si="0"/>
        <v>5.8093564682626438E-3</v>
      </c>
    </row>
    <row r="60" spans="1:3" ht="15.75" customHeight="1">
      <c r="A60" s="4">
        <v>43496</v>
      </c>
      <c r="B60" s="5">
        <v>182.12</v>
      </c>
      <c r="C60" s="10">
        <f t="shared" si="0"/>
        <v>8.4112149532710248E-2</v>
      </c>
    </row>
    <row r="61" spans="1:3" ht="15.75" customHeight="1">
      <c r="A61" s="4">
        <v>43465</v>
      </c>
      <c r="B61" s="5">
        <v>167.99</v>
      </c>
      <c r="C61" s="10">
        <f t="shared" si="0"/>
        <v>-9.5320157251332804E-2</v>
      </c>
    </row>
    <row r="62" spans="1:3" ht="15.75" customHeight="1">
      <c r="A62" s="4">
        <v>43434</v>
      </c>
      <c r="B62" s="5">
        <v>185.69</v>
      </c>
      <c r="C62" s="10">
        <f t="shared" si="0"/>
        <v>-4.0921840892879447E-3</v>
      </c>
    </row>
    <row r="63" spans="1:3" ht="15.75" customHeight="1">
      <c r="A63" s="2">
        <v>47057</v>
      </c>
      <c r="B63" s="9">
        <v>186.453</v>
      </c>
    </row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00"/>
  <sheetViews>
    <sheetView topLeftCell="A23" workbookViewId="0">
      <selection activeCell="C2" sqref="C2:C62"/>
    </sheetView>
  </sheetViews>
  <sheetFormatPr baseColWidth="10" defaultColWidth="14.5" defaultRowHeight="15" customHeight="1"/>
  <cols>
    <col min="1" max="1" width="10.6640625" customWidth="1"/>
    <col min="2" max="2" width="16.5" customWidth="1"/>
    <col min="3" max="19" width="8.6640625" customWidth="1"/>
  </cols>
  <sheetData>
    <row r="1" spans="1:5" ht="48">
      <c r="A1" s="6" t="s">
        <v>42</v>
      </c>
      <c r="B1" s="6" t="s">
        <v>82</v>
      </c>
      <c r="C1" s="6" t="s">
        <v>83</v>
      </c>
      <c r="D1" s="6" t="s">
        <v>84</v>
      </c>
      <c r="E1" s="6" t="s">
        <v>85</v>
      </c>
    </row>
    <row r="2" spans="1:5">
      <c r="A2" s="4">
        <v>45231</v>
      </c>
      <c r="B2" s="5">
        <v>195.744</v>
      </c>
      <c r="C2" s="10">
        <f>(B2-B3)/B3</f>
        <v>6.178614386610594E-3</v>
      </c>
      <c r="D2" s="12">
        <f>AVERAGE(C2:C62)</f>
        <v>2.7152337592364195E-2</v>
      </c>
      <c r="E2" s="13">
        <f>D2*12</f>
        <v>0.32582805110837032</v>
      </c>
    </row>
    <row r="3" spans="1:5">
      <c r="A3" s="4">
        <v>45230</v>
      </c>
      <c r="B3" s="5">
        <v>194.542</v>
      </c>
      <c r="C3" s="10">
        <f t="shared" ref="C3:C62" si="0">(B3-B4)/B4</f>
        <v>-2.568664345810948E-3</v>
      </c>
    </row>
    <row r="4" spans="1:5">
      <c r="A4" s="4">
        <v>45198</v>
      </c>
      <c r="B4" s="5">
        <v>195.04300000000001</v>
      </c>
      <c r="C4" s="10">
        <f t="shared" si="0"/>
        <v>-8.8682057535872272E-2</v>
      </c>
    </row>
    <row r="5" spans="1:5">
      <c r="A5" s="4">
        <v>45169</v>
      </c>
      <c r="B5" s="5">
        <v>214.023</v>
      </c>
      <c r="C5" s="10">
        <f t="shared" si="0"/>
        <v>-4.2381261325756765E-2</v>
      </c>
    </row>
    <row r="6" spans="1:5">
      <c r="A6" s="4">
        <v>45138</v>
      </c>
      <c r="B6" s="5">
        <v>223.495</v>
      </c>
      <c r="C6" s="10">
        <f t="shared" si="0"/>
        <v>1.2783563084006262E-2</v>
      </c>
    </row>
    <row r="7" spans="1:5">
      <c r="A7" s="4">
        <v>45107</v>
      </c>
      <c r="B7" s="5">
        <v>220.67400000000001</v>
      </c>
      <c r="C7" s="10">
        <f t="shared" si="0"/>
        <v>9.4330827365957298E-2</v>
      </c>
    </row>
    <row r="8" spans="1:5">
      <c r="A8" s="4">
        <v>45077</v>
      </c>
      <c r="B8" s="5">
        <v>201.65199999999999</v>
      </c>
      <c r="C8" s="10">
        <f t="shared" si="0"/>
        <v>4.6064781192289316E-2</v>
      </c>
    </row>
    <row r="9" spans="1:5">
      <c r="A9" s="4">
        <v>45044</v>
      </c>
      <c r="B9" s="5">
        <v>192.77199999999999</v>
      </c>
      <c r="C9" s="10">
        <f t="shared" si="0"/>
        <v>2.8989916782765027E-2</v>
      </c>
    </row>
    <row r="10" spans="1:5">
      <c r="A10" s="4">
        <v>45016</v>
      </c>
      <c r="B10" s="5">
        <v>187.34100000000001</v>
      </c>
      <c r="C10" s="10">
        <f t="shared" si="0"/>
        <v>0.11864740761086996</v>
      </c>
    </row>
    <row r="11" spans="1:5">
      <c r="A11" s="4">
        <v>44985</v>
      </c>
      <c r="B11" s="5">
        <v>167.471</v>
      </c>
      <c r="C11" s="10">
        <f t="shared" si="0"/>
        <v>2.3179799238744671E-2</v>
      </c>
    </row>
    <row r="12" spans="1:5">
      <c r="A12" s="4">
        <v>44957</v>
      </c>
      <c r="B12" s="5">
        <v>163.67699999999999</v>
      </c>
      <c r="C12" s="10">
        <f t="shared" si="0"/>
        <v>0.11051781691860929</v>
      </c>
    </row>
    <row r="13" spans="1:5">
      <c r="A13" s="4">
        <v>44925</v>
      </c>
      <c r="B13" s="5">
        <v>147.38800000000001</v>
      </c>
      <c r="C13" s="10">
        <f t="shared" si="0"/>
        <v>-0.12227251071939009</v>
      </c>
    </row>
    <row r="14" spans="1:5">
      <c r="A14" s="4">
        <v>44895</v>
      </c>
      <c r="B14" s="5">
        <v>167.92</v>
      </c>
      <c r="C14" s="10">
        <f t="shared" si="0"/>
        <v>-3.3019682817556802E-2</v>
      </c>
    </row>
    <row r="15" spans="1:5">
      <c r="A15" s="4">
        <v>44865</v>
      </c>
      <c r="B15" s="5">
        <v>173.654</v>
      </c>
      <c r="C15" s="10">
        <f t="shared" si="0"/>
        <v>0.10954641586106877</v>
      </c>
    </row>
    <row r="16" spans="1:5">
      <c r="A16" s="4">
        <v>44834</v>
      </c>
      <c r="B16" s="5">
        <v>156.50899999999999</v>
      </c>
      <c r="C16" s="10">
        <f t="shared" si="0"/>
        <v>-0.12097793304090458</v>
      </c>
    </row>
    <row r="17" spans="1:3">
      <c r="A17" s="4">
        <v>44804</v>
      </c>
      <c r="B17" s="5">
        <v>178.04900000000001</v>
      </c>
      <c r="C17" s="10">
        <f t="shared" si="0"/>
        <v>-3.1205110346928924E-2</v>
      </c>
    </row>
    <row r="18" spans="1:3">
      <c r="A18" s="4">
        <v>44771</v>
      </c>
      <c r="B18" s="5">
        <v>183.78399999999999</v>
      </c>
      <c r="C18" s="10">
        <f t="shared" si="0"/>
        <v>0.18863263009481429</v>
      </c>
    </row>
    <row r="19" spans="1:3">
      <c r="A19" s="4">
        <v>44742</v>
      </c>
      <c r="B19" s="5">
        <v>154.61799999999999</v>
      </c>
      <c r="C19" s="10">
        <f t="shared" si="0"/>
        <v>-8.1426296903590795E-2</v>
      </c>
    </row>
    <row r="20" spans="1:3">
      <c r="A20" s="4">
        <v>44712</v>
      </c>
      <c r="B20" s="5">
        <v>168.32400000000001</v>
      </c>
      <c r="C20" s="10">
        <f t="shared" si="0"/>
        <v>-5.4502968650822492E-2</v>
      </c>
    </row>
    <row r="21" spans="1:3" ht="15.75" customHeight="1">
      <c r="A21" s="4">
        <v>44680</v>
      </c>
      <c r="B21" s="5">
        <v>178.02699999999999</v>
      </c>
      <c r="C21" s="10">
        <f t="shared" si="0"/>
        <v>-9.7130018916821853E-2</v>
      </c>
    </row>
    <row r="22" spans="1:3" ht="15.75" customHeight="1">
      <c r="A22" s="4">
        <v>44651</v>
      </c>
      <c r="B22" s="5">
        <v>197.179</v>
      </c>
      <c r="C22" s="10">
        <f t="shared" si="0"/>
        <v>5.746984656473407E-2</v>
      </c>
    </row>
    <row r="23" spans="1:3" ht="15.75" customHeight="1">
      <c r="A23" s="4">
        <v>44620</v>
      </c>
      <c r="B23" s="5">
        <v>186.46299999999999</v>
      </c>
      <c r="C23" s="10">
        <f t="shared" si="0"/>
        <v>-5.4063514610389662E-2</v>
      </c>
    </row>
    <row r="24" spans="1:3" ht="15.75" customHeight="1">
      <c r="A24" s="4">
        <v>44592</v>
      </c>
      <c r="B24" s="5">
        <v>197.12</v>
      </c>
      <c r="C24" s="10">
        <f t="shared" si="0"/>
        <v>-1.5709106887839108E-2</v>
      </c>
    </row>
    <row r="25" spans="1:3" ht="15.75" customHeight="1">
      <c r="A25" s="4">
        <v>44561</v>
      </c>
      <c r="B25" s="5">
        <v>200.26599999999999</v>
      </c>
      <c r="C25" s="10">
        <f t="shared" si="0"/>
        <v>7.4227047439225841E-2</v>
      </c>
    </row>
    <row r="26" spans="1:3" ht="15.75" customHeight="1">
      <c r="A26" s="4">
        <v>44530</v>
      </c>
      <c r="B26" s="5">
        <v>186.428</v>
      </c>
      <c r="C26" s="10">
        <f t="shared" si="0"/>
        <v>0.10507285035150739</v>
      </c>
    </row>
    <row r="27" spans="1:3" ht="15.75" customHeight="1">
      <c r="A27" s="4">
        <v>44498</v>
      </c>
      <c r="B27" s="5">
        <v>168.702</v>
      </c>
      <c r="C27" s="10">
        <f t="shared" si="0"/>
        <v>5.8661847208102615E-2</v>
      </c>
    </row>
    <row r="28" spans="1:3" ht="15.75" customHeight="1">
      <c r="A28" s="4">
        <v>44469</v>
      </c>
      <c r="B28" s="5">
        <v>159.35400000000001</v>
      </c>
      <c r="C28" s="10">
        <f t="shared" si="0"/>
        <v>-6.8039862446487395E-2</v>
      </c>
    </row>
    <row r="29" spans="1:3" ht="15.75" customHeight="1">
      <c r="A29" s="4">
        <v>44439</v>
      </c>
      <c r="B29" s="5">
        <v>170.988</v>
      </c>
      <c r="C29" s="10">
        <f t="shared" si="0"/>
        <v>4.2501691897791107E-2</v>
      </c>
    </row>
    <row r="30" spans="1:3" ht="15.75" customHeight="1">
      <c r="A30" s="4">
        <v>44407</v>
      </c>
      <c r="B30" s="5">
        <v>164.017</v>
      </c>
      <c r="C30" s="10">
        <f t="shared" si="0"/>
        <v>6.4976300240244173E-2</v>
      </c>
    </row>
    <row r="31" spans="1:3" ht="15.75" customHeight="1">
      <c r="A31" s="4">
        <v>44377</v>
      </c>
      <c r="B31" s="5">
        <v>154.01</v>
      </c>
      <c r="C31" s="10">
        <f t="shared" si="0"/>
        <v>9.9113629551390761E-2</v>
      </c>
    </row>
    <row r="32" spans="1:3" ht="15.75" customHeight="1">
      <c r="A32" s="4">
        <v>44347</v>
      </c>
      <c r="B32" s="5">
        <v>140.12200000000001</v>
      </c>
      <c r="C32" s="10">
        <f t="shared" si="0"/>
        <v>-5.0509567951428282E-2</v>
      </c>
    </row>
    <row r="33" spans="1:3" ht="15.75" customHeight="1">
      <c r="A33" s="4">
        <v>44316</v>
      </c>
      <c r="B33" s="5">
        <v>147.57599999999999</v>
      </c>
      <c r="C33" s="10">
        <f t="shared" si="0"/>
        <v>7.6222980659840719E-2</v>
      </c>
    </row>
    <row r="34" spans="1:3" ht="15.75" customHeight="1">
      <c r="A34" s="4">
        <v>44286</v>
      </c>
      <c r="B34" s="5">
        <v>137.124</v>
      </c>
      <c r="C34" s="10">
        <f t="shared" si="0"/>
        <v>7.3388429752065769E-3</v>
      </c>
    </row>
    <row r="35" spans="1:3" ht="15.75" customHeight="1">
      <c r="A35" s="4">
        <v>44253</v>
      </c>
      <c r="B35" s="5">
        <v>136.125</v>
      </c>
      <c r="C35" s="10">
        <f t="shared" si="0"/>
        <v>-7.9707940371159067E-2</v>
      </c>
    </row>
    <row r="36" spans="1:3" ht="15.75" customHeight="1">
      <c r="A36" s="4">
        <v>44225</v>
      </c>
      <c r="B36" s="5">
        <v>147.91499999999999</v>
      </c>
      <c r="C36" s="10">
        <f t="shared" si="0"/>
        <v>-5.4997882110897518E-3</v>
      </c>
    </row>
    <row r="37" spans="1:3" ht="15.75" customHeight="1">
      <c r="A37" s="4">
        <v>44196</v>
      </c>
      <c r="B37" s="5">
        <v>148.733</v>
      </c>
      <c r="C37" s="10">
        <f t="shared" si="0"/>
        <v>0.11457240490392986</v>
      </c>
    </row>
    <row r="38" spans="1:3" ht="15.75" customHeight="1">
      <c r="A38" s="4">
        <v>44165</v>
      </c>
      <c r="B38" s="5">
        <v>133.44399999999999</v>
      </c>
      <c r="C38" s="10">
        <f t="shared" si="0"/>
        <v>9.5491412997077391E-2</v>
      </c>
    </row>
    <row r="39" spans="1:3" ht="15.75" customHeight="1">
      <c r="A39" s="4">
        <v>44134</v>
      </c>
      <c r="B39" s="5">
        <v>121.812</v>
      </c>
      <c r="C39" s="10">
        <f t="shared" si="0"/>
        <v>-6.0012809729220851E-2</v>
      </c>
    </row>
    <row r="40" spans="1:3" ht="15.75" customHeight="1">
      <c r="A40" s="4">
        <v>44104</v>
      </c>
      <c r="B40" s="5">
        <v>129.589</v>
      </c>
      <c r="C40" s="10">
        <f t="shared" si="0"/>
        <v>-0.10252574570789444</v>
      </c>
    </row>
    <row r="41" spans="1:3" ht="15.75" customHeight="1">
      <c r="A41" s="4">
        <v>44074</v>
      </c>
      <c r="B41" s="5">
        <v>144.393</v>
      </c>
      <c r="C41" s="10">
        <f t="shared" si="0"/>
        <v>0.21662748666616105</v>
      </c>
    </row>
    <row r="42" spans="1:3" ht="15.75" customHeight="1">
      <c r="A42" s="4">
        <v>44043</v>
      </c>
      <c r="B42" s="5">
        <v>118.68300000000001</v>
      </c>
      <c r="C42" s="10">
        <f t="shared" si="0"/>
        <v>0.16512374463740523</v>
      </c>
    </row>
    <row r="43" spans="1:3" ht="15.75" customHeight="1">
      <c r="A43" s="4">
        <v>44012</v>
      </c>
      <c r="B43" s="5">
        <v>101.863</v>
      </c>
      <c r="C43" s="10">
        <f t="shared" si="0"/>
        <v>0.14739011917366907</v>
      </c>
    </row>
    <row r="44" spans="1:3" ht="15.75" customHeight="1">
      <c r="A44" s="4">
        <v>43980</v>
      </c>
      <c r="B44" s="5">
        <v>88.778000000000006</v>
      </c>
      <c r="C44" s="10">
        <f t="shared" si="0"/>
        <v>8.502707128976679E-2</v>
      </c>
    </row>
    <row r="45" spans="1:3" ht="15.75" customHeight="1">
      <c r="A45" s="4">
        <v>43951</v>
      </c>
      <c r="B45" s="5">
        <v>81.820999999999998</v>
      </c>
      <c r="C45" s="10">
        <f t="shared" si="0"/>
        <v>0.15537010364596573</v>
      </c>
    </row>
    <row r="46" spans="1:3" ht="15.75" customHeight="1">
      <c r="A46" s="4">
        <v>43921</v>
      </c>
      <c r="B46" s="5">
        <v>70.817999999999998</v>
      </c>
      <c r="C46" s="10">
        <f t="shared" si="0"/>
        <v>-6.976316515388363E-2</v>
      </c>
    </row>
    <row r="47" spans="1:3" ht="15.75" customHeight="1">
      <c r="A47" s="4">
        <v>43889</v>
      </c>
      <c r="B47" s="5">
        <v>76.129000000000005</v>
      </c>
      <c r="C47" s="10">
        <f t="shared" si="0"/>
        <v>-0.11466582935026572</v>
      </c>
    </row>
    <row r="48" spans="1:3" ht="15.75" customHeight="1">
      <c r="A48" s="4">
        <v>43861</v>
      </c>
      <c r="B48" s="5">
        <v>85.989000000000004</v>
      </c>
      <c r="C48" s="10">
        <f t="shared" si="0"/>
        <v>5.4006349361999509E-2</v>
      </c>
    </row>
    <row r="49" spans="1:3" ht="15.75" customHeight="1">
      <c r="A49" s="4">
        <v>43830</v>
      </c>
      <c r="B49" s="5">
        <v>81.582999999999998</v>
      </c>
      <c r="C49" s="10">
        <f t="shared" si="0"/>
        <v>9.8790539812520117E-2</v>
      </c>
    </row>
    <row r="50" spans="1:3" ht="15.75" customHeight="1">
      <c r="A50" s="4">
        <v>43798</v>
      </c>
      <c r="B50" s="5">
        <v>74.248000000000005</v>
      </c>
      <c r="C50" s="10">
        <f t="shared" si="0"/>
        <v>7.7510267461941576E-2</v>
      </c>
    </row>
    <row r="51" spans="1:3" ht="15.75" customHeight="1">
      <c r="A51" s="4">
        <v>43769</v>
      </c>
      <c r="B51" s="5">
        <v>68.906999999999996</v>
      </c>
      <c r="C51" s="10">
        <f t="shared" si="0"/>
        <v>0.11068665377176011</v>
      </c>
    </row>
    <row r="52" spans="1:3" ht="15.75" customHeight="1">
      <c r="A52" s="4">
        <v>43738</v>
      </c>
      <c r="B52" s="5">
        <v>62.04</v>
      </c>
      <c r="C52" s="10">
        <f t="shared" si="0"/>
        <v>7.2966569239549667E-2</v>
      </c>
    </row>
    <row r="53" spans="1:3" ht="15.75" customHeight="1">
      <c r="A53" s="4">
        <v>43707</v>
      </c>
      <c r="B53" s="5">
        <v>57.820999999999998</v>
      </c>
      <c r="C53" s="10">
        <f t="shared" si="0"/>
        <v>-1.6432204398931755E-2</v>
      </c>
    </row>
    <row r="54" spans="1:3" ht="15.75" customHeight="1">
      <c r="A54" s="4">
        <v>43677</v>
      </c>
      <c r="B54" s="5">
        <v>58.786999999999999</v>
      </c>
      <c r="C54" s="10">
        <f t="shared" si="0"/>
        <v>7.6389270346974222E-2</v>
      </c>
    </row>
    <row r="55" spans="1:3" ht="15.75" customHeight="1">
      <c r="A55" s="4">
        <v>43644</v>
      </c>
      <c r="B55" s="5">
        <v>54.615000000000002</v>
      </c>
      <c r="C55" s="10">
        <f t="shared" si="0"/>
        <v>0.13051128130821774</v>
      </c>
    </row>
    <row r="56" spans="1:3" ht="15.75" customHeight="1">
      <c r="A56" s="4">
        <v>43616</v>
      </c>
      <c r="B56" s="5">
        <v>48.31</v>
      </c>
      <c r="C56" s="10">
        <f t="shared" si="0"/>
        <v>-0.12415243482359764</v>
      </c>
    </row>
    <row r="57" spans="1:3" ht="15.75" customHeight="1">
      <c r="A57" s="4">
        <v>43585</v>
      </c>
      <c r="B57" s="5">
        <v>55.158000000000001</v>
      </c>
      <c r="C57" s="10">
        <f t="shared" si="0"/>
        <v>5.6423810618248638E-2</v>
      </c>
    </row>
    <row r="58" spans="1:3" ht="15.75" customHeight="1">
      <c r="A58" s="4">
        <v>43553</v>
      </c>
      <c r="B58" s="5">
        <v>52.212000000000003</v>
      </c>
      <c r="C58" s="10">
        <f t="shared" si="0"/>
        <v>9.7029037273605956E-2</v>
      </c>
    </row>
    <row r="59" spans="1:3" ht="15.75" customHeight="1">
      <c r="A59" s="4">
        <v>43524</v>
      </c>
      <c r="B59" s="5">
        <v>47.594000000000001</v>
      </c>
      <c r="C59" s="10">
        <f t="shared" si="0"/>
        <v>4.478201694692012E-2</v>
      </c>
    </row>
    <row r="60" spans="1:3" ht="15.75" customHeight="1">
      <c r="A60" s="4">
        <v>43496</v>
      </c>
      <c r="B60" s="5">
        <v>45.554000000000002</v>
      </c>
      <c r="C60" s="10">
        <f t="shared" si="0"/>
        <v>5.5150209621754341E-2</v>
      </c>
    </row>
    <row r="61" spans="1:3" ht="15.75" customHeight="1">
      <c r="A61" s="4">
        <v>43465</v>
      </c>
      <c r="B61" s="5">
        <v>43.173000000000002</v>
      </c>
      <c r="C61" s="10">
        <f t="shared" si="0"/>
        <v>-0.11670110686007734</v>
      </c>
    </row>
    <row r="62" spans="1:3" ht="15.75" customHeight="1">
      <c r="A62" s="4">
        <v>43434</v>
      </c>
      <c r="B62" s="5">
        <v>48.877000000000002</v>
      </c>
      <c r="C62" s="10">
        <f t="shared" si="0"/>
        <v>2.9937015738690197E-2</v>
      </c>
    </row>
    <row r="63" spans="1:3" ht="15.75" customHeight="1">
      <c r="A63" s="2">
        <v>47057</v>
      </c>
      <c r="B63" s="9">
        <v>47.456299999999999</v>
      </c>
    </row>
    <row r="64" spans="1:3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00"/>
  <sheetViews>
    <sheetView topLeftCell="A30" workbookViewId="0">
      <selection activeCell="C2" sqref="C2:C62"/>
    </sheetView>
  </sheetViews>
  <sheetFormatPr baseColWidth="10" defaultColWidth="14.5" defaultRowHeight="15" customHeight="1"/>
  <cols>
    <col min="1" max="1" width="10.6640625" customWidth="1"/>
    <col min="2" max="2" width="16.6640625" customWidth="1"/>
    <col min="3" max="20" width="8.6640625" customWidth="1"/>
  </cols>
  <sheetData>
    <row r="1" spans="1:5" ht="48">
      <c r="A1" s="6" t="s">
        <v>42</v>
      </c>
      <c r="B1" s="6" t="s">
        <v>82</v>
      </c>
      <c r="C1" s="6" t="s">
        <v>83</v>
      </c>
      <c r="D1" s="6" t="s">
        <v>84</v>
      </c>
      <c r="E1" s="6" t="s">
        <v>85</v>
      </c>
    </row>
    <row r="2" spans="1:5">
      <c r="A2" s="4">
        <v>45231</v>
      </c>
      <c r="B2" s="5">
        <v>419.55439999999999</v>
      </c>
      <c r="C2" s="10">
        <f>(B2-B3)/B3</f>
        <v>2.0916958991469704E-2</v>
      </c>
      <c r="D2" s="12">
        <f>AVERAGE(C2:C62)</f>
        <v>4.9133605135207113E-2</v>
      </c>
      <c r="E2" s="13">
        <f>D2*12</f>
        <v>0.58960326162248533</v>
      </c>
    </row>
    <row r="3" spans="1:5">
      <c r="A3" s="4">
        <v>45230</v>
      </c>
      <c r="B3" s="5">
        <v>410.95839999999998</v>
      </c>
      <c r="C3" s="10">
        <f t="shared" ref="C3:C62" si="0">(B3-B4)/B4</f>
        <v>-6.2507214406456804E-2</v>
      </c>
    </row>
    <row r="4" spans="1:5">
      <c r="A4" s="4">
        <v>45198</v>
      </c>
      <c r="B4" s="5">
        <v>438.35899999999998</v>
      </c>
      <c r="C4" s="10">
        <f t="shared" si="0"/>
        <v>-0.11857572321654249</v>
      </c>
    </row>
    <row r="5" spans="1:5">
      <c r="A5" s="4">
        <v>45169</v>
      </c>
      <c r="B5" s="5">
        <v>497.33030000000002</v>
      </c>
      <c r="C5" s="10">
        <f t="shared" si="0"/>
        <v>5.619650981557299E-2</v>
      </c>
    </row>
    <row r="6" spans="1:5">
      <c r="A6" s="4">
        <v>45138</v>
      </c>
      <c r="B6" s="5">
        <v>470.8691</v>
      </c>
      <c r="C6" s="10">
        <f t="shared" si="0"/>
        <v>0.10465232487214379</v>
      </c>
    </row>
    <row r="7" spans="1:5">
      <c r="A7" s="4">
        <v>45107</v>
      </c>
      <c r="B7" s="5">
        <v>426.26</v>
      </c>
      <c r="C7" s="10">
        <f t="shared" si="0"/>
        <v>0.11821417319281814</v>
      </c>
    </row>
    <row r="8" spans="1:5">
      <c r="A8" s="4">
        <v>45077</v>
      </c>
      <c r="B8" s="5">
        <v>381.19709999999998</v>
      </c>
      <c r="C8" s="10">
        <f t="shared" si="0"/>
        <v>0.3634365873766699</v>
      </c>
    </row>
    <row r="9" spans="1:5">
      <c r="A9" s="4">
        <v>45044</v>
      </c>
      <c r="B9" s="5">
        <v>279.58550000000002</v>
      </c>
      <c r="C9" s="10">
        <f t="shared" si="0"/>
        <v>-1.0079766289486786E-3</v>
      </c>
    </row>
    <row r="10" spans="1:5">
      <c r="A10" s="4">
        <v>45016</v>
      </c>
      <c r="B10" s="5">
        <v>279.86759999999998</v>
      </c>
      <c r="C10" s="10">
        <f t="shared" si="0"/>
        <v>0.19666485656745325</v>
      </c>
    </row>
    <row r="11" spans="1:5">
      <c r="A11" s="4">
        <v>44985</v>
      </c>
      <c r="B11" s="5">
        <v>233.87299999999999</v>
      </c>
      <c r="C11" s="10">
        <f t="shared" si="0"/>
        <v>0.18830902243566941</v>
      </c>
    </row>
    <row r="12" spans="1:5">
      <c r="A12" s="4">
        <v>44957</v>
      </c>
      <c r="B12" s="5">
        <v>196.8116</v>
      </c>
      <c r="C12" s="10">
        <f t="shared" si="0"/>
        <v>0.33686912564538513</v>
      </c>
    </row>
    <row r="13" spans="1:5">
      <c r="A13" s="4">
        <v>44925</v>
      </c>
      <c r="B13" s="5">
        <v>147.2183</v>
      </c>
      <c r="C13" s="10">
        <f t="shared" si="0"/>
        <v>-0.13644167863785919</v>
      </c>
    </row>
    <row r="14" spans="1:5">
      <c r="A14" s="4">
        <v>44895</v>
      </c>
      <c r="B14" s="5">
        <v>170.4787</v>
      </c>
      <c r="C14" s="10">
        <f t="shared" si="0"/>
        <v>0.25413031931719715</v>
      </c>
    </row>
    <row r="15" spans="1:5">
      <c r="A15" s="4">
        <v>44865</v>
      </c>
      <c r="B15" s="5">
        <v>135.93379999999999</v>
      </c>
      <c r="C15" s="10">
        <f t="shared" si="0"/>
        <v>0.11187107792777165</v>
      </c>
    </row>
    <row r="16" spans="1:5">
      <c r="A16" s="4">
        <v>44834</v>
      </c>
      <c r="B16" s="5">
        <v>122.2568</v>
      </c>
      <c r="C16" s="10">
        <f t="shared" si="0"/>
        <v>-0.19553869589105996</v>
      </c>
    </row>
    <row r="17" spans="1:3">
      <c r="A17" s="4">
        <v>44804</v>
      </c>
      <c r="B17" s="5">
        <v>151.9735</v>
      </c>
      <c r="C17" s="10">
        <f t="shared" si="0"/>
        <v>-0.16896971460068597</v>
      </c>
    </row>
    <row r="18" spans="1:3">
      <c r="A18" s="4">
        <v>44771</v>
      </c>
      <c r="B18" s="5">
        <v>182.87360000000001</v>
      </c>
      <c r="C18" s="10">
        <f t="shared" si="0"/>
        <v>0.19816625924880049</v>
      </c>
    </row>
    <row r="19" spans="1:3">
      <c r="A19" s="4">
        <v>44742</v>
      </c>
      <c r="B19" s="5">
        <v>152.62790000000001</v>
      </c>
      <c r="C19" s="10">
        <f t="shared" si="0"/>
        <v>-0.18796892074940064</v>
      </c>
    </row>
    <row r="20" spans="1:3">
      <c r="A20" s="4">
        <v>44712</v>
      </c>
      <c r="B20" s="5">
        <v>187.95820000000001</v>
      </c>
      <c r="C20" s="10">
        <f t="shared" si="0"/>
        <v>6.7396929510941958E-3</v>
      </c>
    </row>
    <row r="21" spans="1:3" ht="15.75" customHeight="1">
      <c r="A21" s="4">
        <v>44680</v>
      </c>
      <c r="B21" s="5">
        <v>186.69990000000001</v>
      </c>
      <c r="C21" s="10">
        <f t="shared" si="0"/>
        <v>-0.32027411863134364</v>
      </c>
    </row>
    <row r="22" spans="1:3" ht="15.75" customHeight="1">
      <c r="A22" s="4">
        <v>44651</v>
      </c>
      <c r="B22" s="5">
        <v>274.6694</v>
      </c>
      <c r="C22" s="10">
        <f t="shared" si="0"/>
        <v>0.11915135488628975</v>
      </c>
    </row>
    <row r="23" spans="1:3" ht="15.75" customHeight="1">
      <c r="A23" s="4">
        <v>44620</v>
      </c>
      <c r="B23" s="5">
        <v>245.4265</v>
      </c>
      <c r="C23" s="10">
        <f t="shared" si="0"/>
        <v>-4.1246860328757878E-3</v>
      </c>
    </row>
    <row r="24" spans="1:3" ht="15.75" customHeight="1">
      <c r="A24" s="4">
        <v>44592</v>
      </c>
      <c r="B24" s="5">
        <v>246.44300000000001</v>
      </c>
      <c r="C24" s="10">
        <f t="shared" si="0"/>
        <v>-0.16745436155499407</v>
      </c>
    </row>
    <row r="25" spans="1:3" ht="15.75" customHeight="1">
      <c r="A25" s="4">
        <v>44561</v>
      </c>
      <c r="B25" s="5">
        <v>296.01139999999998</v>
      </c>
      <c r="C25" s="10">
        <f t="shared" si="0"/>
        <v>-9.9805796662476132E-2</v>
      </c>
    </row>
    <row r="26" spans="1:3" ht="15.75" customHeight="1">
      <c r="A26" s="4">
        <v>44530</v>
      </c>
      <c r="B26" s="5">
        <v>328.8306</v>
      </c>
      <c r="C26" s="10">
        <f t="shared" si="0"/>
        <v>0.27805383883794987</v>
      </c>
    </row>
    <row r="27" spans="1:3" ht="15.75" customHeight="1">
      <c r="A27" s="4">
        <v>44498</v>
      </c>
      <c r="B27" s="5">
        <v>257.2901</v>
      </c>
      <c r="C27" s="10">
        <f t="shared" si="0"/>
        <v>0.2341668717294878</v>
      </c>
    </row>
    <row r="28" spans="1:3" ht="15.75" customHeight="1">
      <c r="A28" s="4">
        <v>44469</v>
      </c>
      <c r="B28" s="5">
        <v>208.4727</v>
      </c>
      <c r="C28" s="10">
        <f t="shared" si="0"/>
        <v>-7.4559026228700351E-2</v>
      </c>
    </row>
    <row r="29" spans="1:3" ht="15.75" customHeight="1">
      <c r="A29" s="4">
        <v>44439</v>
      </c>
      <c r="B29" s="5">
        <v>225.26849999999999</v>
      </c>
      <c r="C29" s="10">
        <f t="shared" si="0"/>
        <v>0.1482125035552162</v>
      </c>
    </row>
    <row r="30" spans="1:3" ht="15.75" customHeight="1">
      <c r="A30" s="4">
        <v>44407</v>
      </c>
      <c r="B30" s="5">
        <v>196.19059999999999</v>
      </c>
      <c r="C30" s="10">
        <f t="shared" si="0"/>
        <v>-2.5171845296005212E-2</v>
      </c>
    </row>
    <row r="31" spans="1:3" ht="15.75" customHeight="1">
      <c r="A31" s="4">
        <v>44377</v>
      </c>
      <c r="B31" s="5">
        <v>201.25659999999999</v>
      </c>
      <c r="C31" s="10">
        <f t="shared" si="0"/>
        <v>0.23162400746599754</v>
      </c>
    </row>
    <row r="32" spans="1:3" ht="15.75" customHeight="1">
      <c r="A32" s="4">
        <v>44347</v>
      </c>
      <c r="B32" s="5">
        <v>163.4075</v>
      </c>
      <c r="C32" s="10">
        <f t="shared" si="0"/>
        <v>8.2281402768367373E-2</v>
      </c>
    </row>
    <row r="33" spans="1:3" ht="15.75" customHeight="1">
      <c r="A33" s="4">
        <v>44316</v>
      </c>
      <c r="B33" s="5">
        <v>150.98429999999999</v>
      </c>
      <c r="C33" s="10">
        <f t="shared" si="0"/>
        <v>0.12445428506316203</v>
      </c>
    </row>
    <row r="34" spans="1:3" ht="15.75" customHeight="1">
      <c r="A34" s="4">
        <v>44286</v>
      </c>
      <c r="B34" s="5">
        <v>134.27340000000001</v>
      </c>
      <c r="C34" s="10">
        <f t="shared" si="0"/>
        <v>-2.6394786300988394E-2</v>
      </c>
    </row>
    <row r="35" spans="1:3" ht="15.75" customHeight="1">
      <c r="A35" s="4">
        <v>44253</v>
      </c>
      <c r="B35" s="5">
        <v>137.9136</v>
      </c>
      <c r="C35" s="10">
        <f t="shared" si="0"/>
        <v>5.5794661681418688E-2</v>
      </c>
    </row>
    <row r="36" spans="1:3" ht="15.75" customHeight="1">
      <c r="A36" s="4">
        <v>44225</v>
      </c>
      <c r="B36" s="5">
        <v>130.62540000000001</v>
      </c>
      <c r="C36" s="10">
        <f t="shared" si="0"/>
        <v>-4.9984156195535716E-3</v>
      </c>
    </row>
    <row r="37" spans="1:3" ht="15.75" customHeight="1">
      <c r="A37" s="4">
        <v>44196</v>
      </c>
      <c r="B37" s="5">
        <v>131.2816</v>
      </c>
      <c r="C37" s="10">
        <f t="shared" si="0"/>
        <v>-2.5564516967054529E-2</v>
      </c>
    </row>
    <row r="38" spans="1:3" ht="15.75" customHeight="1">
      <c r="A38" s="4">
        <v>44165</v>
      </c>
      <c r="B38" s="5">
        <v>134.72579999999999</v>
      </c>
      <c r="C38" s="10">
        <f t="shared" si="0"/>
        <v>6.9211649080034965E-2</v>
      </c>
    </row>
    <row r="39" spans="1:3" ht="15.75" customHeight="1">
      <c r="A39" s="4">
        <v>44134</v>
      </c>
      <c r="B39" s="5">
        <v>126.0048</v>
      </c>
      <c r="C39" s="10">
        <f t="shared" si="0"/>
        <v>-7.3648055543711177E-2</v>
      </c>
    </row>
    <row r="40" spans="1:3" ht="15.75" customHeight="1">
      <c r="A40" s="4">
        <v>44104</v>
      </c>
      <c r="B40" s="5">
        <v>136.02260000000001</v>
      </c>
      <c r="C40" s="10">
        <f t="shared" si="0"/>
        <v>1.1956210407281917E-2</v>
      </c>
    </row>
    <row r="41" spans="1:3" ht="15.75" customHeight="1">
      <c r="A41" s="4">
        <v>44074</v>
      </c>
      <c r="B41" s="5">
        <v>134.41550000000001</v>
      </c>
      <c r="C41" s="10">
        <f t="shared" si="0"/>
        <v>0.25999253840471859</v>
      </c>
    </row>
    <row r="42" spans="1:3" ht="15.75" customHeight="1">
      <c r="A42" s="4">
        <v>44043</v>
      </c>
      <c r="B42" s="5">
        <v>106.67959999999999</v>
      </c>
      <c r="C42" s="10">
        <f t="shared" si="0"/>
        <v>0.11760687915385067</v>
      </c>
    </row>
    <row r="43" spans="1:3" ht="15.75" customHeight="1">
      <c r="A43" s="4">
        <v>44012</v>
      </c>
      <c r="B43" s="5">
        <v>95.453599999999994</v>
      </c>
      <c r="C43" s="10">
        <f t="shared" si="0"/>
        <v>7.0597313569435299E-2</v>
      </c>
    </row>
    <row r="44" spans="1:3" ht="15.75" customHeight="1">
      <c r="A44" s="4">
        <v>43980</v>
      </c>
      <c r="B44" s="5">
        <v>89.159199999999998</v>
      </c>
      <c r="C44" s="10">
        <f t="shared" si="0"/>
        <v>0.21465666159874008</v>
      </c>
    </row>
    <row r="45" spans="1:3" ht="15.75" customHeight="1">
      <c r="A45" s="4">
        <v>43951</v>
      </c>
      <c r="B45" s="5">
        <v>73.402799999999999</v>
      </c>
      <c r="C45" s="10">
        <f t="shared" si="0"/>
        <v>0.1088019504502258</v>
      </c>
    </row>
    <row r="46" spans="1:3" ht="15.75" customHeight="1">
      <c r="A46" s="4">
        <v>43921</v>
      </c>
      <c r="B46" s="5">
        <v>66.200100000000006</v>
      </c>
      <c r="C46" s="10">
        <f t="shared" si="0"/>
        <v>-2.3957242904533677E-2</v>
      </c>
    </row>
    <row r="47" spans="1:3" ht="15.75" customHeight="1">
      <c r="A47" s="4">
        <v>43889</v>
      </c>
      <c r="B47" s="5">
        <v>67.825000000000003</v>
      </c>
      <c r="C47" s="10">
        <f t="shared" si="0"/>
        <v>0.14300688753284091</v>
      </c>
    </row>
    <row r="48" spans="1:3" ht="15.75" customHeight="1">
      <c r="A48" s="4">
        <v>43861</v>
      </c>
      <c r="B48" s="5">
        <v>59.339100000000002</v>
      </c>
      <c r="C48" s="10">
        <f t="shared" si="0"/>
        <v>4.8022622787039287E-3</v>
      </c>
    </row>
    <row r="49" spans="1:3" ht="15.75" customHeight="1">
      <c r="A49" s="4">
        <v>43830</v>
      </c>
      <c r="B49" s="5">
        <v>59.055500000000002</v>
      </c>
      <c r="C49" s="10">
        <f t="shared" si="0"/>
        <v>8.563292663422635E-2</v>
      </c>
    </row>
    <row r="50" spans="1:3" ht="15.75" customHeight="1">
      <c r="A50" s="4">
        <v>43798</v>
      </c>
      <c r="B50" s="5">
        <v>54.397300000000001</v>
      </c>
      <c r="C50" s="10">
        <f t="shared" si="0"/>
        <v>7.8990379847267728E-2</v>
      </c>
    </row>
    <row r="51" spans="1:3" ht="15.75" customHeight="1">
      <c r="A51" s="4">
        <v>43769</v>
      </c>
      <c r="B51" s="5">
        <v>50.414999999999999</v>
      </c>
      <c r="C51" s="10">
        <f t="shared" si="0"/>
        <v>0.15482407916437604</v>
      </c>
    </row>
    <row r="52" spans="1:3" ht="15.75" customHeight="1">
      <c r="A52" s="4">
        <v>43738</v>
      </c>
      <c r="B52" s="5">
        <v>43.655999999999999</v>
      </c>
      <c r="C52" s="10">
        <f t="shared" si="0"/>
        <v>3.9161358507812168E-2</v>
      </c>
    </row>
    <row r="53" spans="1:3" ht="15.75" customHeight="1">
      <c r="A53" s="4">
        <v>43707</v>
      </c>
      <c r="B53" s="5">
        <v>42.010800000000003</v>
      </c>
      <c r="C53" s="10">
        <f t="shared" si="0"/>
        <v>-6.1860840313869379E-3</v>
      </c>
    </row>
    <row r="54" spans="1:3" ht="15.75" customHeight="1">
      <c r="A54" s="4">
        <v>43677</v>
      </c>
      <c r="B54" s="5">
        <v>42.272300000000001</v>
      </c>
      <c r="C54" s="10">
        <f t="shared" si="0"/>
        <v>2.7338300840393411E-2</v>
      </c>
    </row>
    <row r="55" spans="1:3" ht="15.75" customHeight="1">
      <c r="A55" s="4">
        <v>43644</v>
      </c>
      <c r="B55" s="5">
        <v>41.147399999999998</v>
      </c>
      <c r="C55" s="10">
        <f t="shared" si="0"/>
        <v>0.2123892501568985</v>
      </c>
    </row>
    <row r="56" spans="1:3" ht="15.75" customHeight="1">
      <c r="A56" s="4">
        <v>43616</v>
      </c>
      <c r="B56" s="5">
        <v>33.939100000000003</v>
      </c>
      <c r="C56" s="10">
        <f t="shared" si="0"/>
        <v>-0.25074122070163735</v>
      </c>
    </row>
    <row r="57" spans="1:3" ht="15.75" customHeight="1">
      <c r="A57" s="4">
        <v>43585</v>
      </c>
      <c r="B57" s="5">
        <v>45.296900000000001</v>
      </c>
      <c r="C57" s="10">
        <f t="shared" si="0"/>
        <v>8.0179630857697796E-3</v>
      </c>
    </row>
    <row r="58" spans="1:3" ht="15.75" customHeight="1">
      <c r="A58" s="4">
        <v>43553</v>
      </c>
      <c r="B58" s="5">
        <v>44.936599999999999</v>
      </c>
      <c r="C58" s="10">
        <f t="shared" si="0"/>
        <v>0.16400984328454868</v>
      </c>
    </row>
    <row r="59" spans="1:3" ht="15.75" customHeight="1">
      <c r="A59" s="4">
        <v>43524</v>
      </c>
      <c r="B59" s="5">
        <v>38.604999999999997</v>
      </c>
      <c r="C59" s="10">
        <f t="shared" si="0"/>
        <v>7.422608695652165E-2</v>
      </c>
    </row>
    <row r="60" spans="1:3" ht="15.75" customHeight="1">
      <c r="A60" s="4">
        <v>43496</v>
      </c>
      <c r="B60" s="5">
        <v>35.9375</v>
      </c>
      <c r="C60" s="10">
        <f t="shared" si="0"/>
        <v>7.6779026217228458E-2</v>
      </c>
    </row>
    <row r="61" spans="1:3" ht="15.75" customHeight="1">
      <c r="A61" s="4">
        <v>43465</v>
      </c>
      <c r="B61" s="5">
        <v>33.375</v>
      </c>
      <c r="C61" s="10">
        <f t="shared" si="0"/>
        <v>-0.18313651104448392</v>
      </c>
    </row>
    <row r="62" spans="1:3" ht="15.75" customHeight="1">
      <c r="A62" s="4">
        <v>43434</v>
      </c>
      <c r="B62" s="5">
        <v>40.857500000000002</v>
      </c>
      <c r="C62" s="10">
        <f t="shared" si="0"/>
        <v>2.2691033975224123E-3</v>
      </c>
    </row>
    <row r="63" spans="1:3" ht="15.75" customHeight="1">
      <c r="A63" s="2">
        <v>47057</v>
      </c>
      <c r="B63" s="9">
        <v>40.765000000000001</v>
      </c>
    </row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00"/>
  <sheetViews>
    <sheetView topLeftCell="A49" workbookViewId="0">
      <selection activeCell="C2" sqref="C2:C62"/>
    </sheetView>
  </sheetViews>
  <sheetFormatPr baseColWidth="10" defaultColWidth="14.5" defaultRowHeight="15" customHeight="1"/>
  <cols>
    <col min="1" max="1" width="10.6640625" customWidth="1"/>
    <col min="2" max="2" width="15.5" customWidth="1"/>
    <col min="3" max="3" width="8.6640625" customWidth="1"/>
    <col min="4" max="4" width="10.1640625" customWidth="1"/>
    <col min="5" max="5" width="10" customWidth="1"/>
    <col min="6" max="25" width="8.6640625" customWidth="1"/>
  </cols>
  <sheetData>
    <row r="1" spans="1:5" ht="48">
      <c r="A1" s="6" t="s">
        <v>42</v>
      </c>
      <c r="B1" s="6" t="s">
        <v>82</v>
      </c>
      <c r="C1" s="6" t="s">
        <v>83</v>
      </c>
      <c r="D1" s="6" t="s">
        <v>84</v>
      </c>
      <c r="E1" s="6" t="s">
        <v>85</v>
      </c>
    </row>
    <row r="2" spans="1:5">
      <c r="A2" s="4">
        <v>45231</v>
      </c>
      <c r="B2" s="5">
        <v>200.435</v>
      </c>
      <c r="C2" s="10">
        <f>(B2-B3)/B3</f>
        <v>-2.0165305715992886E-3</v>
      </c>
      <c r="D2" s="12">
        <f>AVERAGE(C2:C62)</f>
        <v>5.6333497587406363E-2</v>
      </c>
      <c r="E2" s="13">
        <f>D2*12</f>
        <v>0.67600197104887638</v>
      </c>
    </row>
    <row r="3" spans="1:5">
      <c r="A3" s="4">
        <v>45230</v>
      </c>
      <c r="B3" s="5">
        <v>200.84</v>
      </c>
      <c r="C3" s="10">
        <f t="shared" ref="C3:C62" si="0">(B3-B4)/B4</f>
        <v>-0.19734633522500197</v>
      </c>
    </row>
    <row r="4" spans="1:5">
      <c r="A4" s="4">
        <v>45198</v>
      </c>
      <c r="B4" s="5">
        <v>250.22</v>
      </c>
      <c r="C4" s="10">
        <f t="shared" si="0"/>
        <v>-3.0455672659640366E-2</v>
      </c>
    </row>
    <row r="5" spans="1:5">
      <c r="A5" s="4">
        <v>45169</v>
      </c>
      <c r="B5" s="5">
        <v>258.08</v>
      </c>
      <c r="C5" s="10">
        <f t="shared" si="0"/>
        <v>-3.4962420072542431E-2</v>
      </c>
    </row>
    <row r="6" spans="1:5">
      <c r="A6" s="4">
        <v>45138</v>
      </c>
      <c r="B6" s="5">
        <v>267.43</v>
      </c>
      <c r="C6" s="10">
        <f t="shared" si="0"/>
        <v>2.1622034610536064E-2</v>
      </c>
    </row>
    <row r="7" spans="1:5">
      <c r="A7" s="4">
        <v>45107</v>
      </c>
      <c r="B7" s="5">
        <v>261.77</v>
      </c>
      <c r="C7" s="10">
        <f t="shared" si="0"/>
        <v>0.28362673466385513</v>
      </c>
    </row>
    <row r="8" spans="1:5">
      <c r="A8" s="4">
        <v>45077</v>
      </c>
      <c r="B8" s="5">
        <v>203.93</v>
      </c>
      <c r="C8" s="10">
        <f t="shared" si="0"/>
        <v>0.24112957215020392</v>
      </c>
    </row>
    <row r="9" spans="1:5">
      <c r="A9" s="4">
        <v>45044</v>
      </c>
      <c r="B9" s="5">
        <v>164.31</v>
      </c>
      <c r="C9" s="10">
        <f t="shared" si="0"/>
        <v>-0.2079919020534079</v>
      </c>
    </row>
    <row r="10" spans="1:5">
      <c r="A10" s="4">
        <v>45016</v>
      </c>
      <c r="B10" s="5">
        <v>207.46</v>
      </c>
      <c r="C10" s="10">
        <f t="shared" si="0"/>
        <v>8.507121676146031E-3</v>
      </c>
    </row>
    <row r="11" spans="1:5">
      <c r="A11" s="4">
        <v>44985</v>
      </c>
      <c r="B11" s="5">
        <v>205.71</v>
      </c>
      <c r="C11" s="10">
        <f t="shared" si="0"/>
        <v>0.18756494631104959</v>
      </c>
    </row>
    <row r="12" spans="1:5">
      <c r="A12" s="4">
        <v>44957</v>
      </c>
      <c r="B12" s="5">
        <v>173.22</v>
      </c>
      <c r="C12" s="10">
        <f t="shared" si="0"/>
        <v>0.40623477837311245</v>
      </c>
    </row>
    <row r="13" spans="1:5">
      <c r="A13" s="4">
        <v>44925</v>
      </c>
      <c r="B13" s="5">
        <v>123.18</v>
      </c>
      <c r="C13" s="10">
        <f t="shared" si="0"/>
        <v>-0.36733436055469948</v>
      </c>
    </row>
    <row r="14" spans="1:5">
      <c r="A14" s="4">
        <v>44895</v>
      </c>
      <c r="B14" s="5">
        <v>194.7</v>
      </c>
      <c r="C14" s="10">
        <f t="shared" si="0"/>
        <v>-0.14432627230377079</v>
      </c>
    </row>
    <row r="15" spans="1:5">
      <c r="A15" s="4">
        <v>44865</v>
      </c>
      <c r="B15" s="5">
        <v>227.54</v>
      </c>
      <c r="C15" s="10">
        <f t="shared" si="0"/>
        <v>-0.14216776625824698</v>
      </c>
    </row>
    <row r="16" spans="1:5">
      <c r="A16" s="4">
        <v>44834</v>
      </c>
      <c r="B16" s="5">
        <v>265.25</v>
      </c>
      <c r="C16" s="10">
        <f t="shared" si="0"/>
        <v>-3.7589347266064416E-2</v>
      </c>
    </row>
    <row r="17" spans="1:3">
      <c r="A17" s="4">
        <v>44804</v>
      </c>
      <c r="B17" s="5">
        <v>275.61</v>
      </c>
      <c r="C17" s="10">
        <f t="shared" si="0"/>
        <v>-7.2488642099949402E-2</v>
      </c>
    </row>
    <row r="18" spans="1:3">
      <c r="A18" s="4">
        <v>44771</v>
      </c>
      <c r="B18" s="5">
        <v>297.14999999999998</v>
      </c>
      <c r="C18" s="10">
        <f t="shared" si="0"/>
        <v>0.32376545451062549</v>
      </c>
    </row>
    <row r="19" spans="1:3">
      <c r="A19" s="4">
        <v>44742</v>
      </c>
      <c r="B19" s="5">
        <v>224.47329999999999</v>
      </c>
      <c r="C19" s="10">
        <f t="shared" si="0"/>
        <v>-0.1118877577463875</v>
      </c>
    </row>
    <row r="20" spans="1:3">
      <c r="A20" s="4">
        <v>44712</v>
      </c>
      <c r="B20" s="5">
        <v>252.7533</v>
      </c>
      <c r="C20" s="10">
        <f t="shared" si="0"/>
        <v>-0.12919749749615259</v>
      </c>
    </row>
    <row r="21" spans="1:3" ht="15.75" customHeight="1">
      <c r="A21" s="4">
        <v>44680</v>
      </c>
      <c r="B21" s="5">
        <v>290.25330000000002</v>
      </c>
      <c r="C21" s="10">
        <f t="shared" si="0"/>
        <v>-0.19194515590200437</v>
      </c>
    </row>
    <row r="22" spans="1:3" ht="15.75" customHeight="1">
      <c r="A22" s="4">
        <v>44651</v>
      </c>
      <c r="B22" s="5">
        <v>359.2</v>
      </c>
      <c r="C22" s="10">
        <f t="shared" si="0"/>
        <v>0.23800894247773419</v>
      </c>
    </row>
    <row r="23" spans="1:3" ht="15.75" customHeight="1">
      <c r="A23" s="4">
        <v>44620</v>
      </c>
      <c r="B23" s="5">
        <v>290.14330000000001</v>
      </c>
      <c r="C23" s="10">
        <f t="shared" si="0"/>
        <v>-7.0768319241609007E-2</v>
      </c>
    </row>
    <row r="24" spans="1:3" ht="15.75" customHeight="1">
      <c r="A24" s="4">
        <v>44592</v>
      </c>
      <c r="B24" s="5">
        <v>312.24</v>
      </c>
      <c r="C24" s="10">
        <f t="shared" si="0"/>
        <v>-0.11360926588315444</v>
      </c>
    </row>
    <row r="25" spans="1:3" ht="15.75" customHeight="1">
      <c r="A25" s="4">
        <v>44561</v>
      </c>
      <c r="B25" s="5">
        <v>352.26</v>
      </c>
      <c r="C25" s="10">
        <f t="shared" si="0"/>
        <v>-7.685461783652317E-2</v>
      </c>
    </row>
    <row r="26" spans="1:3" ht="15.75" customHeight="1">
      <c r="A26" s="4">
        <v>44530</v>
      </c>
      <c r="B26" s="5">
        <v>381.58670000000001</v>
      </c>
      <c r="C26" s="10">
        <f t="shared" si="0"/>
        <v>2.7612390270412051E-2</v>
      </c>
    </row>
    <row r="27" spans="1:3" ht="15.75" customHeight="1">
      <c r="A27" s="4">
        <v>44498</v>
      </c>
      <c r="B27" s="5">
        <v>371.33330000000001</v>
      </c>
      <c r="C27" s="10">
        <f t="shared" si="0"/>
        <v>0.4365296895509479</v>
      </c>
    </row>
    <row r="28" spans="1:3" ht="15.75" customHeight="1">
      <c r="A28" s="4">
        <v>44469</v>
      </c>
      <c r="B28" s="5">
        <v>258.49329999999998</v>
      </c>
      <c r="C28" s="10">
        <f t="shared" si="0"/>
        <v>5.4042162779318087E-2</v>
      </c>
    </row>
    <row r="29" spans="1:3" ht="15.75" customHeight="1">
      <c r="A29" s="4">
        <v>44439</v>
      </c>
      <c r="B29" s="5">
        <v>245.24</v>
      </c>
      <c r="C29" s="10">
        <f t="shared" si="0"/>
        <v>7.0605199271653249E-2</v>
      </c>
    </row>
    <row r="30" spans="1:3" ht="15.75" customHeight="1">
      <c r="A30" s="4">
        <v>44407</v>
      </c>
      <c r="B30" s="5">
        <v>229.0667</v>
      </c>
      <c r="C30" s="10">
        <f t="shared" si="0"/>
        <v>1.1034278205932294E-2</v>
      </c>
    </row>
    <row r="31" spans="1:3" ht="15.75" customHeight="1">
      <c r="A31" s="4">
        <v>44377</v>
      </c>
      <c r="B31" s="5">
        <v>226.5667</v>
      </c>
      <c r="C31" s="10">
        <f t="shared" si="0"/>
        <v>8.7137313723599077E-2</v>
      </c>
    </row>
    <row r="32" spans="1:3" ht="15.75" customHeight="1">
      <c r="A32" s="4">
        <v>44347</v>
      </c>
      <c r="B32" s="5">
        <v>208.4067</v>
      </c>
      <c r="C32" s="10">
        <f t="shared" si="0"/>
        <v>-0.11871321041948575</v>
      </c>
    </row>
    <row r="33" spans="1:3" ht="15.75" customHeight="1">
      <c r="A33" s="4">
        <v>44316</v>
      </c>
      <c r="B33" s="5">
        <v>236.48</v>
      </c>
      <c r="C33" s="10">
        <f t="shared" si="0"/>
        <v>6.2147390018024253E-2</v>
      </c>
    </row>
    <row r="34" spans="1:3" ht="15.75" customHeight="1">
      <c r="A34" s="4">
        <v>44286</v>
      </c>
      <c r="B34" s="5">
        <v>222.64330000000001</v>
      </c>
      <c r="C34" s="10">
        <f t="shared" si="0"/>
        <v>-1.1206808111501305E-2</v>
      </c>
    </row>
    <row r="35" spans="1:3" ht="15.75" customHeight="1">
      <c r="A35" s="4">
        <v>44253</v>
      </c>
      <c r="B35" s="5">
        <v>225.16669999999999</v>
      </c>
      <c r="C35" s="10">
        <f t="shared" si="0"/>
        <v>-0.14874031227552834</v>
      </c>
    </row>
    <row r="36" spans="1:3" ht="15.75" customHeight="1">
      <c r="A36" s="4">
        <v>44225</v>
      </c>
      <c r="B36" s="5">
        <v>264.51</v>
      </c>
      <c r="C36" s="10">
        <f t="shared" si="0"/>
        <v>0.12450594817775279</v>
      </c>
    </row>
    <row r="37" spans="1:3" ht="15.75" customHeight="1">
      <c r="A37" s="4">
        <v>44196</v>
      </c>
      <c r="B37" s="5">
        <v>235.22329999999999</v>
      </c>
      <c r="C37" s="10">
        <f t="shared" si="0"/>
        <v>0.24325211416490491</v>
      </c>
    </row>
    <row r="38" spans="1:3" ht="15.75" customHeight="1">
      <c r="A38" s="4">
        <v>44165</v>
      </c>
      <c r="B38" s="5">
        <v>189.2</v>
      </c>
      <c r="C38" s="10">
        <f t="shared" si="0"/>
        <v>0.46273542347814045</v>
      </c>
    </row>
    <row r="39" spans="1:3" ht="15.75" customHeight="1">
      <c r="A39" s="4">
        <v>44134</v>
      </c>
      <c r="B39" s="5">
        <v>129.3467</v>
      </c>
      <c r="C39" s="10">
        <f t="shared" si="0"/>
        <v>-9.5498495489264923E-2</v>
      </c>
    </row>
    <row r="40" spans="1:3" ht="15.75" customHeight="1">
      <c r="A40" s="4">
        <v>44104</v>
      </c>
      <c r="B40" s="5">
        <v>143.0033</v>
      </c>
      <c r="C40" s="10">
        <f t="shared" si="0"/>
        <v>-0.13908770687756722</v>
      </c>
    </row>
    <row r="41" spans="1:3" ht="15.75" customHeight="1">
      <c r="A41" s="4">
        <v>44074</v>
      </c>
      <c r="B41" s="5">
        <v>166.10669999999999</v>
      </c>
      <c r="C41" s="10">
        <f t="shared" si="0"/>
        <v>0.74145244485448281</v>
      </c>
    </row>
    <row r="42" spans="1:3" ht="15.75" customHeight="1">
      <c r="A42" s="4">
        <v>44043</v>
      </c>
      <c r="B42" s="5">
        <v>95.384</v>
      </c>
      <c r="C42" s="10">
        <f t="shared" si="0"/>
        <v>0.32501149508316041</v>
      </c>
    </row>
    <row r="43" spans="1:3" ht="15.75" customHeight="1">
      <c r="A43" s="4">
        <v>44012</v>
      </c>
      <c r="B43" s="5">
        <v>71.987300000000005</v>
      </c>
      <c r="C43" s="10">
        <f t="shared" si="0"/>
        <v>0.2931842555782902</v>
      </c>
    </row>
    <row r="44" spans="1:3" ht="15.75" customHeight="1">
      <c r="A44" s="4">
        <v>43980</v>
      </c>
      <c r="B44" s="5">
        <v>55.666699999999999</v>
      </c>
      <c r="C44" s="10">
        <f t="shared" si="0"/>
        <v>6.7940136555568909E-2</v>
      </c>
    </row>
    <row r="45" spans="1:3" ht="15.75" customHeight="1">
      <c r="A45" s="4">
        <v>43951</v>
      </c>
      <c r="B45" s="5">
        <v>52.125300000000003</v>
      </c>
      <c r="C45" s="10">
        <f t="shared" si="0"/>
        <v>0.49213787417736082</v>
      </c>
    </row>
    <row r="46" spans="1:3" ht="15.75" customHeight="1">
      <c r="A46" s="4">
        <v>43921</v>
      </c>
      <c r="B46" s="5">
        <v>34.933300000000003</v>
      </c>
      <c r="C46" s="10">
        <f t="shared" si="0"/>
        <v>-0.21555845479838401</v>
      </c>
    </row>
    <row r="47" spans="1:3" ht="15.75" customHeight="1">
      <c r="A47" s="4">
        <v>43889</v>
      </c>
      <c r="B47" s="5">
        <v>44.532699999999998</v>
      </c>
      <c r="C47" s="10">
        <f t="shared" si="0"/>
        <v>2.6778076746604332E-2</v>
      </c>
    </row>
    <row r="48" spans="1:3" ht="15.75" customHeight="1">
      <c r="A48" s="4">
        <v>43861</v>
      </c>
      <c r="B48" s="5">
        <v>43.371299999999998</v>
      </c>
      <c r="C48" s="10">
        <f t="shared" si="0"/>
        <v>0.5551567480735925</v>
      </c>
    </row>
    <row r="49" spans="1:3" ht="15.75" customHeight="1">
      <c r="A49" s="4">
        <v>43830</v>
      </c>
      <c r="B49" s="5">
        <v>27.8887</v>
      </c>
      <c r="C49" s="10">
        <f t="shared" si="0"/>
        <v>0.26789870885615574</v>
      </c>
    </row>
    <row r="50" spans="1:3" ht="15.75" customHeight="1">
      <c r="A50" s="4">
        <v>43798</v>
      </c>
      <c r="B50" s="5">
        <v>21.995999999999999</v>
      </c>
      <c r="C50" s="10">
        <f t="shared" si="0"/>
        <v>4.7692989182984126E-2</v>
      </c>
    </row>
    <row r="51" spans="1:3" ht="15.75" customHeight="1">
      <c r="A51" s="4">
        <v>43769</v>
      </c>
      <c r="B51" s="5">
        <v>20.994700000000002</v>
      </c>
      <c r="C51" s="10">
        <f t="shared" si="0"/>
        <v>0.30742931871964141</v>
      </c>
    </row>
    <row r="52" spans="1:3" ht="15.75" customHeight="1">
      <c r="A52" s="4">
        <v>43738</v>
      </c>
      <c r="B52" s="5">
        <v>16.058</v>
      </c>
      <c r="C52" s="10">
        <f t="shared" si="0"/>
        <v>6.763647968512107E-2</v>
      </c>
    </row>
    <row r="53" spans="1:3" ht="15.75" customHeight="1">
      <c r="A53" s="4">
        <v>43707</v>
      </c>
      <c r="B53" s="5">
        <v>15.040699999999999</v>
      </c>
      <c r="C53" s="10">
        <f t="shared" si="0"/>
        <v>-6.6218422702749649E-2</v>
      </c>
    </row>
    <row r="54" spans="1:3" ht="15.75" customHeight="1">
      <c r="A54" s="4">
        <v>43677</v>
      </c>
      <c r="B54" s="5">
        <v>16.107299999999999</v>
      </c>
      <c r="C54" s="10">
        <f t="shared" si="0"/>
        <v>8.122277191168864E-2</v>
      </c>
    </row>
    <row r="55" spans="1:3" ht="15.75" customHeight="1">
      <c r="A55" s="4">
        <v>43644</v>
      </c>
      <c r="B55" s="5">
        <v>14.8973</v>
      </c>
      <c r="C55" s="10">
        <f t="shared" si="0"/>
        <v>0.2068454309786131</v>
      </c>
    </row>
    <row r="56" spans="1:3" ht="15.75" customHeight="1">
      <c r="A56" s="4">
        <v>43616</v>
      </c>
      <c r="B56" s="5">
        <v>12.343999999999999</v>
      </c>
      <c r="C56" s="10">
        <f t="shared" si="0"/>
        <v>-0.2242674090506325</v>
      </c>
    </row>
    <row r="57" spans="1:3" ht="15.75" customHeight="1">
      <c r="A57" s="4">
        <v>43585</v>
      </c>
      <c r="B57" s="5">
        <v>15.912699999999999</v>
      </c>
      <c r="C57" s="10">
        <f t="shared" si="0"/>
        <v>-0.14710595852561734</v>
      </c>
    </row>
    <row r="58" spans="1:3" ht="15.75" customHeight="1">
      <c r="A58" s="4">
        <v>43553</v>
      </c>
      <c r="B58" s="5">
        <v>18.657299999999999</v>
      </c>
      <c r="C58" s="10">
        <f t="shared" si="0"/>
        <v>-0.12510961158811362</v>
      </c>
    </row>
    <row r="59" spans="1:3" ht="15.75" customHeight="1">
      <c r="A59" s="4">
        <v>43524</v>
      </c>
      <c r="B59" s="5">
        <v>21.325299999999999</v>
      </c>
      <c r="C59" s="10">
        <f t="shared" si="0"/>
        <v>4.1884893492280563E-2</v>
      </c>
    </row>
    <row r="60" spans="1:3" ht="15.75" customHeight="1">
      <c r="A60" s="4">
        <v>43496</v>
      </c>
      <c r="B60" s="5">
        <v>20.468</v>
      </c>
      <c r="C60" s="10">
        <f t="shared" si="0"/>
        <v>-7.7465328327331176E-2</v>
      </c>
    </row>
    <row r="61" spans="1:3" ht="15.75" customHeight="1">
      <c r="A61" s="4">
        <v>43465</v>
      </c>
      <c r="B61" s="5">
        <v>22.186699999999998</v>
      </c>
      <c r="C61" s="10">
        <f t="shared" si="0"/>
        <v>-5.0442322589481108E-2</v>
      </c>
    </row>
    <row r="62" spans="1:3" ht="15.75" customHeight="1">
      <c r="A62" s="4">
        <v>43434</v>
      </c>
      <c r="B62" s="5">
        <v>23.365300000000001</v>
      </c>
      <c r="C62" s="10">
        <f t="shared" si="0"/>
        <v>-2.5633861551292707E-2</v>
      </c>
    </row>
    <row r="63" spans="1:3" ht="15.75" customHeight="1">
      <c r="A63" s="2">
        <v>47057</v>
      </c>
      <c r="B63" s="9">
        <v>23.98</v>
      </c>
    </row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00"/>
  <sheetViews>
    <sheetView topLeftCell="A49" workbookViewId="0">
      <selection activeCell="C2" sqref="C2:C62"/>
    </sheetView>
  </sheetViews>
  <sheetFormatPr baseColWidth="10" defaultColWidth="14.5" defaultRowHeight="15" customHeight="1"/>
  <cols>
    <col min="1" max="1" width="10.6640625" customWidth="1"/>
    <col min="2" max="2" width="16.6640625" customWidth="1"/>
    <col min="3" max="25" width="8.6640625" customWidth="1"/>
  </cols>
  <sheetData>
    <row r="1" spans="1:5" ht="48">
      <c r="A1" s="6" t="s">
        <v>42</v>
      </c>
      <c r="B1" s="6" t="s">
        <v>82</v>
      </c>
      <c r="C1" s="6" t="s">
        <v>83</v>
      </c>
      <c r="D1" s="6" t="s">
        <v>84</v>
      </c>
      <c r="E1" s="6" t="s">
        <v>85</v>
      </c>
    </row>
    <row r="2" spans="1:5">
      <c r="A2" s="4">
        <v>45231</v>
      </c>
      <c r="B2" s="5">
        <v>135.46</v>
      </c>
      <c r="C2" s="10">
        <f>(B2-B3)/B3</f>
        <v>1.7807498685100343E-2</v>
      </c>
      <c r="D2" s="12">
        <f>AVERAGE(C2:C62)</f>
        <v>1.1937326475908179E-2</v>
      </c>
      <c r="E2" s="13">
        <f>D2*12</f>
        <v>0.14324791771089815</v>
      </c>
    </row>
    <row r="3" spans="1:5">
      <c r="A3" s="4">
        <v>45230</v>
      </c>
      <c r="B3" s="5">
        <v>133.09</v>
      </c>
      <c r="C3" s="10">
        <f t="shared" ref="C3:C62" si="0">(B3-B4)/B4</f>
        <v>4.6963499056010057E-2</v>
      </c>
    </row>
    <row r="4" spans="1:5">
      <c r="A4" s="4">
        <v>45198</v>
      </c>
      <c r="B4" s="5">
        <v>127.12</v>
      </c>
      <c r="C4" s="10">
        <f t="shared" si="0"/>
        <v>-7.8907325556119026E-2</v>
      </c>
    </row>
    <row r="5" spans="1:5">
      <c r="A5" s="4">
        <v>45169</v>
      </c>
      <c r="B5" s="5">
        <v>138.01</v>
      </c>
      <c r="C5" s="10">
        <f t="shared" si="0"/>
        <v>3.2390783961699463E-2</v>
      </c>
    </row>
    <row r="6" spans="1:5">
      <c r="A6" s="4">
        <v>45138</v>
      </c>
      <c r="B6" s="5">
        <v>133.68</v>
      </c>
      <c r="C6" s="10">
        <f t="shared" si="0"/>
        <v>2.5467934949370916E-2</v>
      </c>
    </row>
    <row r="7" spans="1:5">
      <c r="A7" s="4">
        <v>45107</v>
      </c>
      <c r="B7" s="5">
        <v>130.36000000000001</v>
      </c>
      <c r="C7" s="10">
        <f t="shared" si="0"/>
        <v>8.1107978105821987E-2</v>
      </c>
    </row>
    <row r="8" spans="1:5">
      <c r="A8" s="4">
        <v>45077</v>
      </c>
      <c r="B8" s="5">
        <v>120.58</v>
      </c>
      <c r="C8" s="10">
        <f t="shared" si="0"/>
        <v>0.14348032242769079</v>
      </c>
    </row>
    <row r="9" spans="1:5">
      <c r="A9" s="4">
        <v>45044</v>
      </c>
      <c r="B9" s="5">
        <v>105.45</v>
      </c>
      <c r="C9" s="10">
        <f t="shared" si="0"/>
        <v>2.0911995352889887E-2</v>
      </c>
    </row>
    <row r="10" spans="1:5">
      <c r="A10" s="4">
        <v>45016</v>
      </c>
      <c r="B10" s="5">
        <v>103.29</v>
      </c>
      <c r="C10" s="10">
        <f t="shared" si="0"/>
        <v>9.6147723654886996E-2</v>
      </c>
    </row>
    <row r="11" spans="1:5">
      <c r="A11" s="4">
        <v>44985</v>
      </c>
      <c r="B11" s="5">
        <v>94.23</v>
      </c>
      <c r="C11" s="10">
        <f t="shared" si="0"/>
        <v>-8.629884611655185E-2</v>
      </c>
    </row>
    <row r="12" spans="1:5">
      <c r="A12" s="4">
        <v>44957</v>
      </c>
      <c r="B12" s="5">
        <v>103.13</v>
      </c>
      <c r="C12" s="10">
        <f t="shared" si="0"/>
        <v>0.22773809523809518</v>
      </c>
    </row>
    <row r="13" spans="1:5">
      <c r="A13" s="4">
        <v>44925</v>
      </c>
      <c r="B13" s="5">
        <v>84</v>
      </c>
      <c r="C13" s="10">
        <f t="shared" si="0"/>
        <v>-0.1298943443132381</v>
      </c>
    </row>
    <row r="14" spans="1:5">
      <c r="A14" s="4">
        <v>44895</v>
      </c>
      <c r="B14" s="5">
        <v>96.54</v>
      </c>
      <c r="C14" s="10">
        <f t="shared" si="0"/>
        <v>-5.7594689574384926E-2</v>
      </c>
    </row>
    <row r="15" spans="1:5">
      <c r="A15" s="4">
        <v>44865</v>
      </c>
      <c r="B15" s="5">
        <v>102.44</v>
      </c>
      <c r="C15" s="10">
        <f t="shared" si="0"/>
        <v>-9.3451327433628342E-2</v>
      </c>
    </row>
    <row r="16" spans="1:5">
      <c r="A16" s="4">
        <v>44834</v>
      </c>
      <c r="B16" s="5">
        <v>113</v>
      </c>
      <c r="C16" s="10">
        <f t="shared" si="0"/>
        <v>-0.10862191370197993</v>
      </c>
    </row>
    <row r="17" spans="1:3">
      <c r="A17" s="4">
        <v>44804</v>
      </c>
      <c r="B17" s="5">
        <v>126.77</v>
      </c>
      <c r="C17" s="10">
        <f t="shared" si="0"/>
        <v>-6.0615042608373422E-2</v>
      </c>
    </row>
    <row r="18" spans="1:3">
      <c r="A18" s="4">
        <v>44771</v>
      </c>
      <c r="B18" s="5">
        <v>134.94999999999999</v>
      </c>
      <c r="C18" s="10">
        <f t="shared" si="0"/>
        <v>0.27059598907824117</v>
      </c>
    </row>
    <row r="19" spans="1:3">
      <c r="A19" s="4">
        <v>44742</v>
      </c>
      <c r="B19" s="5">
        <v>106.21</v>
      </c>
      <c r="C19" s="10">
        <f t="shared" si="0"/>
        <v>-0.11646285666749855</v>
      </c>
    </row>
    <row r="20" spans="1:3">
      <c r="A20" s="4">
        <v>44712</v>
      </c>
      <c r="B20" s="5">
        <v>120.21</v>
      </c>
      <c r="C20" s="10">
        <f t="shared" si="0"/>
        <v>-3.2764197550731421E-2</v>
      </c>
    </row>
    <row r="21" spans="1:3" ht="15.75" customHeight="1">
      <c r="A21" s="4">
        <v>44680</v>
      </c>
      <c r="B21" s="5">
        <v>124.282</v>
      </c>
      <c r="C21" s="10">
        <f t="shared" si="0"/>
        <v>-0.23751970895169858</v>
      </c>
    </row>
    <row r="22" spans="1:3" ht="15.75" customHeight="1">
      <c r="A22" s="4">
        <v>44651</v>
      </c>
      <c r="B22" s="5">
        <v>162.99700000000001</v>
      </c>
      <c r="C22" s="10">
        <f t="shared" si="0"/>
        <v>6.1434069404739597E-2</v>
      </c>
    </row>
    <row r="23" spans="1:3" ht="15.75" customHeight="1">
      <c r="A23" s="4">
        <v>44620</v>
      </c>
      <c r="B23" s="5">
        <v>153.56299999999999</v>
      </c>
      <c r="C23" s="10">
        <f t="shared" si="0"/>
        <v>2.6669073502079074E-2</v>
      </c>
    </row>
    <row r="24" spans="1:3" ht="15.75" customHeight="1">
      <c r="A24" s="4">
        <v>44592</v>
      </c>
      <c r="B24" s="5">
        <v>149.57400000000001</v>
      </c>
      <c r="C24" s="10">
        <f t="shared" si="0"/>
        <v>-0.1028269462622288</v>
      </c>
    </row>
    <row r="25" spans="1:3" ht="15.75" customHeight="1">
      <c r="A25" s="4">
        <v>44561</v>
      </c>
      <c r="B25" s="5">
        <v>166.71700000000001</v>
      </c>
      <c r="C25" s="10">
        <f t="shared" si="0"/>
        <v>-4.9254650592515707E-2</v>
      </c>
    </row>
    <row r="26" spans="1:3" ht="15.75" customHeight="1">
      <c r="A26" s="4">
        <v>44530</v>
      </c>
      <c r="B26" s="5">
        <v>175.35400000000001</v>
      </c>
      <c r="C26" s="10">
        <f t="shared" si="0"/>
        <v>3.9923616135498323E-2</v>
      </c>
    </row>
    <row r="27" spans="1:3" ht="15.75" customHeight="1">
      <c r="A27" s="4">
        <v>44498</v>
      </c>
      <c r="B27" s="5">
        <v>168.62200000000001</v>
      </c>
      <c r="C27" s="10">
        <f t="shared" si="0"/>
        <v>2.6605459903075789E-2</v>
      </c>
    </row>
    <row r="28" spans="1:3" ht="15.75" customHeight="1">
      <c r="A28" s="4">
        <v>44469</v>
      </c>
      <c r="B28" s="5">
        <v>164.25200000000001</v>
      </c>
      <c r="C28" s="10">
        <f t="shared" si="0"/>
        <v>-5.352080212054848E-2</v>
      </c>
    </row>
    <row r="29" spans="1:3" ht="15.75" customHeight="1">
      <c r="A29" s="4">
        <v>44439</v>
      </c>
      <c r="B29" s="5">
        <v>173.54</v>
      </c>
      <c r="C29" s="10">
        <f t="shared" si="0"/>
        <v>4.3034018511840348E-2</v>
      </c>
    </row>
    <row r="30" spans="1:3" ht="15.75" customHeight="1">
      <c r="A30" s="4">
        <v>44407</v>
      </c>
      <c r="B30" s="5">
        <v>166.38</v>
      </c>
      <c r="C30" s="10">
        <f t="shared" si="0"/>
        <v>-3.27194083996094E-2</v>
      </c>
    </row>
    <row r="31" spans="1:3" ht="15.75" customHeight="1">
      <c r="A31" s="4">
        <v>44377</v>
      </c>
      <c r="B31" s="5">
        <v>172.00800000000001</v>
      </c>
      <c r="C31" s="10">
        <f t="shared" si="0"/>
        <v>6.7351725678543584E-2</v>
      </c>
    </row>
    <row r="32" spans="1:3" ht="15.75" customHeight="1">
      <c r="A32" s="4">
        <v>44347</v>
      </c>
      <c r="B32" s="5">
        <v>161.154</v>
      </c>
      <c r="C32" s="10">
        <f t="shared" si="0"/>
        <v>-7.0467379204134553E-2</v>
      </c>
    </row>
    <row r="33" spans="1:3" ht="15.75" customHeight="1">
      <c r="A33" s="4">
        <v>44316</v>
      </c>
      <c r="B33" s="5">
        <v>173.37100000000001</v>
      </c>
      <c r="C33" s="10">
        <f t="shared" si="0"/>
        <v>0.12066268486916952</v>
      </c>
    </row>
    <row r="34" spans="1:3" ht="15.75" customHeight="1">
      <c r="A34" s="4">
        <v>44286</v>
      </c>
      <c r="B34" s="5">
        <v>154.70400000000001</v>
      </c>
      <c r="C34" s="10">
        <f t="shared" si="0"/>
        <v>3.7505011445508547E-4</v>
      </c>
    </row>
    <row r="35" spans="1:3" ht="15.75" customHeight="1">
      <c r="A35" s="4">
        <v>44253</v>
      </c>
      <c r="B35" s="5">
        <v>154.64599999999999</v>
      </c>
      <c r="C35" s="10">
        <f t="shared" si="0"/>
        <v>-3.5331545131308185E-2</v>
      </c>
    </row>
    <row r="36" spans="1:3" ht="15.75" customHeight="1">
      <c r="A36" s="4">
        <v>44225</v>
      </c>
      <c r="B36" s="5">
        <v>160.31</v>
      </c>
      <c r="C36" s="10">
        <f t="shared" si="0"/>
        <v>-1.5572995345295564E-2</v>
      </c>
    </row>
    <row r="37" spans="1:3" ht="15.75" customHeight="1">
      <c r="A37" s="4">
        <v>44196</v>
      </c>
      <c r="B37" s="5">
        <v>162.846</v>
      </c>
      <c r="C37" s="10">
        <f t="shared" si="0"/>
        <v>2.8055201323215723E-2</v>
      </c>
    </row>
    <row r="38" spans="1:3" ht="15.75" customHeight="1">
      <c r="A38" s="4">
        <v>44165</v>
      </c>
      <c r="B38" s="5">
        <v>158.40199999999999</v>
      </c>
      <c r="C38" s="10">
        <f t="shared" si="0"/>
        <v>4.3443319478021429E-2</v>
      </c>
    </row>
    <row r="39" spans="1:3" ht="15.75" customHeight="1">
      <c r="A39" s="4">
        <v>44134</v>
      </c>
      <c r="B39" s="5">
        <v>151.80699999999999</v>
      </c>
      <c r="C39" s="10">
        <f t="shared" si="0"/>
        <v>-3.5754211235041661E-2</v>
      </c>
    </row>
    <row r="40" spans="1:3" ht="15.75" customHeight="1">
      <c r="A40" s="4">
        <v>44104</v>
      </c>
      <c r="B40" s="5">
        <v>157.43600000000001</v>
      </c>
      <c r="C40" s="10">
        <f t="shared" si="0"/>
        <v>-8.7581426617520886E-2</v>
      </c>
    </row>
    <row r="41" spans="1:3" ht="15.75" customHeight="1">
      <c r="A41" s="4">
        <v>44074</v>
      </c>
      <c r="B41" s="5">
        <v>172.548</v>
      </c>
      <c r="C41" s="10">
        <f t="shared" si="0"/>
        <v>9.0460962877763257E-2</v>
      </c>
    </row>
    <row r="42" spans="1:3" ht="15.75" customHeight="1">
      <c r="A42" s="4">
        <v>44043</v>
      </c>
      <c r="B42" s="5">
        <v>158.23400000000001</v>
      </c>
      <c r="C42" s="10">
        <f t="shared" si="0"/>
        <v>0.14711362104087983</v>
      </c>
    </row>
    <row r="43" spans="1:3" ht="15.75" customHeight="1">
      <c r="A43" s="4">
        <v>44012</v>
      </c>
      <c r="B43" s="5">
        <v>137.941</v>
      </c>
      <c r="C43" s="10">
        <f t="shared" si="0"/>
        <v>0.12957139815588209</v>
      </c>
    </row>
    <row r="44" spans="1:3" ht="15.75" customHeight="1">
      <c r="A44" s="4">
        <v>43980</v>
      </c>
      <c r="B44" s="5">
        <v>122.11799999999999</v>
      </c>
      <c r="C44" s="10">
        <f t="shared" si="0"/>
        <v>-1.2789005658852125E-2</v>
      </c>
    </row>
    <row r="45" spans="1:3" ht="15.75" customHeight="1">
      <c r="A45" s="4">
        <v>43951</v>
      </c>
      <c r="B45" s="5">
        <v>123.7</v>
      </c>
      <c r="C45" s="10">
        <f t="shared" si="0"/>
        <v>0.26890014976509446</v>
      </c>
    </row>
    <row r="46" spans="1:3" ht="15.75" customHeight="1">
      <c r="A46" s="4">
        <v>43921</v>
      </c>
      <c r="B46" s="5">
        <v>97.486000000000004</v>
      </c>
      <c r="C46" s="10">
        <f t="shared" si="0"/>
        <v>3.5015076230517708E-2</v>
      </c>
    </row>
    <row r="47" spans="1:3" ht="15.75" customHeight="1">
      <c r="A47" s="4">
        <v>43889</v>
      </c>
      <c r="B47" s="5">
        <v>94.188000000000002</v>
      </c>
      <c r="C47" s="10">
        <f t="shared" si="0"/>
        <v>-6.2208769763829747E-2</v>
      </c>
    </row>
    <row r="48" spans="1:3" ht="15.75" customHeight="1">
      <c r="A48" s="4">
        <v>43861</v>
      </c>
      <c r="B48" s="5">
        <v>100.43600000000001</v>
      </c>
      <c r="C48" s="10">
        <f t="shared" si="0"/>
        <v>8.7063815048922105E-2</v>
      </c>
    </row>
    <row r="49" spans="1:3" ht="15.75" customHeight="1">
      <c r="A49" s="4">
        <v>43830</v>
      </c>
      <c r="B49" s="5">
        <v>92.391999999999996</v>
      </c>
      <c r="C49" s="10">
        <f t="shared" si="0"/>
        <v>2.6121723678365055E-2</v>
      </c>
    </row>
    <row r="50" spans="1:3" ht="15.75" customHeight="1">
      <c r="A50" s="4">
        <v>43798</v>
      </c>
      <c r="B50" s="5">
        <v>90.04</v>
      </c>
      <c r="C50" s="10">
        <f t="shared" si="0"/>
        <v>1.3587293010480428E-2</v>
      </c>
    </row>
    <row r="51" spans="1:3" ht="15.75" customHeight="1">
      <c r="A51" s="4">
        <v>43769</v>
      </c>
      <c r="B51" s="5">
        <v>88.832999999999998</v>
      </c>
      <c r="C51" s="10">
        <f t="shared" si="0"/>
        <v>2.3468823448085069E-2</v>
      </c>
    </row>
    <row r="52" spans="1:3" ht="15.75" customHeight="1">
      <c r="A52" s="4">
        <v>43738</v>
      </c>
      <c r="B52" s="5">
        <v>86.796000000000006</v>
      </c>
      <c r="C52" s="10">
        <f t="shared" si="0"/>
        <v>-2.2721642984214051E-2</v>
      </c>
    </row>
    <row r="53" spans="1:3" ht="15.75" customHeight="1">
      <c r="A53" s="4">
        <v>43707</v>
      </c>
      <c r="B53" s="5">
        <v>88.813999999999993</v>
      </c>
      <c r="C53" s="10">
        <f t="shared" si="0"/>
        <v>-4.8479199477174661E-2</v>
      </c>
    </row>
    <row r="54" spans="1:3" ht="15.75" customHeight="1">
      <c r="A54" s="4">
        <v>43677</v>
      </c>
      <c r="B54" s="5">
        <v>93.338999999999999</v>
      </c>
      <c r="C54" s="10">
        <f t="shared" si="0"/>
        <v>-1.4184322257662528E-2</v>
      </c>
    </row>
    <row r="55" spans="1:3" ht="15.75" customHeight="1">
      <c r="A55" s="4">
        <v>43644</v>
      </c>
      <c r="B55" s="5">
        <v>94.682000000000002</v>
      </c>
      <c r="C55" s="10">
        <f t="shared" si="0"/>
        <v>6.6791355882551737E-2</v>
      </c>
    </row>
    <row r="56" spans="1:3" ht="15.75" customHeight="1">
      <c r="A56" s="4">
        <v>43616</v>
      </c>
      <c r="B56" s="5">
        <v>88.754000000000005</v>
      </c>
      <c r="C56" s="10">
        <f t="shared" si="0"/>
        <v>-7.8608060129144661E-2</v>
      </c>
    </row>
    <row r="57" spans="1:3" ht="15.75" customHeight="1">
      <c r="A57" s="4">
        <v>43585</v>
      </c>
      <c r="B57" s="5">
        <v>96.325999999999993</v>
      </c>
      <c r="C57" s="10">
        <f t="shared" si="0"/>
        <v>8.186484270584124E-2</v>
      </c>
    </row>
    <row r="58" spans="1:3" ht="15.75" customHeight="1">
      <c r="A58" s="4">
        <v>43553</v>
      </c>
      <c r="B58" s="5">
        <v>89.037000000000006</v>
      </c>
      <c r="C58" s="10">
        <f t="shared" si="0"/>
        <v>8.5923016879695599E-2</v>
      </c>
    </row>
    <row r="59" spans="1:3" ht="15.75" customHeight="1">
      <c r="A59" s="4">
        <v>43524</v>
      </c>
      <c r="B59" s="5">
        <v>81.992000000000004</v>
      </c>
      <c r="C59" s="10">
        <f t="shared" si="0"/>
        <v>-4.5905721633289424E-2</v>
      </c>
    </row>
    <row r="60" spans="1:3" ht="15.75" customHeight="1">
      <c r="A60" s="4">
        <v>43496</v>
      </c>
      <c r="B60" s="5">
        <v>85.936999999999998</v>
      </c>
      <c r="C60" s="10">
        <f t="shared" si="0"/>
        <v>0.14431616932315999</v>
      </c>
    </row>
    <row r="61" spans="1:3" ht="15.75" customHeight="1">
      <c r="A61" s="4">
        <v>43465</v>
      </c>
      <c r="B61" s="5">
        <v>75.099000000000004</v>
      </c>
      <c r="C61" s="10">
        <f t="shared" si="0"/>
        <v>-0.11133857149618961</v>
      </c>
    </row>
    <row r="62" spans="1:3" ht="15.75" customHeight="1">
      <c r="A62" s="4">
        <v>43434</v>
      </c>
      <c r="B62" s="5">
        <v>84.507999999999996</v>
      </c>
      <c r="C62" s="10">
        <f t="shared" si="0"/>
        <v>-1.0792461664520791E-2</v>
      </c>
    </row>
    <row r="63" spans="1:3" ht="15.75" customHeight="1">
      <c r="A63" s="2">
        <v>47057</v>
      </c>
      <c r="B63" s="1">
        <v>85.43</v>
      </c>
    </row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00"/>
  <sheetViews>
    <sheetView topLeftCell="A47" workbookViewId="0">
      <selection activeCell="C2" sqref="C2:C62"/>
    </sheetView>
  </sheetViews>
  <sheetFormatPr baseColWidth="10" defaultColWidth="14.5" defaultRowHeight="15" customHeight="1"/>
  <cols>
    <col min="1" max="1" width="10.6640625" customWidth="1"/>
    <col min="2" max="2" width="17" customWidth="1"/>
    <col min="3" max="25" width="8.6640625" customWidth="1"/>
  </cols>
  <sheetData>
    <row r="1" spans="1:5" ht="48">
      <c r="A1" s="6" t="s">
        <v>42</v>
      </c>
      <c r="B1" s="6" t="s">
        <v>82</v>
      </c>
      <c r="C1" s="6" t="s">
        <v>83</v>
      </c>
      <c r="D1" s="6" t="s">
        <v>84</v>
      </c>
      <c r="E1" s="6" t="s">
        <v>85</v>
      </c>
    </row>
    <row r="2" spans="1:5">
      <c r="A2" s="4">
        <v>45231</v>
      </c>
      <c r="B2" s="5">
        <v>170.0428</v>
      </c>
      <c r="C2" s="10">
        <f>(B2-B3)/B3</f>
        <v>-1.5999736958453407E-3</v>
      </c>
      <c r="D2" s="12">
        <f>AVERAGE(C2:C62)</f>
        <v>1.1211940465429046E-2</v>
      </c>
      <c r="E2" s="13">
        <f>D2*12</f>
        <v>0.13454328558514855</v>
      </c>
    </row>
    <row r="3" spans="1:5">
      <c r="A3" s="4">
        <v>45230</v>
      </c>
      <c r="B3" s="5">
        <v>170.31530000000001</v>
      </c>
      <c r="C3" s="10">
        <f t="shared" ref="C3:C62" si="0">(B3-B4)/B4</f>
        <v>3.5116028331552689E-2</v>
      </c>
    </row>
    <row r="4" spans="1:5">
      <c r="A4" s="4">
        <v>45198</v>
      </c>
      <c r="B4" s="5">
        <v>164.53739999999999</v>
      </c>
      <c r="C4" s="10">
        <f t="shared" si="0"/>
        <v>-5.4943817836881896E-2</v>
      </c>
    </row>
    <row r="5" spans="1:5">
      <c r="A5" s="4">
        <v>45169</v>
      </c>
      <c r="B5" s="5">
        <v>174.10329999999999</v>
      </c>
      <c r="C5" s="10">
        <f t="shared" si="0"/>
        <v>-1.2540105935820365E-2</v>
      </c>
    </row>
    <row r="6" spans="1:5">
      <c r="A6" s="4">
        <v>45138</v>
      </c>
      <c r="B6" s="5">
        <v>176.3143</v>
      </c>
      <c r="C6" s="10">
        <f t="shared" si="0"/>
        <v>3.64875152477111E-2</v>
      </c>
    </row>
    <row r="7" spans="1:5">
      <c r="A7" s="4">
        <v>45107</v>
      </c>
      <c r="B7" s="5">
        <v>170.10749999999999</v>
      </c>
      <c r="C7" s="10">
        <f t="shared" si="0"/>
        <v>6.4842346430963524E-2</v>
      </c>
    </row>
    <row r="8" spans="1:5">
      <c r="A8" s="4">
        <v>45077</v>
      </c>
      <c r="B8" s="5">
        <v>159.749</v>
      </c>
      <c r="C8" s="10">
        <f t="shared" si="0"/>
        <v>-8.87586047965538E-2</v>
      </c>
    </row>
    <row r="9" spans="1:5">
      <c r="A9" s="4">
        <v>45044</v>
      </c>
      <c r="B9" s="5">
        <v>175.3092</v>
      </c>
      <c r="C9" s="10">
        <f t="shared" si="0"/>
        <v>5.8277036714188997E-2</v>
      </c>
    </row>
    <row r="10" spans="1:5">
      <c r="A10" s="4">
        <v>45016</v>
      </c>
      <c r="B10" s="5">
        <v>165.65530000000001</v>
      </c>
      <c r="C10" s="10">
        <f t="shared" si="0"/>
        <v>8.0910036448960374E-2</v>
      </c>
    </row>
    <row r="11" spans="1:5">
      <c r="A11" s="4">
        <v>44985</v>
      </c>
      <c r="B11" s="5">
        <v>153.25540000000001</v>
      </c>
      <c r="C11" s="10">
        <f t="shared" si="0"/>
        <v>-3.3852733454247219E-2</v>
      </c>
    </row>
    <row r="12" spans="1:5">
      <c r="A12" s="4">
        <v>44957</v>
      </c>
      <c r="B12" s="5">
        <v>158.62530000000001</v>
      </c>
      <c r="C12" s="10">
        <f t="shared" si="0"/>
        <v>-5.4545682120531555E-2</v>
      </c>
    </row>
    <row r="13" spans="1:5">
      <c r="A13" s="4">
        <v>44925</v>
      </c>
      <c r="B13" s="5">
        <v>167.77680000000001</v>
      </c>
      <c r="C13" s="10">
        <f t="shared" si="0"/>
        <v>1.6090116279069793E-2</v>
      </c>
    </row>
    <row r="14" spans="1:5">
      <c r="A14" s="4">
        <v>44895</v>
      </c>
      <c r="B14" s="5">
        <v>165.12</v>
      </c>
      <c r="C14" s="10">
        <f t="shared" si="0"/>
        <v>0.10759621034668732</v>
      </c>
    </row>
    <row r="15" spans="1:5">
      <c r="A15" s="4">
        <v>44865</v>
      </c>
      <c r="B15" s="5">
        <v>149.0796</v>
      </c>
      <c r="C15" s="10">
        <f t="shared" si="0"/>
        <v>7.4364715657963557E-2</v>
      </c>
    </row>
    <row r="16" spans="1:5">
      <c r="A16" s="4">
        <v>44834</v>
      </c>
      <c r="B16" s="5">
        <v>138.76070000000001</v>
      </c>
      <c r="C16" s="10">
        <f t="shared" si="0"/>
        <v>-8.4747495534571615E-2</v>
      </c>
    </row>
    <row r="17" spans="1:3">
      <c r="A17" s="4">
        <v>44804</v>
      </c>
      <c r="B17" s="5">
        <v>151.60919999999999</v>
      </c>
      <c r="C17" s="10">
        <f t="shared" si="0"/>
        <v>-6.9827928944629931E-3</v>
      </c>
    </row>
    <row r="18" spans="1:3">
      <c r="A18" s="4">
        <v>44771</v>
      </c>
      <c r="B18" s="5">
        <v>152.67529999999999</v>
      </c>
      <c r="C18" s="10">
        <f t="shared" si="0"/>
        <v>-2.7670342841458005E-2</v>
      </c>
    </row>
    <row r="19" spans="1:3">
      <c r="A19" s="4">
        <v>44742</v>
      </c>
      <c r="B19" s="5">
        <v>157.02010000000001</v>
      </c>
      <c r="C19" s="10">
        <f t="shared" si="0"/>
        <v>-2.7658039526523844E-2</v>
      </c>
    </row>
    <row r="20" spans="1:3">
      <c r="A20" s="4">
        <v>44712</v>
      </c>
      <c r="B20" s="5">
        <v>161.48650000000001</v>
      </c>
      <c r="C20" s="10">
        <f t="shared" si="0"/>
        <v>-7.8915847508187795E-2</v>
      </c>
    </row>
    <row r="21" spans="1:3" ht="15.75" customHeight="1">
      <c r="A21" s="4">
        <v>44680</v>
      </c>
      <c r="B21" s="5">
        <v>175.32220000000001</v>
      </c>
      <c r="C21" s="10">
        <f t="shared" si="0"/>
        <v>5.6621217015655118E-2</v>
      </c>
    </row>
    <row r="22" spans="1:3" ht="15.75" customHeight="1">
      <c r="A22" s="4">
        <v>44651</v>
      </c>
      <c r="B22" s="5">
        <v>165.9272</v>
      </c>
      <c r="C22" s="10">
        <f t="shared" si="0"/>
        <v>-1.9821871933753458E-2</v>
      </c>
    </row>
    <row r="23" spans="1:3" ht="15.75" customHeight="1">
      <c r="A23" s="4">
        <v>44620</v>
      </c>
      <c r="B23" s="5">
        <v>169.28270000000001</v>
      </c>
      <c r="C23" s="10">
        <f t="shared" si="0"/>
        <v>-2.8419760965687536E-2</v>
      </c>
    </row>
    <row r="24" spans="1:3" ht="15.75" customHeight="1">
      <c r="A24" s="4">
        <v>44592</v>
      </c>
      <c r="B24" s="5">
        <v>174.23439999999999</v>
      </c>
      <c r="C24" s="10">
        <f t="shared" si="0"/>
        <v>-1.3868207037734443E-2</v>
      </c>
    </row>
    <row r="25" spans="1:3" ht="15.75" customHeight="1">
      <c r="A25" s="4">
        <v>44561</v>
      </c>
      <c r="B25" s="5">
        <v>176.68469999999999</v>
      </c>
      <c r="C25" s="10">
        <f t="shared" si="0"/>
        <v>0.13141494826546174</v>
      </c>
    </row>
    <row r="26" spans="1:3" ht="15.75" customHeight="1">
      <c r="A26" s="4">
        <v>44530</v>
      </c>
      <c r="B26" s="5">
        <v>156.1626</v>
      </c>
      <c r="C26" s="10">
        <f t="shared" si="0"/>
        <v>1.1119801716077921E-2</v>
      </c>
    </row>
    <row r="27" spans="1:3" ht="15.75" customHeight="1">
      <c r="A27" s="4">
        <v>44498</v>
      </c>
      <c r="B27" s="5">
        <v>154.4452</v>
      </c>
      <c r="C27" s="10">
        <f t="shared" si="0"/>
        <v>2.9203773353555909E-2</v>
      </c>
    </row>
    <row r="28" spans="1:3" ht="15.75" customHeight="1">
      <c r="A28" s="4">
        <v>44469</v>
      </c>
      <c r="B28" s="5">
        <v>150.06280000000001</v>
      </c>
      <c r="C28" s="10">
        <f t="shared" si="0"/>
        <v>-1.818990729048749E-2</v>
      </c>
    </row>
    <row r="29" spans="1:3" ht="15.75" customHeight="1">
      <c r="A29" s="4">
        <v>44439</v>
      </c>
      <c r="B29" s="5">
        <v>152.84299999999999</v>
      </c>
      <c r="C29" s="10">
        <f t="shared" si="0"/>
        <v>1.1252940960704469E-3</v>
      </c>
    </row>
    <row r="30" spans="1:3" ht="15.75" customHeight="1">
      <c r="A30" s="4">
        <v>44407</v>
      </c>
      <c r="B30" s="5">
        <v>152.6712</v>
      </c>
      <c r="C30" s="10">
        <f t="shared" si="0"/>
        <v>6.0755884241156015E-2</v>
      </c>
    </row>
    <row r="31" spans="1:3" ht="15.75" customHeight="1">
      <c r="A31" s="4">
        <v>44377</v>
      </c>
      <c r="B31" s="5">
        <v>143.92679999999999</v>
      </c>
      <c r="C31" s="10">
        <f t="shared" si="0"/>
        <v>5.9301383814816652E-4</v>
      </c>
    </row>
    <row r="32" spans="1:3" ht="15.75" customHeight="1">
      <c r="A32" s="4">
        <v>44347</v>
      </c>
      <c r="B32" s="5">
        <v>143.8415</v>
      </c>
      <c r="C32" s="10">
        <f t="shared" si="0"/>
        <v>1.0717683580646386E-2</v>
      </c>
    </row>
    <row r="33" spans="1:3" ht="15.75" customHeight="1">
      <c r="A33" s="4">
        <v>44316</v>
      </c>
      <c r="B33" s="5">
        <v>142.31620000000001</v>
      </c>
      <c r="C33" s="10">
        <f t="shared" si="0"/>
        <v>-8.476802182635499E-3</v>
      </c>
    </row>
    <row r="34" spans="1:3" ht="15.75" customHeight="1">
      <c r="A34" s="4">
        <v>44286</v>
      </c>
      <c r="B34" s="5">
        <v>143.53290000000001</v>
      </c>
      <c r="C34" s="10">
        <f t="shared" si="0"/>
        <v>9.6332976629400074E-2</v>
      </c>
    </row>
    <row r="35" spans="1:3" ht="15.75" customHeight="1">
      <c r="A35" s="4">
        <v>44253</v>
      </c>
      <c r="B35" s="5">
        <v>130.92089999999999</v>
      </c>
      <c r="C35" s="10">
        <f t="shared" si="0"/>
        <v>-3.6502554810867519E-2</v>
      </c>
    </row>
    <row r="36" spans="1:3" ht="15.75" customHeight="1">
      <c r="A36" s="4">
        <v>44225</v>
      </c>
      <c r="B36" s="5">
        <v>135.8809</v>
      </c>
      <c r="C36" s="10">
        <f t="shared" si="0"/>
        <v>-7.2992805303854102E-2</v>
      </c>
    </row>
    <row r="37" spans="1:3" ht="15.75" customHeight="1">
      <c r="A37" s="4">
        <v>44196</v>
      </c>
      <c r="B37" s="5">
        <v>146.58019999999999</v>
      </c>
      <c r="C37" s="10">
        <f t="shared" si="0"/>
        <v>1.9446914707676301E-3</v>
      </c>
    </row>
    <row r="38" spans="1:3" ht="15.75" customHeight="1">
      <c r="A38" s="4">
        <v>44165</v>
      </c>
      <c r="B38" s="5">
        <v>146.29570000000001</v>
      </c>
      <c r="C38" s="10">
        <f t="shared" si="0"/>
        <v>1.2909961912635329E-2</v>
      </c>
    </row>
    <row r="39" spans="1:3" ht="15.75" customHeight="1">
      <c r="A39" s="4">
        <v>44134</v>
      </c>
      <c r="B39" s="5">
        <v>144.43109999999999</v>
      </c>
      <c r="C39" s="10">
        <f t="shared" si="0"/>
        <v>-8.0840227404776945E-3</v>
      </c>
    </row>
    <row r="40" spans="1:3" ht="15.75" customHeight="1">
      <c r="A40" s="4">
        <v>44104</v>
      </c>
      <c r="B40" s="5">
        <v>145.60820000000001</v>
      </c>
      <c r="C40" s="10">
        <f t="shared" si="0"/>
        <v>4.771013436675498E-3</v>
      </c>
    </row>
    <row r="41" spans="1:3" ht="15.75" customHeight="1">
      <c r="A41" s="4">
        <v>44074</v>
      </c>
      <c r="B41" s="5">
        <v>144.91679999999999</v>
      </c>
      <c r="C41" s="10">
        <f t="shared" si="0"/>
        <v>5.4987678677377964E-2</v>
      </c>
    </row>
    <row r="42" spans="1:3" ht="15.75" customHeight="1">
      <c r="A42" s="4">
        <v>44043</v>
      </c>
      <c r="B42" s="5">
        <v>137.36349999999999</v>
      </c>
      <c r="C42" s="10">
        <f t="shared" si="0"/>
        <v>0.10346930070137912</v>
      </c>
    </row>
    <row r="43" spans="1:3" ht="15.75" customHeight="1">
      <c r="A43" s="4">
        <v>44012</v>
      </c>
      <c r="B43" s="5">
        <v>124.4833</v>
      </c>
      <c r="C43" s="10">
        <f t="shared" si="0"/>
        <v>3.1487372320776752E-2</v>
      </c>
    </row>
    <row r="44" spans="1:3" ht="15.75" customHeight="1">
      <c r="A44" s="4">
        <v>43980</v>
      </c>
      <c r="B44" s="5">
        <v>120.6833</v>
      </c>
      <c r="C44" s="10">
        <f t="shared" si="0"/>
        <v>-1.6543425575364958E-2</v>
      </c>
    </row>
    <row r="45" spans="1:3" ht="15.75" customHeight="1">
      <c r="A45" s="4">
        <v>43951</v>
      </c>
      <c r="B45" s="5">
        <v>122.71339999999999</v>
      </c>
      <c r="C45" s="10">
        <f t="shared" si="0"/>
        <v>7.8640762191396887E-2</v>
      </c>
    </row>
    <row r="46" spans="1:3" ht="15.75" customHeight="1">
      <c r="A46" s="4">
        <v>43921</v>
      </c>
      <c r="B46" s="5">
        <v>113.7667</v>
      </c>
      <c r="C46" s="10">
        <f t="shared" si="0"/>
        <v>-2.8525975750444209E-2</v>
      </c>
    </row>
    <row r="47" spans="1:3" ht="15.75" customHeight="1">
      <c r="A47" s="4">
        <v>43889</v>
      </c>
      <c r="B47" s="5">
        <v>117.1073</v>
      </c>
      <c r="C47" s="10">
        <f t="shared" si="0"/>
        <v>-9.1397678436898083E-2</v>
      </c>
    </row>
    <row r="48" spans="1:3" ht="15.75" customHeight="1">
      <c r="A48" s="4">
        <v>43861</v>
      </c>
      <c r="B48" s="5">
        <v>128.88730000000001</v>
      </c>
      <c r="C48" s="10">
        <f t="shared" si="0"/>
        <v>3.7123103544413187E-3</v>
      </c>
    </row>
    <row r="49" spans="1:3" ht="15.75" customHeight="1">
      <c r="A49" s="4">
        <v>43830</v>
      </c>
      <c r="B49" s="5">
        <v>128.41059999999999</v>
      </c>
      <c r="C49" s="10">
        <f t="shared" si="0"/>
        <v>2.3267859690000805E-2</v>
      </c>
    </row>
    <row r="50" spans="1:3" ht="15.75" customHeight="1">
      <c r="A50" s="4">
        <v>43798</v>
      </c>
      <c r="B50" s="5">
        <v>125.4907</v>
      </c>
      <c r="C50" s="10">
        <f t="shared" si="0"/>
        <v>-1.967743044271681E-2</v>
      </c>
    </row>
    <row r="51" spans="1:3" ht="15.75" customHeight="1">
      <c r="A51" s="4">
        <v>43769</v>
      </c>
      <c r="B51" s="5">
        <v>128.00960000000001</v>
      </c>
      <c r="C51" s="10">
        <f t="shared" si="0"/>
        <v>7.4474690961120003E-3</v>
      </c>
    </row>
    <row r="52" spans="1:3" ht="15.75" customHeight="1">
      <c r="A52" s="4">
        <v>43738</v>
      </c>
      <c r="B52" s="5">
        <v>127.0633</v>
      </c>
      <c r="C52" s="10">
        <f t="shared" si="0"/>
        <v>3.451692587267282E-2</v>
      </c>
    </row>
    <row r="53" spans="1:3" ht="15.75" customHeight="1">
      <c r="A53" s="4">
        <v>43707</v>
      </c>
      <c r="B53" s="5">
        <v>122.82380000000001</v>
      </c>
      <c r="C53" s="10">
        <f t="shared" si="0"/>
        <v>1.8553486501391155E-2</v>
      </c>
    </row>
    <row r="54" spans="1:3" ht="15.75" customHeight="1">
      <c r="A54" s="4">
        <v>43677</v>
      </c>
      <c r="B54" s="5">
        <v>120.5865</v>
      </c>
      <c r="C54" s="10">
        <f t="shared" si="0"/>
        <v>8.3471702588762936E-2</v>
      </c>
    </row>
    <row r="55" spans="1:3" ht="15.75" customHeight="1">
      <c r="A55" s="4">
        <v>43644</v>
      </c>
      <c r="B55" s="5">
        <v>111.29640000000001</v>
      </c>
      <c r="C55" s="10">
        <f t="shared" si="0"/>
        <v>6.5494106564345289E-2</v>
      </c>
    </row>
    <row r="56" spans="1:3" ht="15.75" customHeight="1">
      <c r="A56" s="4">
        <v>43616</v>
      </c>
      <c r="B56" s="5">
        <v>104.4552</v>
      </c>
      <c r="C56" s="10">
        <f t="shared" si="0"/>
        <v>-3.352738927523248E-2</v>
      </c>
    </row>
    <row r="57" spans="1:3" ht="15.75" customHeight="1">
      <c r="A57" s="4">
        <v>43585</v>
      </c>
      <c r="B57" s="5">
        <v>108.0788</v>
      </c>
      <c r="C57" s="10">
        <f t="shared" si="0"/>
        <v>3.0565453742754357E-2</v>
      </c>
    </row>
    <row r="58" spans="1:3" ht="15.75" customHeight="1">
      <c r="A58" s="4">
        <v>43553</v>
      </c>
      <c r="B58" s="5">
        <v>104.8733</v>
      </c>
      <c r="C58" s="10">
        <f t="shared" si="0"/>
        <v>5.5809032133357708E-2</v>
      </c>
    </row>
    <row r="59" spans="1:3" ht="15.75" customHeight="1">
      <c r="A59" s="4">
        <v>43524</v>
      </c>
      <c r="B59" s="5">
        <v>99.329800000000006</v>
      </c>
      <c r="C59" s="10">
        <f t="shared" si="0"/>
        <v>2.1561543216161605E-2</v>
      </c>
    </row>
    <row r="60" spans="1:3" ht="15.75" customHeight="1">
      <c r="A60" s="4">
        <v>43496</v>
      </c>
      <c r="B60" s="5">
        <v>97.2333</v>
      </c>
      <c r="C60" s="10">
        <f t="shared" si="0"/>
        <v>5.7803524804177525E-2</v>
      </c>
    </row>
    <row r="61" spans="1:3" ht="15.75" customHeight="1">
      <c r="A61" s="4">
        <v>43465</v>
      </c>
      <c r="B61" s="5">
        <v>91.92</v>
      </c>
      <c r="C61" s="10">
        <f t="shared" si="0"/>
        <v>-2.7404507459528125E-2</v>
      </c>
    </row>
    <row r="62" spans="1:3" ht="15.75" customHeight="1">
      <c r="A62" s="4">
        <v>43434</v>
      </c>
      <c r="B62" s="5">
        <v>94.51</v>
      </c>
      <c r="C62" s="10">
        <f t="shared" si="0"/>
        <v>1.7593350273482928E-2</v>
      </c>
    </row>
    <row r="63" spans="1:3" ht="15.75" customHeight="1">
      <c r="A63" s="2">
        <v>47057</v>
      </c>
      <c r="B63" s="9">
        <v>92.876000000000005</v>
      </c>
    </row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000"/>
  <sheetViews>
    <sheetView workbookViewId="0">
      <selection activeCell="N9" sqref="N9"/>
    </sheetView>
  </sheetViews>
  <sheetFormatPr baseColWidth="10" defaultColWidth="14.5" defaultRowHeight="15" customHeight="1"/>
  <cols>
    <col min="1" max="1" width="10.6640625" customWidth="1"/>
    <col min="2" max="2" width="15.1640625" customWidth="1"/>
    <col min="3" max="20" width="8.6640625" customWidth="1"/>
  </cols>
  <sheetData>
    <row r="1" spans="1:5" ht="48">
      <c r="A1" s="6" t="s">
        <v>42</v>
      </c>
      <c r="B1" s="6" t="s">
        <v>82</v>
      </c>
      <c r="C1" s="6" t="s">
        <v>83</v>
      </c>
      <c r="D1" s="6" t="s">
        <v>84</v>
      </c>
      <c r="E1" s="6" t="s">
        <v>85</v>
      </c>
    </row>
    <row r="2" spans="1:5">
      <c r="A2" s="4">
        <v>45231</v>
      </c>
      <c r="B2" s="31">
        <v>18.309999000000001</v>
      </c>
      <c r="C2" s="10">
        <f>(B2-B3)/B3</f>
        <v>-4.4363308977035436E-2</v>
      </c>
      <c r="D2" s="12">
        <f>AVERAGE(C2:C62)</f>
        <v>2.9432204574300507E-3</v>
      </c>
      <c r="E2" s="13">
        <f>D2*12</f>
        <v>3.5318645489160611E-2</v>
      </c>
    </row>
    <row r="3" spans="1:5">
      <c r="A3" s="4">
        <v>45230</v>
      </c>
      <c r="B3" s="31">
        <v>19.16</v>
      </c>
      <c r="C3" s="10">
        <f t="shared" ref="C3:C62" si="0">(B3-B4)/B4</f>
        <v>4.0738728951656707E-2</v>
      </c>
    </row>
    <row r="4" spans="1:5">
      <c r="A4" s="4">
        <v>45198</v>
      </c>
      <c r="B4" s="31">
        <v>18.41</v>
      </c>
      <c r="C4" s="10">
        <f t="shared" si="0"/>
        <v>-4.264170566822674E-2</v>
      </c>
    </row>
    <row r="5" spans="1:5">
      <c r="A5" s="4">
        <v>45169</v>
      </c>
      <c r="B5" s="31">
        <v>19.23</v>
      </c>
      <c r="C5" s="10">
        <f t="shared" si="0"/>
        <v>7.1309132517597074E-2</v>
      </c>
    </row>
    <row r="6" spans="1:5">
      <c r="A6" s="4">
        <v>45138</v>
      </c>
      <c r="B6" s="31">
        <v>17.950001</v>
      </c>
      <c r="C6" s="10">
        <f t="shared" si="0"/>
        <v>1.5846123372948419E-2</v>
      </c>
    </row>
    <row r="7" spans="1:5">
      <c r="A7" s="4">
        <v>45107</v>
      </c>
      <c r="B7" s="31">
        <v>17.670000000000002</v>
      </c>
      <c r="C7" s="10">
        <f t="shared" si="0"/>
        <v>-7.8247261345852887E-2</v>
      </c>
    </row>
    <row r="8" spans="1:5">
      <c r="A8" s="4">
        <v>45077</v>
      </c>
      <c r="B8" s="31">
        <v>19.170000000000002</v>
      </c>
      <c r="C8" s="10">
        <f t="shared" si="0"/>
        <v>-5.0990145990586766E-2</v>
      </c>
    </row>
    <row r="9" spans="1:5">
      <c r="A9" s="4">
        <v>45044</v>
      </c>
      <c r="B9" s="31">
        <v>20.200001</v>
      </c>
      <c r="C9" s="10">
        <f t="shared" si="0"/>
        <v>-1.9762351778655199E-3</v>
      </c>
    </row>
    <row r="10" spans="1:5">
      <c r="A10" s="4">
        <v>45016</v>
      </c>
      <c r="B10" s="31">
        <v>20.239999999999998</v>
      </c>
      <c r="C10" s="10">
        <f t="shared" si="0"/>
        <v>-7.8743699533168066E-2</v>
      </c>
    </row>
    <row r="11" spans="1:5">
      <c r="A11" s="4">
        <v>44985</v>
      </c>
      <c r="B11" s="31">
        <v>21.969999000000001</v>
      </c>
      <c r="C11" s="10">
        <f t="shared" si="0"/>
        <v>0.12956287251604773</v>
      </c>
    </row>
    <row r="12" spans="1:5">
      <c r="A12" s="4">
        <v>44957</v>
      </c>
      <c r="B12" s="31">
        <v>19.450001</v>
      </c>
      <c r="C12" s="10">
        <f t="shared" si="0"/>
        <v>-3.3780329546961287E-2</v>
      </c>
    </row>
    <row r="13" spans="1:5">
      <c r="A13" s="4">
        <v>44925</v>
      </c>
      <c r="B13" s="31">
        <v>20.129999000000002</v>
      </c>
      <c r="C13" s="10">
        <f t="shared" si="0"/>
        <v>0.14505113765642796</v>
      </c>
    </row>
    <row r="14" spans="1:5">
      <c r="A14" s="4">
        <v>44895</v>
      </c>
      <c r="B14" s="31">
        <v>17.579999999999998</v>
      </c>
      <c r="C14" s="10">
        <f t="shared" si="0"/>
        <v>-1.7877094972067055E-2</v>
      </c>
    </row>
    <row r="15" spans="1:5">
      <c r="A15" s="4">
        <v>44865</v>
      </c>
      <c r="B15" s="31">
        <v>17.899999999999999</v>
      </c>
      <c r="C15" s="10">
        <f t="shared" si="0"/>
        <v>-8.2521783700666471E-2</v>
      </c>
    </row>
    <row r="16" spans="1:5">
      <c r="A16" s="4">
        <v>44834</v>
      </c>
      <c r="B16" s="31">
        <v>19.510000000000002</v>
      </c>
      <c r="C16" s="10">
        <f t="shared" si="0"/>
        <v>-8.1342145399084971E-3</v>
      </c>
    </row>
    <row r="17" spans="1:3">
      <c r="A17" s="4">
        <v>44804</v>
      </c>
      <c r="B17" s="31">
        <v>19.670000000000002</v>
      </c>
      <c r="C17" s="10">
        <f t="shared" si="0"/>
        <v>1.2873326467559216E-2</v>
      </c>
    </row>
    <row r="18" spans="1:3">
      <c r="A18" s="4">
        <v>44771</v>
      </c>
      <c r="B18" s="31">
        <v>19.420000000000002</v>
      </c>
      <c r="C18" s="10">
        <f t="shared" si="0"/>
        <v>-0.15454937547015127</v>
      </c>
    </row>
    <row r="19" spans="1:3">
      <c r="A19" s="4">
        <v>44742</v>
      </c>
      <c r="B19" s="31">
        <v>22.969999000000001</v>
      </c>
      <c r="C19" s="10">
        <f t="shared" si="0"/>
        <v>-3.3655910811947756E-2</v>
      </c>
    </row>
    <row r="20" spans="1:3">
      <c r="A20" s="4">
        <v>44712</v>
      </c>
      <c r="B20" s="31">
        <v>23.77</v>
      </c>
      <c r="C20" s="10">
        <f t="shared" si="0"/>
        <v>-8.0108359133126944E-2</v>
      </c>
    </row>
    <row r="21" spans="1:3" ht="15.75" customHeight="1">
      <c r="A21" s="4">
        <v>44680</v>
      </c>
      <c r="B21" s="31">
        <v>25.84</v>
      </c>
      <c r="C21" s="10">
        <f t="shared" si="0"/>
        <v>5.7715923045435949E-2</v>
      </c>
    </row>
    <row r="22" spans="1:3" ht="15.75" customHeight="1">
      <c r="A22" s="4">
        <v>44651</v>
      </c>
      <c r="B22" s="31">
        <v>24.43</v>
      </c>
      <c r="C22" s="10">
        <f t="shared" si="0"/>
        <v>6.8211584249602844E-2</v>
      </c>
    </row>
    <row r="23" spans="1:3" ht="15.75" customHeight="1">
      <c r="A23" s="4">
        <v>44620</v>
      </c>
      <c r="B23" s="31">
        <v>22.870000999999998</v>
      </c>
      <c r="C23" s="10">
        <f t="shared" si="0"/>
        <v>2.7403459119496716E-2</v>
      </c>
    </row>
    <row r="24" spans="1:3" ht="15.75" customHeight="1">
      <c r="A24" s="4">
        <v>44592</v>
      </c>
      <c r="B24" s="31">
        <v>22.26</v>
      </c>
      <c r="C24" s="10">
        <f t="shared" si="0"/>
        <v>6.5071770334928378E-2</v>
      </c>
    </row>
    <row r="25" spans="1:3" ht="15.75" customHeight="1">
      <c r="A25" s="4">
        <v>44561</v>
      </c>
      <c r="B25" s="31">
        <v>20.9</v>
      </c>
      <c r="C25" s="10">
        <f t="shared" si="0"/>
        <v>-2.4276377217553831E-2</v>
      </c>
    </row>
    <row r="26" spans="1:3" ht="15.75" customHeight="1">
      <c r="A26" s="4">
        <v>44530</v>
      </c>
      <c r="B26" s="31">
        <v>21.42</v>
      </c>
      <c r="C26" s="10">
        <f t="shared" si="0"/>
        <v>3.4782558706156652E-2</v>
      </c>
    </row>
    <row r="27" spans="1:3" ht="15.75" customHeight="1">
      <c r="A27" s="4">
        <v>44498</v>
      </c>
      <c r="B27" s="31">
        <v>20.700001</v>
      </c>
      <c r="C27" s="10">
        <f t="shared" si="0"/>
        <v>-6.2409505520882374E-3</v>
      </c>
    </row>
    <row r="28" spans="1:3" ht="15.75" customHeight="1">
      <c r="A28" s="4">
        <v>44469</v>
      </c>
      <c r="B28" s="31">
        <v>20.83</v>
      </c>
      <c r="C28" s="10">
        <f t="shared" si="0"/>
        <v>3.3718689788052375E-3</v>
      </c>
    </row>
    <row r="29" spans="1:3" ht="15.75" customHeight="1">
      <c r="A29" s="4">
        <v>44439</v>
      </c>
      <c r="B29" s="31">
        <v>20.76</v>
      </c>
      <c r="C29" s="10">
        <f t="shared" si="0"/>
        <v>2.6706282230775587E-2</v>
      </c>
    </row>
    <row r="30" spans="1:3" ht="15.75" customHeight="1">
      <c r="A30" s="4">
        <v>44407</v>
      </c>
      <c r="B30" s="31">
        <v>20.219999000000001</v>
      </c>
      <c r="C30" s="10">
        <f t="shared" si="0"/>
        <v>-4.3971678486997505E-2</v>
      </c>
    </row>
    <row r="31" spans="1:3" ht="15.75" customHeight="1">
      <c r="A31" s="4">
        <v>44377</v>
      </c>
      <c r="B31" s="31">
        <v>21.15</v>
      </c>
      <c r="C31" s="10">
        <f t="shared" si="0"/>
        <v>4.7548239348774668E-2</v>
      </c>
    </row>
    <row r="32" spans="1:3" ht="15.75" customHeight="1">
      <c r="A32" s="4">
        <v>44347</v>
      </c>
      <c r="B32" s="31">
        <v>20.190000999999999</v>
      </c>
      <c r="C32" s="10">
        <f t="shared" si="0"/>
        <v>8.3736021671283883E-2</v>
      </c>
    </row>
    <row r="33" spans="1:3" ht="15.75" customHeight="1">
      <c r="A33" s="4">
        <v>44316</v>
      </c>
      <c r="B33" s="31">
        <v>18.629999000000002</v>
      </c>
      <c r="C33" s="10">
        <f t="shared" si="0"/>
        <v>-3.7434222597099746E-3</v>
      </c>
    </row>
    <row r="34" spans="1:3" ht="15.75" customHeight="1">
      <c r="A34" s="4">
        <v>44286</v>
      </c>
      <c r="B34" s="31">
        <v>18.700001</v>
      </c>
      <c r="C34" s="10">
        <f t="shared" si="0"/>
        <v>0.11111117052881772</v>
      </c>
    </row>
    <row r="35" spans="1:3" ht="15.75" customHeight="1">
      <c r="A35" s="4">
        <v>44253</v>
      </c>
      <c r="B35" s="31">
        <v>16.829999999999998</v>
      </c>
      <c r="C35" s="10">
        <f t="shared" si="0"/>
        <v>-2.4913093858632863E-2</v>
      </c>
    </row>
    <row r="36" spans="1:3" ht="15.75" customHeight="1">
      <c r="A36" s="4">
        <v>44225</v>
      </c>
      <c r="B36" s="31">
        <v>17.260000000000002</v>
      </c>
      <c r="C36" s="10">
        <f t="shared" si="0"/>
        <v>-5.7903879559918997E-4</v>
      </c>
    </row>
    <row r="37" spans="1:3" ht="15.75" customHeight="1">
      <c r="A37" s="4">
        <v>44196</v>
      </c>
      <c r="B37" s="31">
        <v>17.27</v>
      </c>
      <c r="C37" s="10">
        <f t="shared" si="0"/>
        <v>0.10776138550352789</v>
      </c>
    </row>
    <row r="38" spans="1:3" ht="15.75" customHeight="1">
      <c r="A38" s="4">
        <v>44165</v>
      </c>
      <c r="B38" s="31">
        <v>15.59</v>
      </c>
      <c r="C38" s="10">
        <f t="shared" si="0"/>
        <v>2.9722589167767457E-2</v>
      </c>
    </row>
    <row r="39" spans="1:3" ht="15.75" customHeight="1">
      <c r="A39" s="4">
        <v>44134</v>
      </c>
      <c r="B39" s="31">
        <v>15.14</v>
      </c>
      <c r="C39" s="10">
        <f t="shared" si="0"/>
        <v>-2.9487179487179428E-2</v>
      </c>
    </row>
    <row r="40" spans="1:3" ht="15.75" customHeight="1">
      <c r="A40" s="4">
        <v>44104</v>
      </c>
      <c r="B40" s="31">
        <v>15.6</v>
      </c>
      <c r="C40" s="10">
        <f t="shared" si="0"/>
        <v>6.4120054570259169E-2</v>
      </c>
    </row>
    <row r="41" spans="1:3" ht="15.75" customHeight="1">
      <c r="A41" s="4">
        <v>44074</v>
      </c>
      <c r="B41" s="31">
        <v>14.66</v>
      </c>
      <c r="C41" s="10">
        <f t="shared" si="0"/>
        <v>7.7149155033063979E-2</v>
      </c>
    </row>
    <row r="42" spans="1:3" ht="15.75" customHeight="1">
      <c r="A42" s="4">
        <v>44043</v>
      </c>
      <c r="B42" s="31">
        <v>13.61</v>
      </c>
      <c r="C42" s="10">
        <f t="shared" si="0"/>
        <v>4.692307692307688E-2</v>
      </c>
    </row>
    <row r="43" spans="1:3" ht="15.75" customHeight="1">
      <c r="A43" s="4">
        <v>44012</v>
      </c>
      <c r="B43" s="31">
        <v>13</v>
      </c>
      <c r="C43" s="10">
        <f t="shared" si="0"/>
        <v>4.166666666666663E-2</v>
      </c>
    </row>
    <row r="44" spans="1:3" ht="15.75" customHeight="1">
      <c r="A44" s="4">
        <v>43980</v>
      </c>
      <c r="B44" s="31">
        <v>12.48</v>
      </c>
      <c r="C44" s="10">
        <f t="shared" si="0"/>
        <v>1.0526315789473748E-2</v>
      </c>
    </row>
    <row r="45" spans="1:3" ht="15.75" customHeight="1">
      <c r="A45" s="4">
        <v>43951</v>
      </c>
      <c r="B45" s="31">
        <v>12.35</v>
      </c>
      <c r="C45" s="10">
        <f t="shared" si="0"/>
        <v>-9.7881665449233005E-2</v>
      </c>
    </row>
    <row r="46" spans="1:3" ht="15.75" customHeight="1">
      <c r="A46" s="4">
        <v>43921</v>
      </c>
      <c r="B46" s="31">
        <v>13.69</v>
      </c>
      <c r="C46" s="10">
        <f t="shared" si="0"/>
        <v>-2.9078014184397174E-2</v>
      </c>
    </row>
    <row r="47" spans="1:3" ht="15.75" customHeight="1">
      <c r="A47" s="4">
        <v>43889</v>
      </c>
      <c r="B47" s="31">
        <v>14.1</v>
      </c>
      <c r="C47" s="10">
        <f t="shared" si="0"/>
        <v>-5.6224899598393566E-2</v>
      </c>
    </row>
    <row r="48" spans="1:3" ht="15.75" customHeight="1">
      <c r="A48" s="4">
        <v>43861</v>
      </c>
      <c r="B48" s="31">
        <v>14.94</v>
      </c>
      <c r="C48" s="10">
        <f t="shared" si="0"/>
        <v>2.6845637583892044E-3</v>
      </c>
    </row>
    <row r="49" spans="1:3" ht="15.75" customHeight="1">
      <c r="A49" s="4">
        <v>43830</v>
      </c>
      <c r="B49" s="31">
        <v>14.9</v>
      </c>
      <c r="C49" s="10">
        <f t="shared" si="0"/>
        <v>-2.4230517354289407E-2</v>
      </c>
    </row>
    <row r="50" spans="1:3" ht="15.75" customHeight="1">
      <c r="A50" s="4">
        <v>43798</v>
      </c>
      <c r="B50" s="31">
        <v>15.27</v>
      </c>
      <c r="C50" s="10">
        <f t="shared" si="0"/>
        <v>3.3852403520649964E-2</v>
      </c>
    </row>
    <row r="51" spans="1:3" ht="15.75" customHeight="1">
      <c r="A51" s="4">
        <v>43769</v>
      </c>
      <c r="B51" s="31">
        <v>14.77</v>
      </c>
      <c r="C51" s="10">
        <f t="shared" si="0"/>
        <v>1.9323671497584495E-2</v>
      </c>
    </row>
    <row r="52" spans="1:3" ht="15.75" customHeight="1">
      <c r="A52" s="4">
        <v>43738</v>
      </c>
      <c r="B52" s="31">
        <v>14.49</v>
      </c>
      <c r="C52" s="10">
        <f t="shared" si="0"/>
        <v>-5.2321778940483912E-2</v>
      </c>
    </row>
    <row r="53" spans="1:3" ht="15.75" customHeight="1">
      <c r="A53" s="4">
        <v>43707</v>
      </c>
      <c r="B53" s="31">
        <v>15.29</v>
      </c>
      <c r="C53" s="10">
        <f t="shared" si="0"/>
        <v>-1.3548387096774249E-2</v>
      </c>
    </row>
    <row r="54" spans="1:3" ht="15.75" customHeight="1">
      <c r="A54" s="4">
        <v>43677</v>
      </c>
      <c r="B54" s="31">
        <v>15.5</v>
      </c>
      <c r="C54" s="10">
        <f t="shared" si="0"/>
        <v>1.37344669718771E-2</v>
      </c>
    </row>
    <row r="55" spans="1:3" ht="15.75" customHeight="1">
      <c r="A55" s="4">
        <v>43644</v>
      </c>
      <c r="B55" s="31">
        <v>15.29</v>
      </c>
      <c r="C55" s="10">
        <f t="shared" si="0"/>
        <v>-7.6132874690808178E-2</v>
      </c>
    </row>
    <row r="56" spans="1:3" ht="15.75" customHeight="1">
      <c r="A56" s="4">
        <v>43616</v>
      </c>
      <c r="B56" s="31">
        <v>16.549999</v>
      </c>
      <c r="C56" s="10">
        <f t="shared" si="0"/>
        <v>-2.8755984227935228E-2</v>
      </c>
    </row>
    <row r="57" spans="1:3" ht="15.75" customHeight="1">
      <c r="A57" s="4">
        <v>43585</v>
      </c>
      <c r="B57" s="31">
        <v>17.040001</v>
      </c>
      <c r="C57" s="10">
        <f t="shared" si="0"/>
        <v>2.0970639845977329E-2</v>
      </c>
    </row>
    <row r="58" spans="1:3" ht="15.75" customHeight="1">
      <c r="A58" s="4">
        <v>43553</v>
      </c>
      <c r="B58" s="31">
        <v>16.690000999999999</v>
      </c>
      <c r="C58" s="10">
        <f t="shared" si="0"/>
        <v>1.9547952379477578E-2</v>
      </c>
    </row>
    <row r="59" spans="1:3" ht="15.75" customHeight="1">
      <c r="A59" s="4">
        <v>43524</v>
      </c>
      <c r="B59" s="31">
        <v>16.370000999999998</v>
      </c>
      <c r="C59" s="10">
        <f t="shared" si="0"/>
        <v>6.3677777777777639E-2</v>
      </c>
    </row>
    <row r="60" spans="1:3" ht="15.75" customHeight="1">
      <c r="A60" s="4">
        <v>43496</v>
      </c>
      <c r="B60" s="31">
        <v>15.39</v>
      </c>
      <c r="C60" s="10">
        <f t="shared" si="0"/>
        <v>-5.5248676780314476E-2</v>
      </c>
    </row>
    <row r="61" spans="1:3" ht="15.75" customHeight="1">
      <c r="A61" s="4">
        <v>43465</v>
      </c>
      <c r="B61" s="31">
        <v>16.290001</v>
      </c>
      <c r="C61" s="10">
        <f t="shared" si="0"/>
        <v>2.6077160493827207E-2</v>
      </c>
    </row>
    <row r="62" spans="1:3" ht="15.75" customHeight="1">
      <c r="A62" s="4">
        <v>43434</v>
      </c>
      <c r="B62" s="31">
        <v>15.875999999999999</v>
      </c>
      <c r="C62" s="10">
        <f t="shared" si="0"/>
        <v>-6.5017667844523022E-2</v>
      </c>
    </row>
    <row r="63" spans="1:3" ht="15.75" customHeight="1">
      <c r="A63" s="2">
        <v>47057</v>
      </c>
      <c r="B63" s="32">
        <v>16.98</v>
      </c>
    </row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000"/>
  <sheetViews>
    <sheetView topLeftCell="A49" workbookViewId="0">
      <selection activeCell="C2" sqref="C2:C62"/>
    </sheetView>
  </sheetViews>
  <sheetFormatPr baseColWidth="10" defaultColWidth="14.5" defaultRowHeight="15" customHeight="1"/>
  <cols>
    <col min="1" max="1" width="10.6640625" customWidth="1"/>
    <col min="2" max="2" width="16.6640625" customWidth="1"/>
    <col min="3" max="20" width="8.6640625" customWidth="1"/>
  </cols>
  <sheetData>
    <row r="1" spans="1:5" ht="48">
      <c r="A1" s="6" t="s">
        <v>42</v>
      </c>
      <c r="B1" s="6" t="s">
        <v>82</v>
      </c>
      <c r="C1" s="6" t="s">
        <v>83</v>
      </c>
      <c r="D1" s="6" t="s">
        <v>84</v>
      </c>
      <c r="E1" s="6" t="s">
        <v>85</v>
      </c>
    </row>
    <row r="2" spans="1:5">
      <c r="A2" s="4">
        <v>45231</v>
      </c>
      <c r="B2" s="5">
        <v>36.7121</v>
      </c>
      <c r="C2" s="10">
        <f>(B2-B3)/B3</f>
        <v>4.7456532388946756E-3</v>
      </c>
      <c r="D2" s="12">
        <f>AVERAGE(C2:C62)</f>
        <v>1.1537484679901074E-3</v>
      </c>
      <c r="E2" s="13">
        <f>D2*12</f>
        <v>1.384498161588129E-2</v>
      </c>
    </row>
    <row r="3" spans="1:5">
      <c r="A3" s="4">
        <v>45230</v>
      </c>
      <c r="B3" s="5">
        <v>36.538699999999999</v>
      </c>
      <c r="C3" s="10">
        <f t="shared" ref="C3:C62" si="0">(B3-B4)/B4</f>
        <v>-7.8685201201231569E-2</v>
      </c>
    </row>
    <row r="4" spans="1:5">
      <c r="A4" s="4">
        <v>45198</v>
      </c>
      <c r="B4" s="5">
        <v>39.659300000000002</v>
      </c>
      <c r="C4" s="10">
        <f t="shared" si="0"/>
        <v>-6.2465574669575814E-2</v>
      </c>
    </row>
    <row r="5" spans="1:5">
      <c r="A5" s="4">
        <v>45169</v>
      </c>
      <c r="B5" s="5">
        <v>42.301699999999997</v>
      </c>
      <c r="C5" s="10">
        <f t="shared" si="0"/>
        <v>-1.8856677652865552E-2</v>
      </c>
    </row>
    <row r="6" spans="1:5">
      <c r="A6" s="4">
        <v>45138</v>
      </c>
      <c r="B6" s="5">
        <v>43.114699999999999</v>
      </c>
      <c r="C6" s="10">
        <f t="shared" si="0"/>
        <v>-5.7673504778069607E-3</v>
      </c>
    </row>
    <row r="7" spans="1:5">
      <c r="A7" s="4">
        <v>45107</v>
      </c>
      <c r="B7" s="5">
        <v>43.364800000000002</v>
      </c>
      <c r="C7" s="10">
        <f t="shared" si="0"/>
        <v>-3.5246534413369765E-2</v>
      </c>
    </row>
    <row r="8" spans="1:5">
      <c r="A8" s="4">
        <v>45077</v>
      </c>
      <c r="B8" s="5">
        <v>44.949100000000001</v>
      </c>
      <c r="C8" s="10">
        <f t="shared" si="0"/>
        <v>-1.1703685462628665E-2</v>
      </c>
    </row>
    <row r="9" spans="1:5">
      <c r="A9" s="4">
        <v>45044</v>
      </c>
      <c r="B9" s="5">
        <v>45.481400000000001</v>
      </c>
      <c r="C9" s="10">
        <f t="shared" si="0"/>
        <v>-4.6813272947138301E-2</v>
      </c>
    </row>
    <row r="10" spans="1:5">
      <c r="A10" s="4">
        <v>45016</v>
      </c>
      <c r="B10" s="5">
        <v>47.7151</v>
      </c>
      <c r="C10" s="10">
        <f t="shared" si="0"/>
        <v>5.6674717891001206E-3</v>
      </c>
    </row>
    <row r="11" spans="1:5">
      <c r="A11" s="4">
        <v>44985</v>
      </c>
      <c r="B11" s="5">
        <v>47.446199999999997</v>
      </c>
      <c r="C11" s="10">
        <f t="shared" si="0"/>
        <v>-8.1294075276021102E-2</v>
      </c>
    </row>
    <row r="12" spans="1:5">
      <c r="A12" s="4">
        <v>44957</v>
      </c>
      <c r="B12" s="5">
        <v>51.644599999999997</v>
      </c>
      <c r="C12" s="10">
        <f t="shared" si="0"/>
        <v>-0.1301888858011436</v>
      </c>
    </row>
    <row r="13" spans="1:5">
      <c r="A13" s="4">
        <v>44925</v>
      </c>
      <c r="B13" s="5">
        <v>59.374499999999998</v>
      </c>
      <c r="C13" s="10">
        <f t="shared" si="0"/>
        <v>2.2143912188706091E-2</v>
      </c>
    </row>
    <row r="14" spans="1:5">
      <c r="A14" s="4">
        <v>44895</v>
      </c>
      <c r="B14" s="5">
        <v>58.088200000000001</v>
      </c>
      <c r="C14" s="10">
        <f t="shared" si="0"/>
        <v>8.615460559529993E-2</v>
      </c>
    </row>
    <row r="15" spans="1:5">
      <c r="A15" s="4">
        <v>44865</v>
      </c>
      <c r="B15" s="5">
        <v>53.480600000000003</v>
      </c>
      <c r="C15" s="10">
        <f t="shared" si="0"/>
        <v>6.3757081026032808E-2</v>
      </c>
    </row>
    <row r="16" spans="1:5">
      <c r="A16" s="4">
        <v>44834</v>
      </c>
      <c r="B16" s="5">
        <v>50.275199999999998</v>
      </c>
      <c r="C16" s="10">
        <f t="shared" si="0"/>
        <v>-3.2499422677238099E-2</v>
      </c>
    </row>
    <row r="17" spans="1:3">
      <c r="A17" s="4">
        <v>44804</v>
      </c>
      <c r="B17" s="5">
        <v>51.963999999999999</v>
      </c>
      <c r="C17" s="10">
        <f t="shared" si="0"/>
        <v>-0.10453368165831178</v>
      </c>
    </row>
    <row r="18" spans="1:3">
      <c r="A18" s="4">
        <v>44771</v>
      </c>
      <c r="B18" s="5">
        <v>58.030099999999997</v>
      </c>
      <c r="C18" s="10">
        <f t="shared" si="0"/>
        <v>-2.9023821754313173E-2</v>
      </c>
    </row>
    <row r="19" spans="1:3">
      <c r="A19" s="4">
        <v>44742</v>
      </c>
      <c r="B19" s="5">
        <v>59.764699999999998</v>
      </c>
      <c r="C19" s="10">
        <f t="shared" si="0"/>
        <v>-1.1500165398610703E-2</v>
      </c>
    </row>
    <row r="20" spans="1:3">
      <c r="A20" s="4">
        <v>44712</v>
      </c>
      <c r="B20" s="5">
        <v>60.46</v>
      </c>
      <c r="C20" s="10">
        <f t="shared" si="0"/>
        <v>8.9485188515535843E-2</v>
      </c>
    </row>
    <row r="21" spans="1:3" ht="15.75" customHeight="1">
      <c r="A21" s="4">
        <v>44680</v>
      </c>
      <c r="B21" s="5">
        <v>55.494100000000003</v>
      </c>
      <c r="C21" s="10">
        <f t="shared" si="0"/>
        <v>-5.2154144661779464E-2</v>
      </c>
    </row>
    <row r="22" spans="1:3" ht="15.75" customHeight="1">
      <c r="A22" s="4">
        <v>44651</v>
      </c>
      <c r="B22" s="5">
        <v>58.547600000000003</v>
      </c>
      <c r="C22" s="10">
        <f t="shared" si="0"/>
        <v>0.10289873637096596</v>
      </c>
    </row>
    <row r="23" spans="1:3" ht="15.75" customHeight="1">
      <c r="A23" s="4">
        <v>44620</v>
      </c>
      <c r="B23" s="5">
        <v>53.0852</v>
      </c>
      <c r="C23" s="10">
        <f t="shared" si="0"/>
        <v>-0.10912935490367189</v>
      </c>
    </row>
    <row r="24" spans="1:3" ht="15.75" customHeight="1">
      <c r="A24" s="4">
        <v>44592</v>
      </c>
      <c r="B24" s="5">
        <v>59.588000000000001</v>
      </c>
      <c r="C24" s="10">
        <f t="shared" si="0"/>
        <v>-0.10101849770457082</v>
      </c>
    </row>
    <row r="25" spans="1:3" ht="15.75" customHeight="1">
      <c r="A25" s="4">
        <v>44561</v>
      </c>
      <c r="B25" s="5">
        <v>66.283900000000003</v>
      </c>
      <c r="C25" s="10">
        <f t="shared" si="0"/>
        <v>9.9014957197643624E-2</v>
      </c>
    </row>
    <row r="26" spans="1:3" ht="15.75" customHeight="1">
      <c r="A26" s="4">
        <v>44530</v>
      </c>
      <c r="B26" s="5">
        <v>60.312100000000001</v>
      </c>
      <c r="C26" s="10">
        <f t="shared" si="0"/>
        <v>0.23931943573989786</v>
      </c>
    </row>
    <row r="27" spans="1:3" ht="15.75" customHeight="1">
      <c r="A27" s="4">
        <v>44498</v>
      </c>
      <c r="B27" s="5">
        <v>48.665500000000002</v>
      </c>
      <c r="C27" s="10">
        <f t="shared" si="0"/>
        <v>1.6972706166554958E-2</v>
      </c>
    </row>
    <row r="28" spans="1:3" ht="15.75" customHeight="1">
      <c r="A28" s="4">
        <v>44469</v>
      </c>
      <c r="B28" s="5">
        <v>47.853299999999997</v>
      </c>
      <c r="C28" s="10">
        <f t="shared" si="0"/>
        <v>-6.6420980960983617E-2</v>
      </c>
    </row>
    <row r="29" spans="1:3" ht="15.75" customHeight="1">
      <c r="A29" s="4">
        <v>44439</v>
      </c>
      <c r="B29" s="5">
        <v>51.257899999999999</v>
      </c>
      <c r="C29" s="10">
        <f t="shared" si="0"/>
        <v>7.6150306104453391E-2</v>
      </c>
    </row>
    <row r="30" spans="1:3" ht="15.75" customHeight="1">
      <c r="A30" s="4">
        <v>44407</v>
      </c>
      <c r="B30" s="5">
        <v>47.630800000000001</v>
      </c>
      <c r="C30" s="10">
        <f t="shared" si="0"/>
        <v>0.1031725811905633</v>
      </c>
    </row>
    <row r="31" spans="1:3" ht="15.75" customHeight="1">
      <c r="A31" s="4">
        <v>44377</v>
      </c>
      <c r="B31" s="5">
        <v>43.176200000000001</v>
      </c>
      <c r="C31" s="10">
        <f t="shared" si="0"/>
        <v>1.1102498471972103E-2</v>
      </c>
    </row>
    <row r="32" spans="1:3" ht="15.75" customHeight="1">
      <c r="A32" s="4">
        <v>44347</v>
      </c>
      <c r="B32" s="5">
        <v>42.702100000000002</v>
      </c>
      <c r="C32" s="10">
        <f t="shared" si="0"/>
        <v>1.2041996492392256E-2</v>
      </c>
    </row>
    <row r="33" spans="1:3" ht="15.75" customHeight="1">
      <c r="A33" s="4">
        <v>44316</v>
      </c>
      <c r="B33" s="5">
        <v>42.194000000000003</v>
      </c>
      <c r="C33" s="10">
        <f t="shared" si="0"/>
        <v>6.6795441961362348E-2</v>
      </c>
    </row>
    <row r="34" spans="1:3" ht="15.75" customHeight="1">
      <c r="A34" s="4">
        <v>44286</v>
      </c>
      <c r="B34" s="5">
        <v>39.552100000000003</v>
      </c>
      <c r="C34" s="10">
        <f t="shared" si="0"/>
        <v>8.1814178534992482E-2</v>
      </c>
    </row>
    <row r="35" spans="1:3" ht="15.75" customHeight="1">
      <c r="A35" s="4">
        <v>44253</v>
      </c>
      <c r="B35" s="5">
        <v>36.560899999999997</v>
      </c>
      <c r="C35" s="10">
        <f t="shared" si="0"/>
        <v>-6.7131218440545121E-2</v>
      </c>
    </row>
    <row r="36" spans="1:3" ht="15.75" customHeight="1">
      <c r="A36" s="4">
        <v>44225</v>
      </c>
      <c r="B36" s="5">
        <v>39.191899999999997</v>
      </c>
      <c r="C36" s="10">
        <f t="shared" si="0"/>
        <v>-1.4114658013231788E-2</v>
      </c>
    </row>
    <row r="37" spans="1:3" ht="15.75" customHeight="1">
      <c r="A37" s="4">
        <v>44196</v>
      </c>
      <c r="B37" s="5">
        <v>39.753</v>
      </c>
      <c r="C37" s="10">
        <f t="shared" si="0"/>
        <v>-3.9153648886106632E-2</v>
      </c>
    </row>
    <row r="38" spans="1:3" ht="15.75" customHeight="1">
      <c r="A38" s="4">
        <v>44165</v>
      </c>
      <c r="B38" s="5">
        <v>41.372900000000001</v>
      </c>
      <c r="C38" s="10">
        <f t="shared" si="0"/>
        <v>0.15094806770004557</v>
      </c>
    </row>
    <row r="39" spans="1:3" ht="15.75" customHeight="1">
      <c r="A39" s="4">
        <v>44134</v>
      </c>
      <c r="B39" s="5">
        <v>35.946800000000003</v>
      </c>
      <c r="C39" s="10">
        <f t="shared" si="0"/>
        <v>-3.3243776036833962E-2</v>
      </c>
    </row>
    <row r="40" spans="1:3" ht="15.75" customHeight="1">
      <c r="A40" s="4">
        <v>44104</v>
      </c>
      <c r="B40" s="5">
        <v>37.182899999999997</v>
      </c>
      <c r="C40" s="10">
        <f t="shared" si="0"/>
        <v>-2.8842537453770505E-2</v>
      </c>
    </row>
    <row r="41" spans="1:3" ht="15.75" customHeight="1">
      <c r="A41" s="4">
        <v>44074</v>
      </c>
      <c r="B41" s="5">
        <v>38.287199999999999</v>
      </c>
      <c r="C41" s="10">
        <f t="shared" si="0"/>
        <v>-1.7931940194376009E-2</v>
      </c>
    </row>
    <row r="42" spans="1:3" ht="15.75" customHeight="1">
      <c r="A42" s="4">
        <v>44043</v>
      </c>
      <c r="B42" s="5">
        <v>38.9863</v>
      </c>
      <c r="C42" s="10">
        <f t="shared" si="0"/>
        <v>0.18830238597432369</v>
      </c>
    </row>
    <row r="43" spans="1:3" ht="15.75" customHeight="1">
      <c r="A43" s="4">
        <v>44012</v>
      </c>
      <c r="B43" s="5">
        <v>32.808399999999999</v>
      </c>
      <c r="C43" s="10">
        <f t="shared" si="0"/>
        <v>-0.14375716071582362</v>
      </c>
    </row>
    <row r="44" spans="1:3" ht="15.75" customHeight="1">
      <c r="A44" s="4">
        <v>43980</v>
      </c>
      <c r="B44" s="5">
        <v>38.316699999999997</v>
      </c>
      <c r="C44" s="10">
        <f t="shared" si="0"/>
        <v>5.8064600805868422E-3</v>
      </c>
    </row>
    <row r="45" spans="1:3" ht="15.75" customHeight="1">
      <c r="A45" s="4">
        <v>43951</v>
      </c>
      <c r="B45" s="5">
        <v>38.095500000000001</v>
      </c>
      <c r="C45" s="10">
        <f t="shared" si="0"/>
        <v>0.1752429430819066</v>
      </c>
    </row>
    <row r="46" spans="1:3" ht="15.75" customHeight="1">
      <c r="A46" s="4">
        <v>43921</v>
      </c>
      <c r="B46" s="5">
        <v>32.414999999999999</v>
      </c>
      <c r="C46" s="10">
        <f t="shared" si="0"/>
        <v>-2.3338636199291329E-2</v>
      </c>
    </row>
    <row r="47" spans="1:3" ht="15.75" customHeight="1">
      <c r="A47" s="4">
        <v>43889</v>
      </c>
      <c r="B47" s="5">
        <v>33.189599999999999</v>
      </c>
      <c r="C47" s="10">
        <f t="shared" si="0"/>
        <v>-0.10257873148150655</v>
      </c>
    </row>
    <row r="48" spans="1:3" ht="15.75" customHeight="1">
      <c r="A48" s="4">
        <v>43861</v>
      </c>
      <c r="B48" s="5">
        <v>36.9833</v>
      </c>
      <c r="C48" s="10">
        <f t="shared" si="0"/>
        <v>-3.9771414328406182E-2</v>
      </c>
    </row>
    <row r="49" spans="1:3" ht="15.75" customHeight="1">
      <c r="A49" s="4">
        <v>43830</v>
      </c>
      <c r="B49" s="5">
        <v>38.515099999999997</v>
      </c>
      <c r="C49" s="10">
        <f t="shared" si="0"/>
        <v>1.7133968726809702E-2</v>
      </c>
    </row>
    <row r="50" spans="1:3" ht="15.75" customHeight="1">
      <c r="A50" s="4">
        <v>43798</v>
      </c>
      <c r="B50" s="5">
        <v>37.866300000000003</v>
      </c>
      <c r="C50" s="10">
        <f t="shared" si="0"/>
        <v>1.3701160502750697E-2</v>
      </c>
    </row>
    <row r="51" spans="1:3" ht="15.75" customHeight="1">
      <c r="A51" s="4">
        <v>43769</v>
      </c>
      <c r="B51" s="5">
        <v>37.354500000000002</v>
      </c>
      <c r="C51" s="10">
        <f t="shared" si="0"/>
        <v>6.790912287623177E-2</v>
      </c>
    </row>
    <row r="52" spans="1:3" ht="15.75" customHeight="1">
      <c r="A52" s="4">
        <v>43738</v>
      </c>
      <c r="B52" s="5">
        <v>34.979100000000003</v>
      </c>
      <c r="C52" s="10">
        <f t="shared" si="0"/>
        <v>1.0690829868445136E-2</v>
      </c>
    </row>
    <row r="53" spans="1:3" ht="15.75" customHeight="1">
      <c r="A53" s="4">
        <v>43707</v>
      </c>
      <c r="B53" s="5">
        <v>34.609099999999998</v>
      </c>
      <c r="C53" s="10">
        <f t="shared" si="0"/>
        <v>-7.6092846941363354E-2</v>
      </c>
    </row>
    <row r="54" spans="1:3" ht="15.75" customHeight="1">
      <c r="A54" s="4">
        <v>43677</v>
      </c>
      <c r="B54" s="5">
        <v>37.459499999999998</v>
      </c>
      <c r="C54" s="10">
        <f t="shared" si="0"/>
        <v>-0.10341716071928633</v>
      </c>
    </row>
    <row r="55" spans="1:3" ht="15.75" customHeight="1">
      <c r="A55" s="4">
        <v>43644</v>
      </c>
      <c r="B55" s="5">
        <v>41.780299999999997</v>
      </c>
      <c r="C55" s="10">
        <f t="shared" si="0"/>
        <v>4.3354593174542148E-2</v>
      </c>
    </row>
    <row r="56" spans="1:3" ht="15.75" customHeight="1">
      <c r="A56" s="4">
        <v>43616</v>
      </c>
      <c r="B56" s="5">
        <v>40.044199999999996</v>
      </c>
      <c r="C56" s="10">
        <f t="shared" si="0"/>
        <v>3.1463550963740261E-2</v>
      </c>
    </row>
    <row r="57" spans="1:3" ht="15.75" customHeight="1">
      <c r="A57" s="4">
        <v>43585</v>
      </c>
      <c r="B57" s="5">
        <v>38.822699999999998</v>
      </c>
      <c r="C57" s="10">
        <f t="shared" si="0"/>
        <v>-4.3794703552639404E-2</v>
      </c>
    </row>
    <row r="58" spans="1:3" ht="15.75" customHeight="1">
      <c r="A58" s="4">
        <v>43553</v>
      </c>
      <c r="B58" s="5">
        <v>40.6008</v>
      </c>
      <c r="C58" s="10">
        <f t="shared" si="0"/>
        <v>-2.0300612179402197E-2</v>
      </c>
    </row>
    <row r="59" spans="1:3" ht="15.75" customHeight="1">
      <c r="A59" s="4">
        <v>43524</v>
      </c>
      <c r="B59" s="5">
        <v>41.442100000000003</v>
      </c>
      <c r="C59" s="10">
        <f t="shared" si="0"/>
        <v>2.1201674646454081E-2</v>
      </c>
    </row>
    <row r="60" spans="1:3" ht="15.75" customHeight="1">
      <c r="A60" s="4">
        <v>43496</v>
      </c>
      <c r="B60" s="5">
        <v>40.581699999999998</v>
      </c>
      <c r="C60" s="10">
        <f t="shared" si="0"/>
        <v>-1.9244526076659149E-2</v>
      </c>
    </row>
    <row r="61" spans="1:3" ht="15.75" customHeight="1">
      <c r="A61" s="4">
        <v>43465</v>
      </c>
      <c r="B61" s="5">
        <v>41.378</v>
      </c>
      <c r="C61" s="10">
        <f t="shared" si="0"/>
        <v>-5.580770222505179E-2</v>
      </c>
    </row>
    <row r="62" spans="1:3" ht="15.75" customHeight="1">
      <c r="A62" s="4">
        <v>43434</v>
      </c>
      <c r="B62" s="5">
        <v>43.823700000000002</v>
      </c>
      <c r="C62" s="10">
        <f t="shared" si="0"/>
        <v>6.9209749432746978E-2</v>
      </c>
    </row>
    <row r="63" spans="1:3" ht="15.75" customHeight="1">
      <c r="A63" s="2">
        <v>47057</v>
      </c>
      <c r="B63" s="9">
        <v>40.987000000000002</v>
      </c>
    </row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00"/>
  <sheetViews>
    <sheetView topLeftCell="A48" workbookViewId="0">
      <selection activeCell="C2" sqref="C2:C62"/>
    </sheetView>
  </sheetViews>
  <sheetFormatPr baseColWidth="10" defaultColWidth="14.5" defaultRowHeight="15" customHeight="1"/>
  <cols>
    <col min="1" max="1" width="10.6640625" customWidth="1"/>
    <col min="2" max="2" width="16.6640625" customWidth="1"/>
    <col min="3" max="19" width="8.6640625" customWidth="1"/>
  </cols>
  <sheetData>
    <row r="1" spans="1:5" ht="48">
      <c r="A1" s="6" t="s">
        <v>42</v>
      </c>
      <c r="B1" s="6" t="s">
        <v>82</v>
      </c>
      <c r="C1" s="6" t="s">
        <v>83</v>
      </c>
      <c r="D1" s="6" t="s">
        <v>84</v>
      </c>
      <c r="E1" s="6" t="s">
        <v>85</v>
      </c>
    </row>
    <row r="2" spans="1:5">
      <c r="A2" s="4">
        <v>45231</v>
      </c>
      <c r="B2" s="5">
        <v>178.51140000000001</v>
      </c>
      <c r="C2" s="10">
        <f>(B2-B3)/B3</f>
        <v>-6.9304595309673412E-3</v>
      </c>
      <c r="D2" s="12">
        <f>AVERAGE(C2:C62)</f>
        <v>1.1623638927300851E-2</v>
      </c>
      <c r="E2" s="13">
        <f>D2*12</f>
        <v>0.13948366712761021</v>
      </c>
    </row>
    <row r="3" spans="1:5">
      <c r="A3" s="4">
        <v>45230</v>
      </c>
      <c r="B3" s="5">
        <v>179.75720000000001</v>
      </c>
      <c r="C3" s="10">
        <f t="shared" ref="C3:C62" si="0">(B3-B4)/B4</f>
        <v>-0.13574945190199614</v>
      </c>
    </row>
    <row r="4" spans="1:5">
      <c r="A4" s="4">
        <v>45198</v>
      </c>
      <c r="B4" s="5">
        <v>207.99199999999999</v>
      </c>
      <c r="C4" s="10">
        <f t="shared" si="0"/>
        <v>4.6679156847381657E-2</v>
      </c>
    </row>
    <row r="5" spans="1:5">
      <c r="A5" s="4">
        <v>45169</v>
      </c>
      <c r="B5" s="5">
        <v>198.71610000000001</v>
      </c>
      <c r="C5" s="10">
        <f t="shared" si="0"/>
        <v>-6.337522845634669E-3</v>
      </c>
    </row>
    <row r="6" spans="1:5">
      <c r="A6" s="4">
        <v>45138</v>
      </c>
      <c r="B6" s="5">
        <v>199.98349999999999</v>
      </c>
      <c r="C6" s="10">
        <f t="shared" si="0"/>
        <v>4.0101834370920492E-2</v>
      </c>
    </row>
    <row r="7" spans="1:5">
      <c r="A7" s="4">
        <v>45107</v>
      </c>
      <c r="B7" s="5">
        <v>192.273</v>
      </c>
      <c r="C7" s="10">
        <f t="shared" si="0"/>
        <v>4.4681482254220903E-2</v>
      </c>
    </row>
    <row r="8" spans="1:5">
      <c r="A8" s="4">
        <v>45077</v>
      </c>
      <c r="B8" s="5">
        <v>184.04939999999999</v>
      </c>
      <c r="C8" s="10">
        <f t="shared" si="0"/>
        <v>-9.7776714572975654E-2</v>
      </c>
    </row>
    <row r="9" spans="1:5">
      <c r="A9" s="4">
        <v>45044</v>
      </c>
      <c r="B9" s="5">
        <v>203.99539999999999</v>
      </c>
      <c r="C9" s="10">
        <f t="shared" si="0"/>
        <v>3.321873125982585E-2</v>
      </c>
    </row>
    <row r="10" spans="1:5">
      <c r="A10" s="4">
        <v>45016</v>
      </c>
      <c r="B10" s="5">
        <v>197.43680000000001</v>
      </c>
      <c r="C10" s="10">
        <f t="shared" si="0"/>
        <v>1.4865992237259608E-2</v>
      </c>
    </row>
    <row r="11" spans="1:5">
      <c r="A11" s="4">
        <v>44985</v>
      </c>
      <c r="B11" s="5">
        <v>194.54470000000001</v>
      </c>
      <c r="C11" s="10">
        <f t="shared" si="0"/>
        <v>-6.7886360968504686E-2</v>
      </c>
    </row>
    <row r="12" spans="1:5">
      <c r="A12" s="4">
        <v>44957</v>
      </c>
      <c r="B12" s="5">
        <v>208.71350000000001</v>
      </c>
      <c r="C12" s="10">
        <f t="shared" si="0"/>
        <v>-3.0475115434283707E-2</v>
      </c>
    </row>
    <row r="13" spans="1:5">
      <c r="A13" s="4">
        <v>44925</v>
      </c>
      <c r="B13" s="5">
        <v>215.274</v>
      </c>
      <c r="C13" s="10">
        <f t="shared" si="0"/>
        <v>-2.0839132594302846E-2</v>
      </c>
    </row>
    <row r="14" spans="1:5">
      <c r="A14" s="4">
        <v>44895</v>
      </c>
      <c r="B14" s="5">
        <v>219.85560000000001</v>
      </c>
      <c r="C14" s="10">
        <f t="shared" si="0"/>
        <v>2.1138443989068608E-2</v>
      </c>
    </row>
    <row r="15" spans="1:5">
      <c r="A15" s="4">
        <v>44865</v>
      </c>
      <c r="B15" s="5">
        <v>215.30439999999999</v>
      </c>
      <c r="C15" s="10">
        <f t="shared" si="0"/>
        <v>0.25913571135327712</v>
      </c>
    </row>
    <row r="16" spans="1:5">
      <c r="A16" s="4">
        <v>44834</v>
      </c>
      <c r="B16" s="5">
        <v>170.99379999999999</v>
      </c>
      <c r="C16" s="10">
        <f t="shared" si="0"/>
        <v>-9.1041597783549505E-2</v>
      </c>
    </row>
    <row r="17" spans="1:3">
      <c r="A17" s="4">
        <v>44804</v>
      </c>
      <c r="B17" s="5">
        <v>188.1206</v>
      </c>
      <c r="C17" s="10">
        <f t="shared" si="0"/>
        <v>-2.6307017689148074E-2</v>
      </c>
    </row>
    <row r="18" spans="1:3">
      <c r="A18" s="4">
        <v>44771</v>
      </c>
      <c r="B18" s="5">
        <v>193.20320000000001</v>
      </c>
      <c r="C18" s="10">
        <f t="shared" si="0"/>
        <v>0.13123383246540482</v>
      </c>
    </row>
    <row r="19" spans="1:3">
      <c r="A19" s="4">
        <v>44742</v>
      </c>
      <c r="B19" s="5">
        <v>170.78980000000001</v>
      </c>
      <c r="C19" s="10">
        <f t="shared" si="0"/>
        <v>-0.17107540461022197</v>
      </c>
    </row>
    <row r="20" spans="1:3">
      <c r="A20" s="4">
        <v>44712</v>
      </c>
      <c r="B20" s="5">
        <v>206.0378</v>
      </c>
      <c r="C20" s="10">
        <f t="shared" si="0"/>
        <v>0.12424686550908669</v>
      </c>
    </row>
    <row r="21" spans="1:3" ht="15.75" customHeight="1">
      <c r="A21" s="4">
        <v>44680</v>
      </c>
      <c r="B21" s="5">
        <v>183.26740000000001</v>
      </c>
      <c r="C21" s="10">
        <f t="shared" si="0"/>
        <v>-3.7830538800491927E-2</v>
      </c>
    </row>
    <row r="22" spans="1:3" ht="15.75" customHeight="1">
      <c r="A22" s="4">
        <v>44651</v>
      </c>
      <c r="B22" s="5">
        <v>190.47309999999999</v>
      </c>
      <c r="C22" s="10">
        <f t="shared" si="0"/>
        <v>0.13076385129038065</v>
      </c>
    </row>
    <row r="23" spans="1:3" ht="15.75" customHeight="1">
      <c r="A23" s="4">
        <v>44620</v>
      </c>
      <c r="B23" s="5">
        <v>168.44640000000001</v>
      </c>
      <c r="C23" s="10">
        <f t="shared" si="0"/>
        <v>0.10807096805174675</v>
      </c>
    </row>
    <row r="24" spans="1:3" ht="15.75" customHeight="1">
      <c r="A24" s="4">
        <v>44592</v>
      </c>
      <c r="B24" s="5">
        <v>152.01769999999999</v>
      </c>
      <c r="C24" s="10">
        <f t="shared" si="0"/>
        <v>0.11913086048934185</v>
      </c>
    </row>
    <row r="25" spans="1:3" ht="15.75" customHeight="1">
      <c r="A25" s="4">
        <v>44561</v>
      </c>
      <c r="B25" s="5">
        <v>135.8355</v>
      </c>
      <c r="C25" s="10">
        <f t="shared" si="0"/>
        <v>3.9691603048760862E-2</v>
      </c>
    </row>
    <row r="26" spans="1:3" ht="15.75" customHeight="1">
      <c r="A26" s="4">
        <v>44530</v>
      </c>
      <c r="B26" s="5">
        <v>130.6498</v>
      </c>
      <c r="C26" s="10">
        <f t="shared" si="0"/>
        <v>-2.7037342371224668E-3</v>
      </c>
    </row>
    <row r="27" spans="1:3" ht="15.75" customHeight="1">
      <c r="A27" s="4">
        <v>44498</v>
      </c>
      <c r="B27" s="5">
        <v>131.00399999999999</v>
      </c>
      <c r="C27" s="10">
        <f t="shared" si="0"/>
        <v>0.1285363674815713</v>
      </c>
    </row>
    <row r="28" spans="1:3" ht="15.75" customHeight="1">
      <c r="A28" s="4">
        <v>44469</v>
      </c>
      <c r="B28" s="5">
        <v>116.0831</v>
      </c>
      <c r="C28" s="10">
        <f t="shared" si="0"/>
        <v>4.8361707642414202E-2</v>
      </c>
    </row>
    <row r="29" spans="1:3" ht="15.75" customHeight="1">
      <c r="A29" s="4">
        <v>44439</v>
      </c>
      <c r="B29" s="5">
        <v>110.7281</v>
      </c>
      <c r="C29" s="10">
        <f t="shared" si="0"/>
        <v>-3.633244794730852E-2</v>
      </c>
    </row>
    <row r="30" spans="1:3" ht="15.75" customHeight="1">
      <c r="A30" s="4">
        <v>44407</v>
      </c>
      <c r="B30" s="5">
        <v>114.9028</v>
      </c>
      <c r="C30" s="10">
        <f t="shared" si="0"/>
        <v>-2.7974039333522792E-2</v>
      </c>
    </row>
    <row r="31" spans="1:3" ht="15.75" customHeight="1">
      <c r="A31" s="4">
        <v>44377</v>
      </c>
      <c r="B31" s="5">
        <v>118.20959999999999</v>
      </c>
      <c r="C31" s="10">
        <f t="shared" si="0"/>
        <v>9.152491729804646E-3</v>
      </c>
    </row>
    <row r="32" spans="1:3" ht="15.75" customHeight="1">
      <c r="A32" s="4">
        <v>44347</v>
      </c>
      <c r="B32" s="5">
        <v>117.1375</v>
      </c>
      <c r="C32" s="10">
        <f t="shared" si="0"/>
        <v>1.9694433345433426E-2</v>
      </c>
    </row>
    <row r="33" spans="1:3" ht="15.75" customHeight="1">
      <c r="A33" s="4">
        <v>44316</v>
      </c>
      <c r="B33" s="5">
        <v>114.8751</v>
      </c>
      <c r="C33" s="10">
        <f t="shared" si="0"/>
        <v>-1.6413781411585213E-2</v>
      </c>
    </row>
    <row r="34" spans="1:3" ht="15.75" customHeight="1">
      <c r="A34" s="4">
        <v>44286</v>
      </c>
      <c r="B34" s="5">
        <v>116.7921</v>
      </c>
      <c r="C34" s="10">
        <f t="shared" si="0"/>
        <v>4.789979677623403E-2</v>
      </c>
    </row>
    <row r="35" spans="1:3" ht="15.75" customHeight="1">
      <c r="A35" s="4">
        <v>44253</v>
      </c>
      <c r="B35" s="5">
        <v>111.45350000000001</v>
      </c>
      <c r="C35" s="10">
        <f t="shared" si="0"/>
        <v>0.18996700868024047</v>
      </c>
    </row>
    <row r="36" spans="1:3" ht="15.75" customHeight="1">
      <c r="A36" s="4">
        <v>44225</v>
      </c>
      <c r="B36" s="5">
        <v>93.661000000000001</v>
      </c>
      <c r="C36" s="10">
        <f t="shared" si="0"/>
        <v>8.8812051294480127E-3</v>
      </c>
    </row>
    <row r="37" spans="1:3" ht="15.75" customHeight="1">
      <c r="A37" s="4">
        <v>44196</v>
      </c>
      <c r="B37" s="5">
        <v>92.836500000000001</v>
      </c>
      <c r="C37" s="10">
        <f t="shared" si="0"/>
        <v>-3.1315442670264385E-2</v>
      </c>
    </row>
    <row r="38" spans="1:3" ht="15.75" customHeight="1">
      <c r="A38" s="4">
        <v>44165</v>
      </c>
      <c r="B38" s="5">
        <v>95.837699999999998</v>
      </c>
      <c r="C38" s="10">
        <f t="shared" si="0"/>
        <v>0.27298000560528429</v>
      </c>
    </row>
    <row r="39" spans="1:3" ht="15.75" customHeight="1">
      <c r="A39" s="4">
        <v>44134</v>
      </c>
      <c r="B39" s="5">
        <v>75.286100000000005</v>
      </c>
      <c r="C39" s="10">
        <f t="shared" si="0"/>
        <v>-3.4721812647607146E-2</v>
      </c>
    </row>
    <row r="40" spans="1:3" ht="15.75" customHeight="1">
      <c r="A40" s="4">
        <v>44104</v>
      </c>
      <c r="B40" s="5">
        <v>77.994200000000006</v>
      </c>
      <c r="C40" s="10">
        <f t="shared" si="0"/>
        <v>-0.14214220820217024</v>
      </c>
    </row>
    <row r="41" spans="1:3" ht="15.75" customHeight="1">
      <c r="A41" s="4">
        <v>44074</v>
      </c>
      <c r="B41" s="5">
        <v>90.917400000000001</v>
      </c>
      <c r="C41" s="10">
        <f t="shared" si="0"/>
        <v>1.4600079679407591E-2</v>
      </c>
    </row>
    <row r="42" spans="1:3" ht="15.75" customHeight="1">
      <c r="A42" s="4">
        <v>44043</v>
      </c>
      <c r="B42" s="5">
        <v>89.609099999999998</v>
      </c>
      <c r="C42" s="10">
        <f t="shared" si="0"/>
        <v>-5.9285255373917149E-2</v>
      </c>
    </row>
    <row r="43" spans="1:3" ht="15.75" customHeight="1">
      <c r="A43" s="4">
        <v>44012</v>
      </c>
      <c r="B43" s="5">
        <v>95.256399999999999</v>
      </c>
      <c r="C43" s="10">
        <f t="shared" si="0"/>
        <v>-2.6935476621460879E-2</v>
      </c>
    </row>
    <row r="44" spans="1:3" ht="15.75" customHeight="1">
      <c r="A44" s="4">
        <v>43980</v>
      </c>
      <c r="B44" s="5">
        <v>97.893199999999993</v>
      </c>
      <c r="C44" s="10">
        <f t="shared" si="0"/>
        <v>1.0631466580772454E-2</v>
      </c>
    </row>
    <row r="45" spans="1:3" ht="15.75" customHeight="1">
      <c r="A45" s="4">
        <v>43951</v>
      </c>
      <c r="B45" s="5">
        <v>96.863399999999999</v>
      </c>
      <c r="C45" s="10">
        <f t="shared" si="0"/>
        <v>0.26966695678617481</v>
      </c>
    </row>
    <row r="46" spans="1:3" ht="15.75" customHeight="1">
      <c r="A46" s="4">
        <v>43921</v>
      </c>
      <c r="B46" s="5">
        <v>76.290400000000005</v>
      </c>
      <c r="C46" s="10">
        <f t="shared" si="0"/>
        <v>-0.223698590270895</v>
      </c>
    </row>
    <row r="47" spans="1:3" ht="15.75" customHeight="1">
      <c r="A47" s="4">
        <v>43889</v>
      </c>
      <c r="B47" s="5">
        <v>98.274199999999993</v>
      </c>
      <c r="C47" s="10">
        <f t="shared" si="0"/>
        <v>-0.11859411590077239</v>
      </c>
    </row>
    <row r="48" spans="1:3" ht="15.75" customHeight="1">
      <c r="A48" s="4">
        <v>43861</v>
      </c>
      <c r="B48" s="5">
        <v>111.4971</v>
      </c>
      <c r="C48" s="10">
        <f t="shared" si="0"/>
        <v>-0.11094499038360327</v>
      </c>
    </row>
    <row r="49" spans="1:3" ht="15.75" customHeight="1">
      <c r="A49" s="4">
        <v>43830</v>
      </c>
      <c r="B49" s="5">
        <v>125.41079999999999</v>
      </c>
      <c r="C49" s="10">
        <f t="shared" si="0"/>
        <v>2.8856361378056524E-2</v>
      </c>
    </row>
    <row r="50" spans="1:3" ht="15.75" customHeight="1">
      <c r="A50" s="4">
        <v>43798</v>
      </c>
      <c r="B50" s="5">
        <v>121.8934</v>
      </c>
      <c r="C50" s="10">
        <f t="shared" si="0"/>
        <v>1.8472192281919059E-2</v>
      </c>
    </row>
    <row r="51" spans="1:3" ht="15.75" customHeight="1">
      <c r="A51" s="4">
        <v>43769</v>
      </c>
      <c r="B51" s="5">
        <v>119.68259999999999</v>
      </c>
      <c r="C51" s="10">
        <f t="shared" si="0"/>
        <v>-2.0741693504045332E-2</v>
      </c>
    </row>
    <row r="52" spans="1:3" ht="15.75" customHeight="1">
      <c r="A52" s="4">
        <v>43738</v>
      </c>
      <c r="B52" s="5">
        <v>122.2176</v>
      </c>
      <c r="C52" s="10">
        <f t="shared" si="0"/>
        <v>7.4750145906218078E-3</v>
      </c>
    </row>
    <row r="53" spans="1:3" ht="15.75" customHeight="1">
      <c r="A53" s="4">
        <v>43707</v>
      </c>
      <c r="B53" s="5">
        <v>121.3108</v>
      </c>
      <c r="C53" s="10">
        <f t="shared" si="0"/>
        <v>-3.3955857385398948E-2</v>
      </c>
    </row>
    <row r="54" spans="1:3" ht="15.75" customHeight="1">
      <c r="A54" s="4">
        <v>43677</v>
      </c>
      <c r="B54" s="5">
        <v>125.5748</v>
      </c>
      <c r="C54" s="10">
        <f t="shared" si="0"/>
        <v>-1.0687662784779813E-2</v>
      </c>
    </row>
    <row r="55" spans="1:3" ht="15.75" customHeight="1">
      <c r="A55" s="4">
        <v>43644</v>
      </c>
      <c r="B55" s="5">
        <v>126.9314</v>
      </c>
      <c r="C55" s="10">
        <f t="shared" si="0"/>
        <v>9.3016927668617869E-2</v>
      </c>
    </row>
    <row r="56" spans="1:3" ht="15.75" customHeight="1">
      <c r="A56" s="4">
        <v>43616</v>
      </c>
      <c r="B56" s="5">
        <v>116.1294</v>
      </c>
      <c r="C56" s="10">
        <f t="shared" si="0"/>
        <v>-4.2382601998365542E-2</v>
      </c>
    </row>
    <row r="57" spans="1:3" ht="15.75" customHeight="1">
      <c r="A57" s="4">
        <v>43585</v>
      </c>
      <c r="B57" s="5">
        <v>121.26909999999999</v>
      </c>
      <c r="C57" s="10">
        <f t="shared" si="0"/>
        <v>-2.5329406866708558E-2</v>
      </c>
    </row>
    <row r="58" spans="1:3" ht="15.75" customHeight="1">
      <c r="A58" s="4">
        <v>43553</v>
      </c>
      <c r="B58" s="5">
        <v>124.42059999999999</v>
      </c>
      <c r="C58" s="10">
        <f t="shared" si="0"/>
        <v>3.0105733940586576E-2</v>
      </c>
    </row>
    <row r="59" spans="1:3" ht="15.75" customHeight="1">
      <c r="A59" s="4">
        <v>43524</v>
      </c>
      <c r="B59" s="5">
        <v>120.7843</v>
      </c>
      <c r="C59" s="10">
        <f t="shared" si="0"/>
        <v>5.3504579153946755E-2</v>
      </c>
    </row>
    <row r="60" spans="1:3" ht="15.75" customHeight="1">
      <c r="A60" s="4">
        <v>43496</v>
      </c>
      <c r="B60" s="5">
        <v>114.65</v>
      </c>
      <c r="C60" s="10">
        <f t="shared" si="0"/>
        <v>5.3865244967368317E-2</v>
      </c>
    </row>
    <row r="61" spans="1:3" ht="15.75" customHeight="1">
      <c r="A61" s="4">
        <v>43465</v>
      </c>
      <c r="B61" s="5">
        <v>108.79</v>
      </c>
      <c r="C61" s="10">
        <f t="shared" si="0"/>
        <v>-8.5337144778880034E-2</v>
      </c>
    </row>
    <row r="62" spans="1:3" ht="15.75" customHeight="1">
      <c r="A62" s="4">
        <v>43434</v>
      </c>
      <c r="B62" s="5">
        <v>118.94</v>
      </c>
      <c r="C62" s="10">
        <f t="shared" si="0"/>
        <v>3.2160647031258163E-2</v>
      </c>
    </row>
    <row r="63" spans="1:3" ht="15.75" customHeight="1">
      <c r="A63" s="2">
        <v>47057</v>
      </c>
      <c r="B63" s="9">
        <v>115.23399999999999</v>
      </c>
    </row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Deliverable 1</vt:lpstr>
      <vt:lpstr>Deliverable 2,3,4</vt:lpstr>
      <vt:lpstr>Deliverable 5</vt:lpstr>
      <vt:lpstr>Risk free rate</vt:lpstr>
      <vt:lpstr>Deliverable 6</vt:lpstr>
      <vt:lpstr>AIG</vt:lpstr>
      <vt:lpstr>PEG</vt:lpstr>
      <vt:lpstr>VZ</vt:lpstr>
      <vt:lpstr>KHC</vt:lpstr>
      <vt:lpstr>WMT</vt:lpstr>
      <vt:lpstr>VHT</vt:lpstr>
      <vt:lpstr>CAT</vt:lpstr>
      <vt:lpstr>VNQ</vt:lpstr>
      <vt:lpstr>REET</vt:lpstr>
      <vt:lpstr>IAK</vt:lpstr>
      <vt:lpstr>IYR</vt:lpstr>
      <vt:lpstr>SPG</vt:lpstr>
      <vt:lpstr>AAPL</vt:lpstr>
      <vt:lpstr>NVDA</vt:lpstr>
      <vt:lpstr>TSLA</vt:lpstr>
      <vt:lpstr>AMZN</vt:lpstr>
      <vt:lpstr>PG</vt:lpstr>
      <vt:lpstr>DBB</vt:lpstr>
      <vt:lpstr>PFE</vt:lpstr>
      <vt:lpstr>CVX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Doshi, Ms. Pankti Kalpesh</dc:creator>
  <cp:keywords/>
  <dc:description/>
  <cp:lastModifiedBy>Akerkar, Ms. Riya</cp:lastModifiedBy>
  <cp:revision/>
  <dcterms:created xsi:type="dcterms:W3CDTF">2023-11-01T16:38:07Z</dcterms:created>
  <dcterms:modified xsi:type="dcterms:W3CDTF">2023-11-08T14:50:39Z</dcterms:modified>
  <cp:category/>
  <cp:contentStatus/>
</cp:coreProperties>
</file>